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4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EPNG Open Season Table" sheetId="1" state="hidden" r:id="rId3"/>
    <sheet name="ALL DATA FOR SORT CA, NV, AZ" sheetId="2" state="hidden" r:id="rId4"/>
    <sheet name="ALL DATA FOR SORT OR, WA, ID" sheetId="3" state="hidden" r:id="rId5"/>
    <sheet name="Pivot Table1" sheetId="4" state="visible" r:id="rId6"/>
    <sheet name="Raw Data" sheetId="5" state="visible" r:id="rId7"/>
    <sheet name="Sheet2" sheetId="6" state="hidden" r:id="rId8"/>
    <sheet name="ContactsbyPipe" sheetId="7" state="hidden" r:id="rId9"/>
    <sheet name="Dead Deals" sheetId="8" state="visible" r:id="rId10"/>
    <sheet name="Sheet3" sheetId="9" state="visible" r:id="rId11"/>
    <sheet name="Worksheet" sheetId="10" state="visible" r:id="rId12"/>
  </sheets>
  <definedNames>
    <definedName function="false" hidden="false" localSheetId="1" name="_xlnm.Print_Titles" vbProcedure="false">'ALL DATA FOR SORT CA, NV, AZ'!$A:$H,'ALL DATA FOR SORT CA, NV, AZ'!$4:$4</definedName>
    <definedName function="false" hidden="false" localSheetId="6" name="_xlnm.Print_Area" vbProcedure="false">ContactsbyPipe!$A$1:$K$67</definedName>
    <definedName function="false" hidden="false" localSheetId="0" name="_xlnm.Print_Area" vbProcedure="false">'EPNG Open Season Table'!$A$2:$M$43</definedName>
    <definedName function="false" hidden="false" localSheetId="3" name="_xlnm.Print_Area" vbProcedure="false">'Pivot Table1'!$A$27:$H$40</definedName>
    <definedName function="false" hidden="false" localSheetId="3" name="_xlnm.Print_Titles" vbProcedure="false">'Pivot Table1'!$27:$27</definedName>
    <definedName function="false" hidden="false" localSheetId="4" name="_xlnm.Print_Titles" vbProcedure="false">'Raw Data'!$A:$H,'Raw Data'!$5:$5</definedName>
    <definedName function="false" hidden="false" localSheetId="5" name="_xlnm.Print_Area" vbProcedure="false">Sheet2!$A$4:$U$69</definedName>
    <definedName function="false" hidden="false" localSheetId="5" name="_xlnm.Print_Titles" vbProcedure="false">Sheet2!$4:$7</definedName>
  </definedNames>
  <calcPr iterateCount="100" refMode="A1" iterate="false" iterateDelta="0.001"/>
  <pivotCaches>
    <pivotCache cacheId="1" r:id="rId14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<sst xmlns="http://schemas.openxmlformats.org/spreadsheetml/2006/main" count="4507" uniqueCount="648">
  <si>
    <t xml:space="preserve">EPNG Open Season</t>
  </si>
  <si>
    <t xml:space="preserve">Summary of Results</t>
  </si>
  <si>
    <t xml:space="preserve">MMBTU</t>
  </si>
  <si>
    <t xml:space="preserve">Volumes</t>
  </si>
  <si>
    <t xml:space="preserve">MMBTU Coming ONLINE</t>
  </si>
  <si>
    <t xml:space="preserve">Block</t>
  </si>
  <si>
    <t xml:space="preserve">III</t>
  </si>
  <si>
    <t xml:space="preserve">II</t>
  </si>
  <si>
    <t xml:space="preserve">I</t>
  </si>
  <si>
    <t xml:space="preserve">Company</t>
  </si>
  <si>
    <t xml:space="preserve">Delivery</t>
  </si>
  <si>
    <t xml:space="preserve">SoCal</t>
  </si>
  <si>
    <t xml:space="preserve">PG&amp;E</t>
  </si>
  <si>
    <t xml:space="preserve">Socal</t>
  </si>
  <si>
    <t xml:space="preserve">Total by </t>
  </si>
  <si>
    <t xml:space="preserve">El Paso Merch</t>
  </si>
  <si>
    <t xml:space="preserve">Topock</t>
  </si>
  <si>
    <t xml:space="preserve">(non recall)</t>
  </si>
  <si>
    <t xml:space="preserve">Ehrenberg</t>
  </si>
  <si>
    <t xml:space="preserve">El Paso North or South</t>
  </si>
  <si>
    <t xml:space="preserve">Enron</t>
  </si>
  <si>
    <t xml:space="preserve">Duke</t>
  </si>
  <si>
    <t xml:space="preserve">Texaco</t>
  </si>
  <si>
    <t xml:space="preserve">Dynegy</t>
  </si>
  <si>
    <t xml:space="preserve">Pemex</t>
  </si>
  <si>
    <t xml:space="preserve">SoCal Gas</t>
  </si>
  <si>
    <t xml:space="preserve">Oxy</t>
  </si>
  <si>
    <t xml:space="preserve">Merril Lynch</t>
  </si>
  <si>
    <t xml:space="preserve">Coral</t>
  </si>
  <si>
    <t xml:space="preserve">Mexicana</t>
  </si>
  <si>
    <t xml:space="preserve">Allegeney</t>
  </si>
  <si>
    <t xml:space="preserve">Williams</t>
  </si>
  <si>
    <t xml:space="preserve">AEP</t>
  </si>
  <si>
    <t xml:space="preserve">SMUD</t>
  </si>
  <si>
    <t xml:space="preserve">BR</t>
  </si>
  <si>
    <t xml:space="preserve">Sempra</t>
  </si>
  <si>
    <t xml:space="preserve">Mirant</t>
  </si>
  <si>
    <t xml:space="preserve">SDG&amp;E</t>
  </si>
  <si>
    <t xml:space="preserve">BP</t>
  </si>
  <si>
    <t xml:space="preserve">Paramount Pet</t>
  </si>
  <si>
    <t xml:space="preserve">Cal Steel</t>
  </si>
  <si>
    <t xml:space="preserve">PPL Energy P</t>
  </si>
  <si>
    <t xml:space="preserve">SW Gas</t>
  </si>
  <si>
    <t xml:space="preserve">Kerr Mcgee</t>
  </si>
  <si>
    <t xml:space="preserve">US GYP</t>
  </si>
  <si>
    <t xml:space="preserve">Vista Metals</t>
  </si>
  <si>
    <t xml:space="preserve">Total</t>
  </si>
  <si>
    <t xml:space="preserve">Avg. Heat Rate</t>
  </si>
  <si>
    <t xml:space="preserve">Hours</t>
  </si>
  <si>
    <t xml:space="preserve">Capacity</t>
  </si>
  <si>
    <t xml:space="preserve">Prob</t>
  </si>
  <si>
    <t xml:space="preserve">Year</t>
  </si>
  <si>
    <t xml:space="preserve">Month</t>
  </si>
  <si>
    <t xml:space="preserve">State</t>
  </si>
  <si>
    <t xml:space="preserve">State and Year</t>
  </si>
  <si>
    <t xml:space="preserve">City</t>
  </si>
  <si>
    <t xml:space="preserve">County</t>
  </si>
  <si>
    <t xml:space="preserve">Plant Description</t>
  </si>
  <si>
    <t xml:space="preserve">CIG</t>
  </si>
  <si>
    <t xml:space="preserve">El Paso North</t>
  </si>
  <si>
    <t xml:space="preserve">El Paso North 2001</t>
  </si>
  <si>
    <t xml:space="preserve">El Paso North 2002</t>
  </si>
  <si>
    <t xml:space="preserve">El Paso North 2003</t>
  </si>
  <si>
    <t xml:space="preserve">El Paso North 2004</t>
  </si>
  <si>
    <t xml:space="preserve">El Paso South</t>
  </si>
  <si>
    <t xml:space="preserve">El Paso South 2001</t>
  </si>
  <si>
    <t xml:space="preserve">El Paso South 2002</t>
  </si>
  <si>
    <t xml:space="preserve">El Paso South 2003</t>
  </si>
  <si>
    <t xml:space="preserve">El Paso South 2004</t>
  </si>
  <si>
    <t xml:space="preserve">Kern California</t>
  </si>
  <si>
    <t xml:space="preserve">Kern California 2001</t>
  </si>
  <si>
    <t xml:space="preserve">Kern California 2002</t>
  </si>
  <si>
    <t xml:space="preserve">Kern California 2003</t>
  </si>
  <si>
    <t xml:space="preserve">Kern California 2004</t>
  </si>
  <si>
    <t xml:space="preserve">Kern Nevada</t>
  </si>
  <si>
    <t xml:space="preserve">Kern Nevada 2001</t>
  </si>
  <si>
    <t xml:space="preserve">Kern Nevada 2002</t>
  </si>
  <si>
    <t xml:space="preserve">Kern Nevada 2003</t>
  </si>
  <si>
    <t xml:space="preserve">Kern Nevada 2004</t>
  </si>
  <si>
    <t xml:space="preserve">Kern Utah</t>
  </si>
  <si>
    <t xml:space="preserve">KN</t>
  </si>
  <si>
    <t xml:space="preserve">KN Energy</t>
  </si>
  <si>
    <t xml:space="preserve">Montana Power Co</t>
  </si>
  <si>
    <t xml:space="preserve">NWPL</t>
  </si>
  <si>
    <t xml:space="preserve">PG&amp;E 2001</t>
  </si>
  <si>
    <t xml:space="preserve">PG&amp;E 2002</t>
  </si>
  <si>
    <t xml:space="preserve">PG&amp;E 2003</t>
  </si>
  <si>
    <t xml:space="preserve">PG&amp;E 2004</t>
  </si>
  <si>
    <t xml:space="preserve">PGT</t>
  </si>
  <si>
    <t xml:space="preserve">PSCO</t>
  </si>
  <si>
    <t xml:space="preserve">Questar</t>
  </si>
  <si>
    <t xml:space="preserve">So Cal</t>
  </si>
  <si>
    <t xml:space="preserve">So Cal 2001</t>
  </si>
  <si>
    <t xml:space="preserve">So Cal 2002</t>
  </si>
  <si>
    <t xml:space="preserve">So Cal 2003</t>
  </si>
  <si>
    <t xml:space="preserve">So Cal 2004</t>
  </si>
  <si>
    <t xml:space="preserve">SWG</t>
  </si>
  <si>
    <t xml:space="preserve">TW</t>
  </si>
  <si>
    <t xml:space="preserve">Westcoast Trans</t>
  </si>
  <si>
    <t xml:space="preserve">Nameplate</t>
  </si>
  <si>
    <t xml:space="preserve">Merchant</t>
  </si>
  <si>
    <t xml:space="preserve">Implied MMBTU/day</t>
  </si>
  <si>
    <t xml:space="preserve">Type</t>
  </si>
  <si>
    <t xml:space="preserve">Operational?</t>
  </si>
  <si>
    <t xml:space="preserve">NERC REGION</t>
  </si>
  <si>
    <t xml:space="preserve">Pipe 1</t>
  </si>
  <si>
    <t xml:space="preserve">Pipe 2</t>
  </si>
  <si>
    <t xml:space="preserve">Pipe 3</t>
  </si>
  <si>
    <t xml:space="preserve">High</t>
  </si>
  <si>
    <t xml:space="preserve">AZ</t>
  </si>
  <si>
    <t xml:space="preserve">Nogales</t>
  </si>
  <si>
    <t xml:space="preserve">Santa Cruz</t>
  </si>
  <si>
    <t xml:space="preserve">?</t>
  </si>
  <si>
    <t xml:space="preserve">Hermosillo Power Plant</t>
  </si>
  <si>
    <t xml:space="preserve">CC</t>
  </si>
  <si>
    <t xml:space="preserve">N</t>
  </si>
  <si>
    <t xml:space="preserve">WSCC</t>
  </si>
  <si>
    <t xml:space="preserve">CA</t>
  </si>
  <si>
    <t xml:space="preserve">Pasadena</t>
  </si>
  <si>
    <t xml:space="preserve">Los Angeles</t>
  </si>
  <si>
    <t xml:space="preserve">California Institue of Technology</t>
  </si>
  <si>
    <t xml:space="preserve">CT</t>
  </si>
  <si>
    <t xml:space="preserve">Y</t>
  </si>
  <si>
    <t xml:space="preserve">Bullhead City</t>
  </si>
  <si>
    <t xml:space="preserve">Mohave</t>
  </si>
  <si>
    <t xml:space="preserve">Calpine</t>
  </si>
  <si>
    <t xml:space="preserve">Calpine - South Point (Fort Mojave)</t>
  </si>
  <si>
    <t xml:space="preserve">Yuba City</t>
  </si>
  <si>
    <t xml:space="preserve">Sutter</t>
  </si>
  <si>
    <t xml:space="preserve">Calpine - Yuba City, Sutter County</t>
  </si>
  <si>
    <t xml:space="preserve">Pittsburg</t>
  </si>
  <si>
    <t xml:space="preserve">Contra Costa</t>
  </si>
  <si>
    <t xml:space="preserve">Calpine (Enron) - Pittsburg (Los Medanos)</t>
  </si>
  <si>
    <t xml:space="preserve">Calpine - Pittsburg (Delta Energy Center)</t>
  </si>
  <si>
    <t xml:space="preserve">San Jose</t>
  </si>
  <si>
    <t xml:space="preserve">Santa Clara</t>
  </si>
  <si>
    <t xml:space="preserve">Calpine - Metcalf Energy Center</t>
  </si>
  <si>
    <t xml:space="preserve">Bakersfield</t>
  </si>
  <si>
    <t xml:space="preserve">Kern</t>
  </si>
  <si>
    <t xml:space="preserve">Calpine (Tejon Ranch) - Pastoria Power</t>
  </si>
  <si>
    <t xml:space="preserve">Med +</t>
  </si>
  <si>
    <t xml:space="preserve">Chula Vista</t>
  </si>
  <si>
    <t xml:space="preserve">San Diego</t>
  </si>
  <si>
    <t xml:space="preserve">Calpine (formerly PG&amp;E) - Otay Mesa</t>
  </si>
  <si>
    <t xml:space="preserve">Med</t>
  </si>
  <si>
    <t xml:space="preserve">Alameda</t>
  </si>
  <si>
    <t xml:space="preserve">Calpine - East Altamont Energy</t>
  </si>
  <si>
    <t xml:space="preserve">Phoenix</t>
  </si>
  <si>
    <t xml:space="preserve">Maricopa</t>
  </si>
  <si>
    <t xml:space="preserve">Calpine/Pinnacle</t>
  </si>
  <si>
    <t xml:space="preserve">Calpine/Pinnacle - West Phoenix (Buckeye) 4</t>
  </si>
  <si>
    <t xml:space="preserve">Calpine/Pinnacle - West Phoenix (Buckeye) 5</t>
  </si>
  <si>
    <t xml:space="preserve">Victorville</t>
  </si>
  <si>
    <t xml:space="preserve">San Bernardino</t>
  </si>
  <si>
    <t xml:space="preserve">Constellation/Inland</t>
  </si>
  <si>
    <t xml:space="preserve">Constellation/Inland - Victorville/High Desert</t>
  </si>
  <si>
    <t xml:space="preserve">Buckeye</t>
  </si>
  <si>
    <t xml:space="preserve">Duke - Buckeye (Arlington Valley) Maricopa Co</t>
  </si>
  <si>
    <t xml:space="preserve">Moss Landing</t>
  </si>
  <si>
    <t xml:space="preserve">Monterey</t>
  </si>
  <si>
    <t xml:space="preserve">Duke - Moss Landing</t>
  </si>
  <si>
    <t xml:space="preserve">Fellows</t>
  </si>
  <si>
    <t xml:space="preserve">Edison Mission</t>
  </si>
  <si>
    <t xml:space="preserve">Edison Mission (formerly Texaco) - Sunrise Power Project</t>
  </si>
  <si>
    <t xml:space="preserve">South San Francisco</t>
  </si>
  <si>
    <t xml:space="preserve">San Mateo</t>
  </si>
  <si>
    <t xml:space="preserve">El Paso</t>
  </si>
  <si>
    <t xml:space="preserve">El Paso - South San Francisco (Golden Gate)</t>
  </si>
  <si>
    <t xml:space="preserve">Gila Bend</t>
  </si>
  <si>
    <t xml:space="preserve">IPT/Power Dev</t>
  </si>
  <si>
    <t xml:space="preserve">IPT/Power Dev - Gila Bend</t>
  </si>
  <si>
    <t xml:space="preserve">NV</t>
  </si>
  <si>
    <t xml:space="preserve">Las Vegas</t>
  </si>
  <si>
    <t xml:space="preserve">Clark</t>
  </si>
  <si>
    <t xml:space="preserve">Las Vegas Cogen</t>
  </si>
  <si>
    <t xml:space="preserve">Las Vegas Cogen Expansion</t>
  </si>
  <si>
    <t xml:space="preserve">Midway Sunset Cogen</t>
  </si>
  <si>
    <t xml:space="preserve">Cogen</t>
  </si>
  <si>
    <t xml:space="preserve">Loma Linda</t>
  </si>
  <si>
    <t xml:space="preserve">Mountainview Power</t>
  </si>
  <si>
    <t xml:space="preserve">Mountainview Power Co (San Bernardino)</t>
  </si>
  <si>
    <t xml:space="preserve">Naco</t>
  </si>
  <si>
    <t xml:space="preserve">Naco-Nogales/Grupo Mexico</t>
  </si>
  <si>
    <t xml:space="preserve">El Segundo</t>
  </si>
  <si>
    <t xml:space="preserve">NRG/Dynegy</t>
  </si>
  <si>
    <t xml:space="preserve">NRG/Dynegy - El Segundo</t>
  </si>
  <si>
    <t xml:space="preserve">Burney</t>
  </si>
  <si>
    <t xml:space="preserve">Shasta</t>
  </si>
  <si>
    <t xml:space="preserve">Ogden Pacifi</t>
  </si>
  <si>
    <t xml:space="preserve">Ogden Pacific - Three Mountain</t>
  </si>
  <si>
    <t xml:space="preserve">Panda/TECO</t>
  </si>
  <si>
    <t xml:space="preserve">Panda Energy/TECO - Gila River I</t>
  </si>
  <si>
    <t xml:space="preserve">Panda Energy/TECO - Gila River II (CC Conv)</t>
  </si>
  <si>
    <t xml:space="preserve">PG&amp;E - Chula Vista (San Diego)</t>
  </si>
  <si>
    <t xml:space="preserve">McKittrick</t>
  </si>
  <si>
    <t xml:space="preserve">PG&amp;E - Kern County/La Paloma</t>
  </si>
  <si>
    <t xml:space="preserve">PG&amp;E - Harzuahala Valley</t>
  </si>
  <si>
    <t xml:space="preserve">Moapa</t>
  </si>
  <si>
    <t xml:space="preserve">PG&amp;E - Meadow Valley Gen</t>
  </si>
  <si>
    <t xml:space="preserve">Pinnacle</t>
  </si>
  <si>
    <t xml:space="preserve">Pinnacle - Red Hawk 1&amp;2</t>
  </si>
  <si>
    <t xml:space="preserve">Pinnacle - Red Hawk 3</t>
  </si>
  <si>
    <t xml:space="preserve">Pinnacle West - Harry Allen Power Stn</t>
  </si>
  <si>
    <t xml:space="preserve">Coolridge</t>
  </si>
  <si>
    <t xml:space="preserve">Pinal</t>
  </si>
  <si>
    <t xml:space="preserve">PP&amp;L</t>
  </si>
  <si>
    <t xml:space="preserve">PP&amp;L - Sundance (Pinal Co)</t>
  </si>
  <si>
    <t xml:space="preserve">Kingman</t>
  </si>
  <si>
    <t xml:space="preserve">PP&amp;L/Duke</t>
  </si>
  <si>
    <t xml:space="preserve">PP&amp;L/Duke - Kingman (Griffith)</t>
  </si>
  <si>
    <t xml:space="preserve">Casa Grande</t>
  </si>
  <si>
    <t xml:space="preserve">Reliant</t>
  </si>
  <si>
    <t xml:space="preserve">Reliant - Casa Grande (Desert Basin)</t>
  </si>
  <si>
    <t xml:space="preserve">Rosarito</t>
  </si>
  <si>
    <t xml:space="preserve">Baja</t>
  </si>
  <si>
    <t xml:space="preserve">Sempra/Oxy - Elk Hills</t>
  </si>
  <si>
    <t xml:space="preserve">Arlington</t>
  </si>
  <si>
    <t xml:space="preserve">Sempra - Mesquite (Maricopa)</t>
  </si>
  <si>
    <t xml:space="preserve">Sacramento</t>
  </si>
  <si>
    <t xml:space="preserve">SMUD - Rancho Seco</t>
  </si>
  <si>
    <t xml:space="preserve">North Las Vegas</t>
  </si>
  <si>
    <t xml:space="preserve">Southern Co.</t>
  </si>
  <si>
    <t xml:space="preserve">Southern - Apex Industrial Park (Soen)</t>
  </si>
  <si>
    <t xml:space="preserve">SRP/Dynegy/NRG</t>
  </si>
  <si>
    <t xml:space="preserve">SRP/Dynegy/NRG - Kyrene (Phoenix)</t>
  </si>
  <si>
    <t xml:space="preserve">Blythe</t>
  </si>
  <si>
    <t xml:space="preserve">Riverside</t>
  </si>
  <si>
    <t xml:space="preserve">Summit Group</t>
  </si>
  <si>
    <t xml:space="preserve">Summit Group - Blythe</t>
  </si>
  <si>
    <t xml:space="preserve">Williams - Las Vegas</t>
  </si>
  <si>
    <t xml:space="preserve">Kern Utah 2001</t>
  </si>
  <si>
    <t xml:space="preserve">Kern Utah 2002</t>
  </si>
  <si>
    <t xml:space="preserve">Kern Utah 2003</t>
  </si>
  <si>
    <t xml:space="preserve">Kern Utah 2004</t>
  </si>
  <si>
    <t xml:space="preserve">KN 2001</t>
  </si>
  <si>
    <t xml:space="preserve">KN 2002</t>
  </si>
  <si>
    <t xml:space="preserve">KN 2003</t>
  </si>
  <si>
    <t xml:space="preserve">KN 2004</t>
  </si>
  <si>
    <t xml:space="preserve">KN Energy 2001</t>
  </si>
  <si>
    <t xml:space="preserve">KN Energy 2002</t>
  </si>
  <si>
    <t xml:space="preserve">KN Energy 2003</t>
  </si>
  <si>
    <t xml:space="preserve">KN Energy 2004</t>
  </si>
  <si>
    <t xml:space="preserve">Montana Power Co 2001</t>
  </si>
  <si>
    <t xml:space="preserve">Montana Power Co 2002</t>
  </si>
  <si>
    <t xml:space="preserve">Montana Power Co 2003</t>
  </si>
  <si>
    <t xml:space="preserve">Montana Power Co 2004</t>
  </si>
  <si>
    <t xml:space="preserve">NWPL 2001</t>
  </si>
  <si>
    <t xml:space="preserve">NWPL 2002</t>
  </si>
  <si>
    <t xml:space="preserve">NWPL 2003</t>
  </si>
  <si>
    <t xml:space="preserve">NWPL 2004</t>
  </si>
  <si>
    <t xml:space="preserve">Paiute</t>
  </si>
  <si>
    <t xml:space="preserve">Paiute 2001</t>
  </si>
  <si>
    <t xml:space="preserve">Paiute 2002</t>
  </si>
  <si>
    <t xml:space="preserve">Paiute 2003</t>
  </si>
  <si>
    <t xml:space="preserve">Paiute 2004</t>
  </si>
  <si>
    <t xml:space="preserve">PGT 2001</t>
  </si>
  <si>
    <t xml:space="preserve">PGT 2002</t>
  </si>
  <si>
    <t xml:space="preserve">PGT 2003</t>
  </si>
  <si>
    <t xml:space="preserve">PGT 2004</t>
  </si>
  <si>
    <t xml:space="preserve">PSCO 2001</t>
  </si>
  <si>
    <t xml:space="preserve">PSCO 2002</t>
  </si>
  <si>
    <t xml:space="preserve">PSCO 2003</t>
  </si>
  <si>
    <t xml:space="preserve">PSCO 2004</t>
  </si>
  <si>
    <t xml:space="preserve">Questar 2001</t>
  </si>
  <si>
    <t xml:space="preserve">Questar 2002</t>
  </si>
  <si>
    <t xml:space="preserve">Questar 2003</t>
  </si>
  <si>
    <t xml:space="preserve">Questar 2004</t>
  </si>
  <si>
    <t xml:space="preserve">SDG&amp;E 2001</t>
  </si>
  <si>
    <t xml:space="preserve">SDG&amp;E 2002</t>
  </si>
  <si>
    <t xml:space="preserve">SDG&amp;E 2003</t>
  </si>
  <si>
    <t xml:space="preserve">SDG&amp;E 2004</t>
  </si>
  <si>
    <t xml:space="preserve">SWG 2001</t>
  </si>
  <si>
    <t xml:space="preserve">SWG 2002</t>
  </si>
  <si>
    <t xml:space="preserve">SWG 2003</t>
  </si>
  <si>
    <t xml:space="preserve">SWG 2004</t>
  </si>
  <si>
    <t xml:space="preserve">TW 2001</t>
  </si>
  <si>
    <t xml:space="preserve">TW 2002</t>
  </si>
  <si>
    <t xml:space="preserve">TW 2003</t>
  </si>
  <si>
    <t xml:space="preserve">TW 2004</t>
  </si>
  <si>
    <t xml:space="preserve">Westcoast Trans 2001</t>
  </si>
  <si>
    <t xml:space="preserve">Westcoast Trans 2002</t>
  </si>
  <si>
    <t xml:space="preserve">Westcoast Trans 2003</t>
  </si>
  <si>
    <t xml:space="preserve">Westcoast Trans 2004</t>
  </si>
  <si>
    <t xml:space="preserve">Company Contact Name</t>
  </si>
  <si>
    <t xml:space="preserve">Phone</t>
  </si>
  <si>
    <t xml:space="preserve">Company Contact Name 2</t>
  </si>
  <si>
    <t xml:space="preserve">Comments</t>
  </si>
  <si>
    <t xml:space="preserve">Air Permit Hours</t>
  </si>
  <si>
    <t xml:space="preserve">Machine Type</t>
  </si>
  <si>
    <t xml:space="preserve">Field15</t>
  </si>
  <si>
    <t xml:space="preserve">Field16</t>
  </si>
  <si>
    <t xml:space="preserve">Field17</t>
  </si>
  <si>
    <t xml:space="preserve">Field18</t>
  </si>
  <si>
    <t xml:space="preserve">Field19</t>
  </si>
  <si>
    <t xml:space="preserve">Field20</t>
  </si>
  <si>
    <t xml:space="preserve">Field21</t>
  </si>
  <si>
    <t xml:space="preserve">Field22</t>
  </si>
  <si>
    <t xml:space="preserve">Field23</t>
  </si>
  <si>
    <t xml:space="preserve">ID</t>
  </si>
  <si>
    <t xml:space="preserve">OR</t>
  </si>
  <si>
    <t xml:space="preserve">OR 2001</t>
  </si>
  <si>
    <t xml:space="preserve">Klamath Falls</t>
  </si>
  <si>
    <t xml:space="preserve">Klamath</t>
  </si>
  <si>
    <t xml:space="preserve">PacifiCorp</t>
  </si>
  <si>
    <t xml:space="preserve">PacifiCorp - Klamath Falls</t>
  </si>
  <si>
    <t xml:space="preserve">Arizona approval received 6/2000</t>
  </si>
  <si>
    <t xml:space="preserve">OR 2002</t>
  </si>
  <si>
    <t xml:space="preserve">Boardman</t>
  </si>
  <si>
    <t xml:space="preserve">Morrow</t>
  </si>
  <si>
    <t xml:space="preserve">Avista</t>
  </si>
  <si>
    <t xml:space="preserve">Avista - Coyote Springs II</t>
  </si>
  <si>
    <t xml:space="preserve">Hermiston</t>
  </si>
  <si>
    <t xml:space="preserve">Umatilla</t>
  </si>
  <si>
    <t xml:space="preserve">Calpine - Hermiston</t>
  </si>
  <si>
    <t xml:space="preserve">Colin Coe (Calpine)</t>
  </si>
  <si>
    <t xml:space="preserve">(604)512-9733</t>
  </si>
  <si>
    <t xml:space="preserve">WA</t>
  </si>
  <si>
    <t xml:space="preserve">WA 2002</t>
  </si>
  <si>
    <t xml:space="preserve">Parkland</t>
  </si>
  <si>
    <t xml:space="preserve">Pierce</t>
  </si>
  <si>
    <t xml:space="preserve">Engage</t>
  </si>
  <si>
    <t xml:space="preserve">Engage/EPCOR - Fredrickson</t>
  </si>
  <si>
    <t xml:space="preserve">Haywood may be new location for this plant (30 miles north of original site)</t>
  </si>
  <si>
    <t xml:space="preserve">Everett</t>
  </si>
  <si>
    <t xml:space="preserve">Snohomish</t>
  </si>
  <si>
    <t xml:space="preserve">FPL</t>
  </si>
  <si>
    <t xml:space="preserve">FPL - Northeast Power - Everett Delta</t>
  </si>
  <si>
    <t xml:space="preserve">Goldendale</t>
  </si>
  <si>
    <t xml:space="preserve">Klickitat</t>
  </si>
  <si>
    <t xml:space="preserve">NESCO</t>
  </si>
  <si>
    <t xml:space="preserve">NESCO - Goldendale</t>
  </si>
  <si>
    <t xml:space="preserve">Creston</t>
  </si>
  <si>
    <t xml:space="preserve">Lincoln</t>
  </si>
  <si>
    <t xml:space="preserve">CSW/Northwest Power</t>
  </si>
  <si>
    <t xml:space="preserve">CSW/Northwest Power - Creston</t>
  </si>
  <si>
    <t xml:space="preserve">WA 2003</t>
  </si>
  <si>
    <t xml:space="preserve">Chehalis</t>
  </si>
  <si>
    <t xml:space="preserve">Lewis</t>
  </si>
  <si>
    <t xml:space="preserve">Tractabel Power</t>
  </si>
  <si>
    <t xml:space="preserve">Tractebel - Chehalis</t>
  </si>
  <si>
    <t xml:space="preserve">Sumas</t>
  </si>
  <si>
    <t xml:space="preserve">Whatcom</t>
  </si>
  <si>
    <t xml:space="preserve">Sumas Energy</t>
  </si>
  <si>
    <t xml:space="preserve">Sumas Energy 2 - NESCO (Kirkland)</t>
  </si>
  <si>
    <t xml:space="preserve">WA 2004</t>
  </si>
  <si>
    <t xml:space="preserve">Longview</t>
  </si>
  <si>
    <t xml:space="preserve">Cowlitz</t>
  </si>
  <si>
    <t xml:space="preserve">Cowlitz Cogen</t>
  </si>
  <si>
    <t xml:space="preserve">Cowlitz Cogen - Weyerhaeuser</t>
  </si>
  <si>
    <t xml:space="preserve">Satsop</t>
  </si>
  <si>
    <t xml:space="preserve">Grays Harbor</t>
  </si>
  <si>
    <t xml:space="preserve">WPPSS/Energy NW</t>
  </si>
  <si>
    <t xml:space="preserve">WPPSS/Energy NW - Satsop</t>
  </si>
  <si>
    <t xml:space="preserve">Starbuck</t>
  </si>
  <si>
    <t xml:space="preserve">Columbia</t>
  </si>
  <si>
    <t xml:space="preserve">PP&amp;L Global</t>
  </si>
  <si>
    <t xml:space="preserve">PP&amp;L Global (Formerly Northwest Power Enterprise) - Starbuck</t>
  </si>
  <si>
    <t xml:space="preserve">Barb Veety (PPL)</t>
  </si>
  <si>
    <t xml:space="preserve">(610)774-4178</t>
  </si>
  <si>
    <t xml:space="preserve">Prosser</t>
  </si>
  <si>
    <t xml:space="preserve">Benton</t>
  </si>
  <si>
    <t xml:space="preserve">Cogentrix</t>
  </si>
  <si>
    <t xml:space="preserve">Cogentrix - Mercer Ranch</t>
  </si>
  <si>
    <t xml:space="preserve">Duke - Satsop</t>
  </si>
  <si>
    <t xml:space="preserve">Scot Allen (Duke Energy Trading &amp; Mrktg)</t>
  </si>
  <si>
    <t xml:space="preserve">(801)531-4407</t>
  </si>
  <si>
    <t xml:space="preserve">Steve Bateson (Duke Energy Trdg &amp; Mrktg)</t>
  </si>
  <si>
    <t xml:space="preserve">(801)531-4406</t>
  </si>
  <si>
    <t xml:space="preserve">ID 2001</t>
  </si>
  <si>
    <t xml:space="preserve">Rathdrum</t>
  </si>
  <si>
    <t xml:space="preserve">Kootenai</t>
  </si>
  <si>
    <t xml:space="preserve">Avista/Cogentrix</t>
  </si>
  <si>
    <t xml:space="preserve">Avista Power/Cogentrix - Rathdrum</t>
  </si>
  <si>
    <t xml:space="preserve">ID 2004</t>
  </si>
  <si>
    <t xml:space="preserve">Nampa</t>
  </si>
  <si>
    <t xml:space="preserve">Canyon</t>
  </si>
  <si>
    <t xml:space="preserve">Ida West</t>
  </si>
  <si>
    <t xml:space="preserve">Ida West - Garnet Energy</t>
  </si>
  <si>
    <t xml:space="preserve">(All)</t>
  </si>
  <si>
    <t xml:space="preserve">Data</t>
  </si>
  <si>
    <t xml:space="preserve">Nameplate MWs</t>
  </si>
  <si>
    <t xml:space="preserve">Mmbtu/day</t>
  </si>
  <si>
    <t xml:space="preserve">CO</t>
  </si>
  <si>
    <t xml:space="preserve">Platteville</t>
  </si>
  <si>
    <t xml:space="preserve">PSCO - Fort St. Vrain #3</t>
  </si>
  <si>
    <t xml:space="preserve">Fountain</t>
  </si>
  <si>
    <t xml:space="preserve">City of Colorado Springs</t>
  </si>
  <si>
    <t xml:space="preserve">City of Colorado Springs - Nixon Plant</t>
  </si>
  <si>
    <t xml:space="preserve">1999 Total</t>
  </si>
  <si>
    <t xml:space="preserve">UT</t>
  </si>
  <si>
    <t xml:space="preserve">Springville</t>
  </si>
  <si>
    <t xml:space="preserve">City of Springfield</t>
  </si>
  <si>
    <t xml:space="preserve">City of Springfield - Whitehead</t>
  </si>
  <si>
    <t xml:space="preserve">Boulder</t>
  </si>
  <si>
    <t xml:space="preserve">PSCO - Arapahoe/Valmont</t>
  </si>
  <si>
    <t xml:space="preserve">Denver</t>
  </si>
  <si>
    <t xml:space="preserve">Black Hills</t>
  </si>
  <si>
    <t xml:space="preserve">Black Hills Generation - Arapahoe</t>
  </si>
  <si>
    <t xml:space="preserve">WY</t>
  </si>
  <si>
    <t xml:space="preserve">Gillette</t>
  </si>
  <si>
    <t xml:space="preserve">Black Hills Power &amp; Light</t>
  </si>
  <si>
    <t xml:space="preserve">Black Hills Power &amp; Light - Neil Simpson (Gillette)</t>
  </si>
  <si>
    <t xml:space="preserve">Brush</t>
  </si>
  <si>
    <t xml:space="preserve">Coastal</t>
  </si>
  <si>
    <t xml:space="preserve">Coastal - Pawnee Station (Brush) - Fulton Cogen 0 Manchief Station</t>
  </si>
  <si>
    <t xml:space="preserve">NM</t>
  </si>
  <si>
    <t xml:space="preserve">Belen</t>
  </si>
  <si>
    <t xml:space="preserve">Delta Power</t>
  </si>
  <si>
    <t xml:space="preserve">Delta Power - Detroit Gas (Cobisa/Pearson)</t>
  </si>
  <si>
    <t xml:space="preserve">(blank)</t>
  </si>
  <si>
    <t xml:space="preserve">MT</t>
  </si>
  <si>
    <t xml:space="preserve">Browning</t>
  </si>
  <si>
    <t xml:space="preserve">Adair/Native American</t>
  </si>
  <si>
    <t xml:space="preserve">Adair/Native American - Glacier</t>
  </si>
  <si>
    <t xml:space="preserve">2000 Total</t>
  </si>
  <si>
    <t xml:space="preserve">PSCO - Fort St. Vrain</t>
  </si>
  <si>
    <t xml:space="preserve">PSCO - Valmont (Black Hills)</t>
  </si>
  <si>
    <t xml:space="preserve">Fountain*</t>
  </si>
  <si>
    <t xml:space="preserve">ENA</t>
  </si>
  <si>
    <t xml:space="preserve">ENA - Fountain Valley (PSCO)</t>
  </si>
  <si>
    <t xml:space="preserve">Reno</t>
  </si>
  <si>
    <t xml:space="preserve">Morgan Stanley</t>
  </si>
  <si>
    <t xml:space="preserve">Morgan Stanley - Tahoe-Reno Industrial Center</t>
  </si>
  <si>
    <t xml:space="preserve">Limon</t>
  </si>
  <si>
    <t xml:space="preserve">TSGT</t>
  </si>
  <si>
    <t xml:space="preserve">TSGT - Big Sandy I</t>
  </si>
  <si>
    <t xml:space="preserve">Wright</t>
  </si>
  <si>
    <t xml:space="preserve">Two Elks Plant</t>
  </si>
  <si>
    <t xml:space="preserve">2001 Total</t>
  </si>
  <si>
    <t xml:space="preserve">El Paso - Brush</t>
  </si>
  <si>
    <t xml:space="preserve">North American Power</t>
  </si>
  <si>
    <t xml:space="preserve">North American Power - DIA</t>
  </si>
  <si>
    <t xml:space="preserve">AES</t>
  </si>
  <si>
    <t xml:space="preserve">AES - South City</t>
  </si>
  <si>
    <t xml:space="preserve">TSGT - Big Sandy II</t>
  </si>
  <si>
    <t xml:space="preserve">Deming</t>
  </si>
  <si>
    <t xml:space="preserve">Duke - Deming</t>
  </si>
  <si>
    <t xml:space="preserve">Livingston</t>
  </si>
  <si>
    <t xml:space="preserve">Bock</t>
  </si>
  <si>
    <t xml:space="preserve">Bock - Livingstone (Pioneer)</t>
  </si>
  <si>
    <t xml:space="preserve">Vernon</t>
  </si>
  <si>
    <t xml:space="preserve">Sunlaw Cogen</t>
  </si>
  <si>
    <t xml:space="preserve">Sunlaw Cogen (EM-ONE)</t>
  </si>
  <si>
    <t xml:space="preserve">Lewiston</t>
  </si>
  <si>
    <t xml:space="preserve">Potlatch</t>
  </si>
  <si>
    <t xml:space="preserve">Potlatch - Lewiston</t>
  </si>
  <si>
    <t xml:space="preserve">Centralia</t>
  </si>
  <si>
    <t xml:space="preserve">TranAlta Energy</t>
  </si>
  <si>
    <t xml:space="preserve">Transalta Energy - Centralia</t>
  </si>
  <si>
    <t xml:space="preserve">Morley Comp</t>
  </si>
  <si>
    <t xml:space="preserve">Morley Comp - Campstool</t>
  </si>
  <si>
    <t xml:space="preserve">2002 Total</t>
  </si>
  <si>
    <t xml:space="preserve">Spring</t>
  </si>
  <si>
    <t xml:space="preserve">Aurora</t>
  </si>
  <si>
    <t xml:space="preserve">SkyGen</t>
  </si>
  <si>
    <t xml:space="preserve">Skygen - Smoky Hill</t>
  </si>
  <si>
    <t xml:space="preserve">Arrow Canyon</t>
  </si>
  <si>
    <t xml:space="preserve">Reliant - Arrow Canyon</t>
  </si>
  <si>
    <t xml:space="preserve">Carlin</t>
  </si>
  <si>
    <t xml:space="preserve">Coastal Power - Carlin</t>
  </si>
  <si>
    <t xml:space="preserve">Wadsworth</t>
  </si>
  <si>
    <t xml:space="preserve">Duke - Washoe Energy</t>
  </si>
  <si>
    <t xml:space="preserve">Global Energy</t>
  </si>
  <si>
    <t xml:space="preserve">Global Energy - Snohomish</t>
  </si>
  <si>
    <t xml:space="preserve">Thermal</t>
  </si>
  <si>
    <t xml:space="preserve">Calpine/Adair</t>
  </si>
  <si>
    <t xml:space="preserve">Calpine/Adair - Teayawa Energy Center</t>
  </si>
  <si>
    <t xml:space="preserve">Antioch</t>
  </si>
  <si>
    <t xml:space="preserve">Southern - Contra Costa</t>
  </si>
  <si>
    <t xml:space="preserve">Morro Bay</t>
  </si>
  <si>
    <t xml:space="preserve">Duke - Morro Bay</t>
  </si>
  <si>
    <t xml:space="preserve">San Francisco</t>
  </si>
  <si>
    <t xml:space="preserve">Southern - Potrero</t>
  </si>
  <si>
    <t xml:space="preserve">Cobisa</t>
  </si>
  <si>
    <t xml:space="preserve">Cobisa - Belen</t>
  </si>
  <si>
    <t xml:space="preserve">Apex</t>
  </si>
  <si>
    <t xml:space="preserve">Reliant - Apex</t>
  </si>
  <si>
    <t xml:space="preserve">2003 Total</t>
  </si>
  <si>
    <t xml:space="preserve">Redondo Beach</t>
  </si>
  <si>
    <t xml:space="preserve">AES - Redondo Beach Repower</t>
  </si>
  <si>
    <t xml:space="preserve">PG&amp;E - Umatilla Co. (Hermiston)</t>
  </si>
  <si>
    <t xml:space="preserve">California City</t>
  </si>
  <si>
    <t xml:space="preserve">AES - Antelope Valley</t>
  </si>
  <si>
    <t xml:space="preserve">Huntington Beach</t>
  </si>
  <si>
    <t xml:space="preserve">AES - Huntington Beach</t>
  </si>
  <si>
    <t xml:space="preserve">Hudson</t>
  </si>
  <si>
    <t xml:space="preserve">Calpine - Hudson (Weld Co)</t>
  </si>
  <si>
    <t xml:space="preserve">Butte</t>
  </si>
  <si>
    <t xml:space="preserve">Continental Energy</t>
  </si>
  <si>
    <t xml:space="preserve">Continental Energy - Silver Bow</t>
  </si>
  <si>
    <t xml:space="preserve">Eugene</t>
  </si>
  <si>
    <t xml:space="preserve">Confederated Umatilla Tribe</t>
  </si>
  <si>
    <t xml:space="preserve">Confederated Umatilla Tribe - Eugene</t>
  </si>
  <si>
    <t xml:space="preserve">Northeast Energy Sys (NESCO)</t>
  </si>
  <si>
    <t xml:space="preserve">Northeast Energy Sys (NESCO) - Goldendale</t>
  </si>
  <si>
    <t xml:space="preserve">Walla Walla</t>
  </si>
  <si>
    <t xml:space="preserve">Newport</t>
  </si>
  <si>
    <t xml:space="preserve">Newport Northwest - Wallula Power</t>
  </si>
  <si>
    <t xml:space="preserve">2004 Total</t>
  </si>
  <si>
    <t xml:space="preserve">Santan</t>
  </si>
  <si>
    <t xml:space="preserve">Salt River Project - Santan (Maricopa Co)</t>
  </si>
  <si>
    <t xml:space="preserve">Bluewater</t>
  </si>
  <si>
    <t xml:space="preserve">Allegheny</t>
  </si>
  <si>
    <t xml:space="preserve">Allegheny - La Paz (Alensu)</t>
  </si>
  <si>
    <t xml:space="preserve">2005 Total</t>
  </si>
  <si>
    <t xml:space="preserve">Grand Total</t>
  </si>
  <si>
    <t xml:space="preserve">SORTED BY CITY, THEN MONTH, THEN YEAR</t>
  </si>
  <si>
    <t xml:space="preserve">DO NOT CHANGE THIS DATA</t>
  </si>
  <si>
    <t xml:space="preserve">Cumulative Capacities (List must be sorted by date to be valid)</t>
  </si>
  <si>
    <t xml:space="preserve">Cumulative MMBTU/day (List Must be Sorted by Date to be Valid)</t>
  </si>
  <si>
    <t xml:space="preserve">CIG 2001</t>
  </si>
  <si>
    <t xml:space="preserve">CIG 2002</t>
  </si>
  <si>
    <t xml:space="preserve">CIG 2003</t>
  </si>
  <si>
    <t xml:space="preserve">CIG 2004</t>
  </si>
  <si>
    <t xml:space="preserve">Idaho Power selected Garnet plant as winning bidder</t>
  </si>
  <si>
    <t xml:space="preserve">Luis Padilla (Pemex)</t>
  </si>
  <si>
    <t xml:space="preserve">(525)232-5998</t>
  </si>
  <si>
    <t xml:space="preserve">Low</t>
  </si>
  <si>
    <t xml:space="preserve">Derek Denniston (AES)</t>
  </si>
  <si>
    <t xml:space="preserve">(415)395-7886</t>
  </si>
  <si>
    <t xml:space="preserve">Orange</t>
  </si>
  <si>
    <t xml:space="preserve">Phil Richardson (Dynegy)</t>
  </si>
  <si>
    <t xml:space="preserve">(713)507-6472</t>
  </si>
  <si>
    <t xml:space="preserve">Susan Jones (PG&amp;E)</t>
  </si>
  <si>
    <t xml:space="preserve">(301)280-6166</t>
  </si>
  <si>
    <t xml:space="preserve">Bevin Hong, Jr (PG&amp;E Nat'l Energy Group)</t>
  </si>
  <si>
    <t xml:space="preserve">(415)288-5615</t>
  </si>
  <si>
    <t xml:space="preserve">ECT:CEC approved 10/6/99</t>
  </si>
  <si>
    <t xml:space="preserve">PGT - Newport took out 200,000 of capacity under the expansion for a term of 2002-2038</t>
  </si>
  <si>
    <t xml:space="preserve">20 Miles due South of Prosser, Washington</t>
  </si>
  <si>
    <t xml:space="preserve">Merced</t>
  </si>
  <si>
    <t xml:space="preserve">next to the Palo Verde substation</t>
  </si>
  <si>
    <t xml:space="preserve">GE 7FA</t>
  </si>
  <si>
    <t xml:space="preserve">Jim Trifon (Southern Energy)</t>
  </si>
  <si>
    <t xml:space="preserve">(678)579-3449</t>
  </si>
  <si>
    <t xml:space="preserve">San Luis Obispo</t>
  </si>
  <si>
    <t xml:space="preserve">NWPL building 20" 9 mile lateral to plant to come online 8/2002</t>
  </si>
  <si>
    <t xml:space="preserve">CEC approved 8/17/99</t>
  </si>
  <si>
    <t xml:space="preserve">CT for 170 MW also planned</t>
  </si>
  <si>
    <t xml:space="preserve">Washoe</t>
  </si>
  <si>
    <t xml:space="preserve">0</t>
  </si>
  <si>
    <t xml:space="preserve">Elko</t>
  </si>
  <si>
    <t xml:space="preserve">Dwayne Jammal (Coastal Oil and Gas Corp)</t>
  </si>
  <si>
    <t xml:space="preserve">(713)877-7527</t>
  </si>
  <si>
    <t xml:space="preserve">Nez Perce</t>
  </si>
  <si>
    <t xml:space="preserve">1</t>
  </si>
  <si>
    <t xml:space="preserve">Clickitat</t>
  </si>
  <si>
    <t xml:space="preserve">Lane</t>
  </si>
  <si>
    <t xml:space="preserve">Glacier</t>
  </si>
  <si>
    <t xml:space="preserve">Old Tenaska project</t>
  </si>
  <si>
    <t xml:space="preserve">Silver Bow</t>
  </si>
  <si>
    <t xml:space="preserve">Campbell</t>
  </si>
  <si>
    <t xml:space="preserve">Utah</t>
  </si>
  <si>
    <t xml:space="preserve">John Durand (Williams Energy Services)</t>
  </si>
  <si>
    <t xml:space="preserve">(972)745-0504</t>
  </si>
  <si>
    <t xml:space="preserve">John Points (Williams Energy Services)</t>
  </si>
  <si>
    <t xml:space="preserve">(918)574-9533</t>
  </si>
  <si>
    <t xml:space="preserve">Kirby Bosley (Reliant)</t>
  </si>
  <si>
    <t xml:space="preserve">(303)620-9999</t>
  </si>
  <si>
    <t xml:space="preserve">Ron Flood (Pinnacle West Energy)</t>
  </si>
  <si>
    <t xml:space="preserve">(602)250-3988</t>
  </si>
  <si>
    <t xml:space="preserve">Stephanie Katz (Sempra)</t>
  </si>
  <si>
    <t xml:space="preserve">(203)355-5060</t>
  </si>
  <si>
    <t xml:space="preserve">Pat Muehearn (Oxy)</t>
  </si>
  <si>
    <t xml:space="preserve">(713)215-7097</t>
  </si>
  <si>
    <t xml:space="preserve"> Power for two smelters: Goldendale Aluminum and Northwest Aluminum</t>
  </si>
  <si>
    <t xml:space="preserve">David Mockapetris (Constellation Power Source)</t>
  </si>
  <si>
    <t xml:space="preserve">(410)468-3566</t>
  </si>
  <si>
    <t xml:space="preserve">ECT: 530 6/2006, 530 6/2007 Phases 3 &amp; 4</t>
  </si>
  <si>
    <t xml:space="preserve">CEC approval recd 12/2000</t>
  </si>
  <si>
    <t xml:space="preserve">Luna</t>
  </si>
  <si>
    <t xml:space="preserve">Under Construction.  CP01-90 El Paso building 6.7 mile lateral to the plant.</t>
  </si>
  <si>
    <t xml:space="preserve">CEC approval recvd 12/2000, will be upgraded to a CC at a future date</t>
  </si>
  <si>
    <t xml:space="preserve">LM 6000</t>
  </si>
  <si>
    <t xml:space="preserve">ECT: CEC approved 4/14/99</t>
  </si>
  <si>
    <t xml:space="preserve">La Paz</t>
  </si>
  <si>
    <t xml:space="preserve">James Mecham (Allegheny)</t>
  </si>
  <si>
    <t xml:space="preserve">(724)850-6162</t>
  </si>
  <si>
    <t xml:space="preserve">Valencia</t>
  </si>
  <si>
    <t xml:space="preserve">Washington Energy Facility Site Eval Counicl has recommended rejection of the application</t>
  </si>
  <si>
    <t xml:space="preserve">Weld</t>
  </si>
  <si>
    <t xml:space="preserve">ECT: CIG building 85 mile lateral to plant</t>
  </si>
  <si>
    <t xml:space="preserve">Morgan</t>
  </si>
  <si>
    <t xml:space="preserve">11 Valmont/115 Arapahoe</t>
  </si>
  <si>
    <t xml:space="preserve">El Paso*</t>
  </si>
  <si>
    <t xml:space="preserve">Ruth Concannon (ENA)</t>
  </si>
  <si>
    <t xml:space="preserve">(713)853-1667</t>
  </si>
  <si>
    <t xml:space="preserve">Adams</t>
  </si>
  <si>
    <t xml:space="preserve">ECT: CEC approved 2/9/2000</t>
  </si>
  <si>
    <t xml:space="preserve">unit will be 550 mw but will replace 2 boilers for 350 mw</t>
  </si>
  <si>
    <t xml:space="preserve">Western Gas Resources?</t>
  </si>
  <si>
    <t xml:space="preserve">Sorted by Company for KERN, EL PASO, SO CAL, PG&amp;E PROJECTS</t>
  </si>
  <si>
    <t xml:space="preserve">MMBTU/day</t>
  </si>
  <si>
    <t xml:space="preserve">December</t>
  </si>
  <si>
    <t xml:space="preserve">June</t>
  </si>
  <si>
    <t xml:space="preserve">CC plant for 345 MW also planned</t>
  </si>
  <si>
    <t xml:space="preserve">Kern/Mojave</t>
  </si>
  <si>
    <t xml:space="preserve">January</t>
  </si>
  <si>
    <t xml:space="preserve">Allesheny - La Paz (Alensu)</t>
  </si>
  <si>
    <t xml:space="preserve">March</t>
  </si>
  <si>
    <t xml:space="preserve">July</t>
  </si>
  <si>
    <t xml:space="preserve">Kern River</t>
  </si>
  <si>
    <t xml:space="preserve">August</t>
  </si>
  <si>
    <t xml:space="preserve">February</t>
  </si>
  <si>
    <t xml:space="preserve">Costellation/Inland</t>
  </si>
  <si>
    <t xml:space="preserve">November</t>
  </si>
  <si>
    <t xml:space="preserve">September</t>
  </si>
  <si>
    <t xml:space="preserve">after 3 years the project will become a 570 MW CC plant.  CEC put on fast track approval process</t>
  </si>
  <si>
    <t xml:space="preserve">May</t>
  </si>
  <si>
    <t xml:space="preserve">Dave Clare (PG&amp;E)</t>
  </si>
  <si>
    <t xml:space="preserve">(415)973-9035</t>
  </si>
  <si>
    <t xml:space="preserve">8.5 miles WNW of Buckeye, AZ.  CP01-90 El Paso building 6.7 mile lateral to the Plant.</t>
  </si>
  <si>
    <t xml:space="preserve">Sorted by Company for PGT and NWP</t>
  </si>
  <si>
    <t xml:space="preserve">Purchased from ENA</t>
  </si>
  <si>
    <t xml:space="preserve">October</t>
  </si>
  <si>
    <t xml:space="preserve">KERN, EL PASO, SO CAL, PG&amp;E PROJECTS</t>
  </si>
  <si>
    <t xml:space="preserve">Megawatts</t>
  </si>
  <si>
    <t xml:space="preserve">Mmbtu</t>
  </si>
  <si>
    <t xml:space="preserve"># of Projects</t>
  </si>
  <si>
    <t xml:space="preserve">Avg/Project</t>
  </si>
  <si>
    <t xml:space="preserve">Per Day</t>
  </si>
  <si>
    <t xml:space="preserve">Company Contact Name 1</t>
  </si>
  <si>
    <t xml:space="preserve">NWP AND PGT PROJECTS</t>
  </si>
  <si>
    <t xml:space="preserve">These deals have been removed from the "All Data" page.  </t>
  </si>
  <si>
    <t xml:space="preserve">Dead</t>
  </si>
  <si>
    <t xml:space="preserve">CO 2001</t>
  </si>
  <si>
    <t xml:space="preserve">Colorado Springs</t>
  </si>
  <si>
    <t xml:space="preserve">Front Range Energy</t>
  </si>
  <si>
    <t xml:space="preserve">Front Range Energy - Ft. Lupton (2000?)</t>
  </si>
  <si>
    <t xml:space="preserve">NM 1999</t>
  </si>
  <si>
    <t xml:space="preserve">Deming/Garland Loman/Rosal</t>
  </si>
  <si>
    <t xml:space="preserve">NM 2000</t>
  </si>
  <si>
    <t xml:space="preserve">Santa Teresa</t>
  </si>
  <si>
    <t xml:space="preserve">Dona Ana</t>
  </si>
  <si>
    <t xml:space="preserve">Dynegy - Santa Teresa</t>
  </si>
  <si>
    <t xml:space="preserve">AZ 2001</t>
  </si>
  <si>
    <t xml:space="preserve">APS</t>
  </si>
  <si>
    <t xml:space="preserve">APS - West Phoenix</t>
  </si>
  <si>
    <t xml:space="preserve">CA 2001</t>
  </si>
  <si>
    <t xml:space="preserve">Calpine - Scott Substation</t>
  </si>
  <si>
    <t xml:space="preserve">Warnerville*</t>
  </si>
  <si>
    <t xml:space="preserve">Stanislaus</t>
  </si>
  <si>
    <t xml:space="preserve">Calpine - Warnerville Project</t>
  </si>
  <si>
    <t xml:space="preserve">CA 2003</t>
  </si>
  <si>
    <t xml:space="preserve">Newark</t>
  </si>
  <si>
    <t xml:space="preserve">Calpine - Newark Energy</t>
  </si>
  <si>
    <t xml:space="preserve">Pipe Lines</t>
  </si>
  <si>
    <t xml:space="preserve">Companies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</si>
</sst>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mmmm"/>
    <numFmt numFmtId="169" formatCode="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<Relationship Id="rId14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9" createdVersion="3">
  <cacheSource type="worksheet">
    <worksheetSource ref="A5:FS114" sheet="Raw Data"/>
  </cacheSource>
  <cacheFields count="175">
    <cacheField name="Prob" numFmtId="0">
      <sharedItems count="4">
        <s v="High"/>
        <s v="Low"/>
        <s v="Med"/>
        <s v="Med +"/>
      </sharedItems>
    </cacheField>
    <cacheField name="Year" numFmtId="0">
      <sharedItems containsSemiMixedTypes="0" containsString="0" containsNumber="1" containsInteger="1" minValue="1999" maxValue="2005" count="7">
        <n v="1999"/>
        <n v="2000"/>
        <n v="2001"/>
        <n v="2002"/>
        <n v="2003"/>
        <n v="2004"/>
        <n v="2005"/>
      </sharedItems>
    </cacheField>
    <cacheField name="Month" numFmtId="0">
      <sharedItems containsDate="1" containsBlank="1" containsMixedTypes="1" minDate="1999-01-01T00:00:00" maxDate="2005-07-01T00:00:00" count="36">
        <d v="1999-01-01T00:00:00"/>
        <d v="1999-07-01T00:00:00"/>
        <d v="2000-01-01T00:00:00"/>
        <d v="2000-02-01T00:00:00"/>
        <d v="2000-06-01T00:00:00"/>
        <d v="2000-07-01T00:00:00"/>
        <d v="2001-03-01T00:00:00"/>
        <d v="2001-05-01T00:00:00"/>
        <d v="2001-06-01T00:00:00"/>
        <d v="2001-07-01T00:00:00"/>
        <d v="2001-08-01T00:00:00"/>
        <d v="2001-09-01T00:00:00"/>
        <d v="2001-11-01T00:00:00"/>
        <d v="2002-03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3-01T00:00:00"/>
        <d v="2003-05-01T00:00:00"/>
        <d v="2003-06-01T00:00:00"/>
        <d v="2003-07-01T00:00:00"/>
        <d v="2003-08-01T00:00:00"/>
        <d v="2003-11-01T00:00:00"/>
        <d v="2003-12-01T00:00:00"/>
        <d v="2004-01-01T00:00:00"/>
        <d v="2004-02-01T00:00:00"/>
        <d v="2004-06-01T00:00:00"/>
        <d v="2005-07-01T00:00:00"/>
        <s v="Spring"/>
        <m/>
      </sharedItems>
    </cacheField>
    <cacheField name="State" numFmtId="0">
      <sharedItems count="11">
        <s v="AZ"/>
        <s v="CA"/>
        <s v="CO"/>
        <s v="ID"/>
        <s v="MT"/>
        <s v="NM"/>
        <s v="NV"/>
        <s v="OR"/>
        <s v="UT"/>
        <s v="WA"/>
        <s v="WY"/>
      </sharedItems>
    </cacheField>
    <cacheField name="State and Year" numFmtId="0">
      <sharedItems count="37">
        <s v="AZ 2001"/>
        <s v="AZ 2002"/>
        <s v="AZ 2003"/>
        <s v="AZ 2005"/>
        <s v="CA 2000"/>
        <s v="CA 2001"/>
        <s v="CA 2002"/>
        <s v="CA 2003"/>
        <s v="CA 2004"/>
        <s v="CO 1999"/>
        <s v="CO 2000"/>
        <s v="CO 2001"/>
        <s v="CO 2002"/>
        <s v="CO 2003"/>
        <s v="CO 2004"/>
        <s v="ID 2001"/>
        <s v="ID 2002"/>
        <s v="ID 2004"/>
        <s v="MT 2000"/>
        <s v="MT 2004"/>
        <s v="NM 2000"/>
        <s v="NM 2002"/>
        <s v="NM 2003"/>
        <s v="NV 2001"/>
        <s v="NV 2002"/>
        <s v="NV 2003"/>
        <s v="NV 2004"/>
        <s v="OR 2001"/>
        <s v="OR 2002"/>
        <s v="OR 2004"/>
        <s v="UT 2000"/>
        <s v="WA 2002"/>
        <s v="WA 2003"/>
        <s v="WA 2004"/>
        <s v="WY 2000"/>
        <s v="WY 2001"/>
        <s v="WY 2002"/>
      </sharedItems>
    </cacheField>
    <cacheField name="City" numFmtId="0">
      <sharedItems count="80">
        <s v="Alameda"/>
        <s v="Antioch"/>
        <s v="Apex"/>
        <s v="Arlington"/>
        <s v="Arrow Canyon"/>
        <s v="Aurora"/>
        <s v="Bakersfield"/>
        <s v="Belen"/>
        <s v="Bluewater"/>
        <s v="Blythe"/>
        <s v="Boardman"/>
        <s v="Boulder"/>
        <s v="Browning"/>
        <s v="Brush"/>
        <s v="Buckeye"/>
        <s v="Bullhead City"/>
        <s v="Burney"/>
        <s v="Butte"/>
        <s v="California City"/>
        <s v="Carlin"/>
        <s v="Casa Grande"/>
        <s v="Centralia"/>
        <s v="Chehalis"/>
        <s v="Chula Vista"/>
        <s v="Coolridge"/>
        <s v="Creston"/>
        <s v="Deming"/>
        <s v="Denver"/>
        <s v="El Segundo"/>
        <s v="Eugene"/>
        <s v="Everett"/>
        <s v="Fellows"/>
        <s v="Fountain"/>
        <s v="Fountain*"/>
        <s v="Gila Bend"/>
        <s v="Gillette"/>
        <s v="Goldendale"/>
        <s v="Hermiston"/>
        <s v="Hudson"/>
        <s v="Huntington Beach"/>
        <s v="Kingman"/>
        <s v="Klamath Falls"/>
        <s v="Las Vegas"/>
        <s v="Lewiston"/>
        <s v="Limon"/>
        <s v="Livingston"/>
        <s v="Loma Linda"/>
        <s v="Longview"/>
        <s v="McKittrick"/>
        <s v="Moapa"/>
        <s v="Morro Bay"/>
        <s v="Moss Landing"/>
        <s v="Nampa"/>
        <s v="Nogales"/>
        <s v="North Las Vegas"/>
        <s v="Parkland"/>
        <s v="Pasadena"/>
        <s v="Phoenix"/>
        <s v="Pittsburg"/>
        <s v="Platteville"/>
        <s v="Prosser"/>
        <s v="Rathdrum"/>
        <s v="Redondo Beach"/>
        <s v="Reno"/>
        <s v="Rosarito"/>
        <s v="Sacramento"/>
        <s v="San Francisco"/>
        <s v="San Jose"/>
        <s v="Satsop"/>
        <s v="South San Francisco"/>
        <s v="Springville"/>
        <s v="Starbuck"/>
        <s v="Sumas"/>
        <s v="Thermal"/>
        <s v="Vernon"/>
        <s v="Victorville"/>
        <s v="Wadsworth"/>
        <s v="Walla Walla"/>
        <s v="Wright"/>
        <s v="Yuba City"/>
      </sharedItems>
    </cacheField>
    <cacheField name="County" numFmtId="0">
      <sharedItems count="58">
        <s v="Adams"/>
        <s v="Alameda"/>
        <s v="Baja"/>
        <s v="Benton"/>
        <s v="Boulder"/>
        <s v="Campbell"/>
        <s v="Canyon"/>
        <s v="Clark"/>
        <s v="Clickitat"/>
        <s v="Columbia"/>
        <s v="Contra Costa"/>
        <s v="Cowlitz"/>
        <s v="Denver"/>
        <s v="El Paso"/>
        <s v="El Paso*"/>
        <s v="Elko"/>
        <s v="Glacier"/>
        <s v="Grays Harbor"/>
        <s v="Kern"/>
        <s v="Klamath"/>
        <s v="Klickitat"/>
        <s v="Kootenai"/>
        <s v="La Paz"/>
        <s v="Lane"/>
        <s v="Lewis"/>
        <s v="Lincoln"/>
        <s v="Los Angeles"/>
        <s v="Luna"/>
        <s v="Maricopa"/>
        <s v="Merced"/>
        <s v="Mohave"/>
        <s v="Monterey"/>
        <s v="Morgan"/>
        <s v="Morrow"/>
        <s v="Nez Perce"/>
        <s v="Orange"/>
        <s v="Pierce"/>
        <s v="Pinal"/>
        <s v="Riverside"/>
        <s v="Sacramento"/>
        <s v="San Bernardino"/>
        <s v="San Diego"/>
        <s v="San Francisco"/>
        <s v="San Luis Obispo"/>
        <s v="San Mateo"/>
        <s v="Santa Clara"/>
        <s v="Santa Cruz"/>
        <s v="Shasta"/>
        <s v="Silver Bow"/>
        <s v="Snohomish"/>
        <s v="Sutter"/>
        <s v="Umatilla"/>
        <s v="Utah"/>
        <s v="Valencia"/>
        <s v="Walla Walla"/>
        <s v="Washoe"/>
        <s v="Weld"/>
        <s v="Whatcom"/>
      </sharedItems>
    </cacheField>
    <cacheField name="Company" numFmtId="0">
      <sharedItems containsBlank="1" count="71">
        <s v="Adair/Native American"/>
        <s v="AES"/>
        <s v="Allegheny"/>
        <s v="Avista"/>
        <s v="Avista/Cogentrix"/>
        <s v="Black Hills"/>
        <s v="Black Hills Power &amp; Light"/>
        <s v="Bock"/>
        <s v="California Institue of Technology"/>
        <s v="Calpine"/>
        <s v="Calpine/Adair"/>
        <s v="Calpine/Pinnacle"/>
        <s v="City of Colorado Springs"/>
        <s v="City of Springfield"/>
        <s v="Coastal"/>
        <s v="Cobisa"/>
        <s v="Cogentrix"/>
        <s v="Confederated Umatilla Tribe"/>
        <s v="Constellation/Inland"/>
        <s v="Continental Energy"/>
        <s v="Cowlitz Cogen"/>
        <s v="CSW/Northwest Power"/>
        <s v="Delta Power"/>
        <s v="Duke"/>
        <s v="Edison Mission"/>
        <s v="El Paso"/>
        <s v="ENA"/>
        <s v="Engage"/>
        <s v="FPL"/>
        <s v="Global Energy"/>
        <s v="Ida West"/>
        <s v="IPT/Power Dev"/>
        <s v="Las Vegas Cogen"/>
        <s v="Midway Sunset Cogen"/>
        <s v="Morgan Stanley"/>
        <s v="Morley Comp"/>
        <s v="Mountainview Power"/>
        <s v="Naco"/>
        <s v="NESCO"/>
        <s v="Newport"/>
        <s v="North American Power"/>
        <s v="Northeast Energy Sys (NESCO)"/>
        <s v="NRG/Dynegy"/>
        <s v="Ogden Pacifi"/>
        <s v="PacifiCorp"/>
        <s v="Panda/TECO"/>
        <s v="PG&amp;E"/>
        <s v="Pinnacle"/>
        <s v="Potlatch"/>
        <s v="PP&amp;L"/>
        <s v="PP&amp;L Global"/>
        <s v="PP&amp;L/Duke"/>
        <s v="PSCO"/>
        <s v="Reliant"/>
        <s v="Rosarito"/>
        <s v="Santan"/>
        <s v="Sempra"/>
        <s v="SkyGen"/>
        <s v="SMUD"/>
        <s v="Southern Co."/>
        <s v="SRP/Dynegy/NRG"/>
        <s v="Sumas Energy"/>
        <s v="Summit Group"/>
        <s v="Sunlaw Cogen"/>
        <s v="Tractabel Power"/>
        <s v="TranAlta Energy"/>
        <s v="TSGT"/>
        <s v="Two Elks Plant"/>
        <s v="Williams"/>
        <s v="WPPSS/Energy NW"/>
        <m/>
      </sharedItems>
    </cacheField>
    <cacheField name="Plant Description" numFmtId="0">
      <sharedItems count="107">
        <s v="Adair/Native American - Glacier"/>
        <s v="AES - Antelope Valley"/>
        <s v="AES - Huntington Beach"/>
        <s v="AES - Redondo Beach Repower"/>
        <s v="AES - South City"/>
        <s v="Allegheny - La Paz (Alensu)"/>
        <s v="Avista - Coyote Springs II"/>
        <s v="Avista Power/Cogentrix - Rathdrum"/>
        <s v="Black Hills Generation - Arapahoe"/>
        <s v="Black Hills Power &amp; Light - Neil Simpson (Gillette)"/>
        <s v="Bock - Livingstone (Pioneer)"/>
        <s v="California Institue of Technology"/>
        <s v="Calpine - East Altamont Energy"/>
        <s v="Calpine - Hermiston"/>
        <s v="Calpine - Hudson (Weld Co)"/>
        <s v="Calpine - Metcalf Energy Center"/>
        <s v="Calpine - Pittsburg (Delta Energy Center)"/>
        <s v="Calpine - South Point (Fort Mojave)"/>
        <s v="Calpine - Yuba City, Sutter County"/>
        <s v="Calpine (Enron) - Pittsburg (Los Medanos)"/>
        <s v="Calpine (formerly PG&amp;E) - Otay Mesa"/>
        <s v="Calpine (Tejon Ranch) - Pastoria Power"/>
        <s v="Calpine/Adair - Teayawa Energy Center"/>
        <s v="Calpine/Pinnacle - West Phoenix (Buckeye) 4"/>
        <s v="Calpine/Pinnacle - West Phoenix (Buckeye) 5"/>
        <s v="City of Colorado Springs - Nixon Plant"/>
        <s v="City of Springfield - Whitehead"/>
        <s v="Coastal - Pawnee Station (Brush) - Fulton Cogen 0 Manchief Station"/>
        <s v="Coastal Power - Carlin"/>
        <s v="Cobisa - Belen"/>
        <s v="Cogentrix - Mercer Ranch"/>
        <s v="Confederated Umatilla Tribe - Eugene"/>
        <s v="Constellation/Inland - Victorville/High Desert"/>
        <s v="Continental Energy - Silver Bow"/>
        <s v="Cowlitz Cogen - Weyerhaeuser"/>
        <s v="CSW/Northwest Power - Creston"/>
        <s v="Delta Power - Detroit Gas (Cobisa/Pearson)"/>
        <s v="Duke - Buckeye (Arlington Valley) Maricopa Co"/>
        <s v="Duke - Deming"/>
        <s v="Duke - Morro Bay"/>
        <s v="Duke - Moss Landing"/>
        <s v="Duke - Satsop"/>
        <s v="Duke - Washoe Energy"/>
        <s v="Edison Mission (formerly Texaco) - Sunrise Power Project"/>
        <s v="El Paso - Brush"/>
        <s v="El Paso - South San Francisco (Golden Gate)"/>
        <s v="ENA - Fountain Valley (PSCO)"/>
        <s v="Engage/EPCOR - Fredrickson"/>
        <s v="FPL - Northeast Power - Everett Delta"/>
        <s v="Global Energy - Snohomish"/>
        <s v="Hermosillo Power Plant"/>
        <s v="Ida West - Garnet Energy"/>
        <s v="IPT/Power Dev - Gila Bend"/>
        <s v="Las Vegas Cogen Expansion"/>
        <s v="Midway Sunset Cogen"/>
        <s v="Morgan Stanley - Tahoe-Reno Industrial Center"/>
        <s v="Morley Comp - Campstool"/>
        <s v="Mountainview Power Co (San Bernardino)"/>
        <s v="Naco-Nogales/Grupo Mexico"/>
        <s v="NESCO - Goldendale"/>
        <s v="Newport Northwest - Wallula Power"/>
        <s v="North American Power - DIA"/>
        <s v="Northeast Energy Sys (NESCO) - Goldendale"/>
        <s v="NRG/Dynegy - El Segundo"/>
        <s v="Ogden Pacific - Three Mountain"/>
        <s v="PacifiCorp - Klamath Falls"/>
        <s v="Panda Energy/TECO - Gila River I"/>
        <s v="Panda Energy/TECO - Gila River II (CC Conv)"/>
        <s v="PG&amp;E - Chula Vista (San Diego)"/>
        <s v="PG&amp;E - Harzuahala Valley"/>
        <s v="PG&amp;E - Kern County/La Paloma"/>
        <s v="PG&amp;E - Meadow Valley Gen"/>
        <s v="PG&amp;E - Umatilla Co. (Hermiston)"/>
        <s v="Pinnacle - Red Hawk 1&amp;2"/>
        <s v="Pinnacle - Red Hawk 3"/>
        <s v="Pinnacle West - Harry Allen Power Stn"/>
        <s v="Potlatch - Lewiston"/>
        <s v="PP&amp;L - Sundance (Pinal Co)"/>
        <s v="PP&amp;L Global (Formerly Northwest Power Enterprise) - Starbuck"/>
        <s v="PP&amp;L/Duke - Kingman (Griffith)"/>
        <s v="PSCO - Arapahoe/Valmont"/>
        <s v="PSCO - Fort St. Vrain"/>
        <s v="PSCO - Fort St. Vrain #3"/>
        <s v="PSCO - Valmont (Black Hills)"/>
        <s v="Reliant - Apex"/>
        <s v="Reliant - Arrow Canyon"/>
        <s v="Reliant - Casa Grande (Desert Basin)"/>
        <s v="Rosarito"/>
        <s v="Salt River Project - Santan (Maricopa Co)"/>
        <s v="Sempra - Mesquite (Maricopa)"/>
        <s v="Sempra/Oxy - Elk Hills"/>
        <s v="Skygen - Smoky Hill"/>
        <s v="SMUD - Rancho Seco"/>
        <s v="Southern - Apex Industrial Park (Soen)"/>
        <s v="Southern - Contra Costa"/>
        <s v="Southern - Potrero"/>
        <s v="SRP/Dynegy/NRG - Kyrene (Phoenix)"/>
        <s v="Sumas Energy 2 - NESCO (Kirkland)"/>
        <s v="Summit Group - Blythe"/>
        <s v="Sunlaw Cogen (EM-ONE)"/>
        <s v="Tractebel - Chehalis"/>
        <s v="Transalta Energy - Centralia"/>
        <s v="TSGT - Big Sandy I"/>
        <s v="TSGT - Big Sandy II"/>
        <s v="Two Elks Plant"/>
        <s v="Williams - Las Vegas"/>
        <s v="WPPSS/Energy NW - Satsop"/>
      </sharedItems>
    </cacheField>
    <cacheField name="CIG" numFmtId="0">
      <sharedItems count="2">
        <s v=""/>
        <s v="CIG"/>
      </sharedItems>
    </cacheField>
    <cacheField name="CIG 2001" numFmtId="0">
      <sharedItems count="2">
        <s v=""/>
        <s v="CIG 2001"/>
      </sharedItems>
    </cacheField>
    <cacheField name="CIG 2002" numFmtId="0">
      <sharedItems count="2">
        <s v=""/>
        <s v="CIG 2002"/>
      </sharedItems>
    </cacheField>
    <cacheField name="CIG 2003" numFmtId="0">
      <sharedItems count="2">
        <s v=""/>
        <s v="CIG 2003"/>
      </sharedItems>
    </cacheField>
    <cacheField name="CIG 2004" numFmtId="0">
      <sharedItems count="2">
        <s v=""/>
        <s v="CIG 2004"/>
      </sharedItems>
    </cacheField>
    <cacheField name="El Paso North" numFmtId="0">
      <sharedItems count="2">
        <s v=""/>
        <s v="El Paso North"/>
      </sharedItems>
    </cacheField>
    <cacheField name="El Paso North 2001" numFmtId="0">
      <sharedItems count="2">
        <s v=""/>
        <s v="El Paso North 2001"/>
      </sharedItems>
    </cacheField>
    <cacheField name="El Paso North 2002" numFmtId="0">
      <sharedItems count="1">
        <s v=""/>
      </sharedItems>
    </cacheField>
    <cacheField name="El Paso North 2003" numFmtId="0">
      <sharedItems count="2">
        <s v=""/>
        <s v="El Paso North 2003"/>
      </sharedItems>
    </cacheField>
    <cacheField name="El Paso North 2004" numFmtId="0">
      <sharedItems count="1">
        <s v=""/>
      </sharedItems>
    </cacheField>
    <cacheField name="El Paso South" numFmtId="0">
      <sharedItems count="2">
        <s v=""/>
        <s v="El Paso South"/>
      </sharedItems>
    </cacheField>
    <cacheField name="El Paso South 2001" numFmtId="0">
      <sharedItems count="2">
        <s v=""/>
        <s v="El Paso South 2001"/>
      </sharedItems>
    </cacheField>
    <cacheField name="El Paso South 2002" numFmtId="0">
      <sharedItems count="2">
        <s v=""/>
        <s v="El Paso South 2002"/>
      </sharedItems>
    </cacheField>
    <cacheField name="El Paso South 2003" numFmtId="0">
      <sharedItems count="2">
        <s v=""/>
        <s v="El Paso South 2003"/>
      </sharedItems>
    </cacheField>
    <cacheField name="El Paso South 2004" numFmtId="0">
      <sharedItems count="1">
        <s v=""/>
      </sharedItems>
    </cacheField>
    <cacheField name="Kern California" numFmtId="0">
      <sharedItems count="2">
        <s v=""/>
        <s v="Kern California"/>
      </sharedItems>
    </cacheField>
    <cacheField name="Kern California 2001" numFmtId="0">
      <sharedItems count="2">
        <s v=""/>
        <s v="Kern California 2001"/>
      </sharedItems>
    </cacheField>
    <cacheField name="Kern California 2002" numFmtId="0">
      <sharedItems count="2">
        <s v=""/>
        <s v="Kern California 2002"/>
      </sharedItems>
    </cacheField>
    <cacheField name="Kern California 2003" numFmtId="0">
      <sharedItems count="2">
        <s v=""/>
        <s v="Kern California 2003"/>
      </sharedItems>
    </cacheField>
    <cacheField name="Kern California 2004" numFmtId="0">
      <sharedItems count="2">
        <s v=""/>
        <s v="Kern California 2004"/>
      </sharedItems>
    </cacheField>
    <cacheField name="Kern Nevada" numFmtId="0">
      <sharedItems count="2">
        <s v=""/>
        <s v="Kern Nevada"/>
      </sharedItems>
    </cacheField>
    <cacheField name="Kern Nevada 2001" numFmtId="0">
      <sharedItems count="2">
        <s v=""/>
        <s v="Kern Nevada 2001"/>
      </sharedItems>
    </cacheField>
    <cacheField name="Kern Nevada 2002" numFmtId="0">
      <sharedItems count="2">
        <s v=""/>
        <s v="Kern Nevada 2002"/>
      </sharedItems>
    </cacheField>
    <cacheField name="Kern Nevada 2003" numFmtId="0">
      <sharedItems count="2">
        <s v=""/>
        <s v="Kern Nevada 2003"/>
      </sharedItems>
    </cacheField>
    <cacheField name="Kern Nevada 2004" numFmtId="0">
      <sharedItems count="2">
        <s v=""/>
        <s v="Kern Nevada 2004"/>
      </sharedItems>
    </cacheField>
    <cacheField name="Kern Utah" numFmtId="0">
      <sharedItems count="2">
        <s v=""/>
        <s v="Kern Utah"/>
      </sharedItems>
    </cacheField>
    <cacheField name="Kern Utah 2001" numFmtId="0">
      <sharedItems count="1">
        <s v=""/>
      </sharedItems>
    </cacheField>
    <cacheField name="Kern Utah 2002" numFmtId="0">
      <sharedItems count="1">
        <s v=""/>
      </sharedItems>
    </cacheField>
    <cacheField name="Kern Utah 2003" numFmtId="0">
      <sharedItems count="1">
        <s v=""/>
      </sharedItems>
    </cacheField>
    <cacheField name="Kern Utah 2004" numFmtId="0">
      <sharedItems count="1">
        <s v=""/>
      </sharedItems>
    </cacheField>
    <cacheField name="KN" numFmtId="0">
      <sharedItems count="2">
        <s v=""/>
        <s v="KN"/>
      </sharedItems>
    </cacheField>
    <cacheField name="KN 2001" numFmtId="0">
      <sharedItems count="2">
        <s v=""/>
        <s v="KN 2001"/>
      </sharedItems>
    </cacheField>
    <cacheField name="KN 2002" numFmtId="0">
      <sharedItems count="2">
        <s v=""/>
        <s v="KN 2002"/>
      </sharedItems>
    </cacheField>
    <cacheField name="KN 2003" numFmtId="0">
      <sharedItems count="2">
        <s v=""/>
        <s v="KN 2003"/>
      </sharedItems>
    </cacheField>
    <cacheField name="KN 2004" numFmtId="0">
      <sharedItems count="2">
        <s v=""/>
        <s v="KN 2004"/>
      </sharedItems>
    </cacheField>
    <cacheField name="KN Energy" numFmtId="0">
      <sharedItems count="2">
        <s v=""/>
        <s v="KN Energy"/>
      </sharedItems>
    </cacheField>
    <cacheField name="KN Energy 2001" numFmtId="0">
      <sharedItems count="1">
        <s v=""/>
      </sharedItems>
    </cacheField>
    <cacheField name="KN Energy 2002" numFmtId="0">
      <sharedItems count="1">
        <s v=""/>
      </sharedItems>
    </cacheField>
    <cacheField name="KN Energy 2003" numFmtId="0">
      <sharedItems count="1">
        <s v=""/>
      </sharedItems>
    </cacheField>
    <cacheField name="KN Energy 2004" numFmtId="0">
      <sharedItems count="1">
        <s v=""/>
      </sharedItems>
    </cacheField>
    <cacheField name="Montana Power Co" numFmtId="0">
      <sharedItems count="2">
        <s v=""/>
        <s v="Montana Power Co"/>
      </sharedItems>
    </cacheField>
    <cacheField name="Montana Power Co 2001" numFmtId="0">
      <sharedItems count="1">
        <s v=""/>
      </sharedItems>
    </cacheField>
    <cacheField name="Montana Power Co 2002" numFmtId="0">
      <sharedItems count="1">
        <s v=""/>
      </sharedItems>
    </cacheField>
    <cacheField name="Montana Power Co 2003" numFmtId="0">
      <sharedItems count="1">
        <s v=""/>
      </sharedItems>
    </cacheField>
    <cacheField name="Montana Power Co 2004" numFmtId="0">
      <sharedItems count="2">
        <s v=""/>
        <s v="Montana Power Co 2004"/>
      </sharedItems>
    </cacheField>
    <cacheField name="NWPL" numFmtId="0">
      <sharedItems count="2">
        <s v=""/>
        <s v="NWPL"/>
      </sharedItems>
    </cacheField>
    <cacheField name="NWPL 2001" numFmtId="0">
      <sharedItems count="1">
        <s v=""/>
      </sharedItems>
    </cacheField>
    <cacheField name="NWPL 2002" numFmtId="0">
      <sharedItems count="2">
        <s v=""/>
        <s v="NWPL 2002"/>
      </sharedItems>
    </cacheField>
    <cacheField name="NWPL 2003" numFmtId="0">
      <sharedItems count="2">
        <s v=""/>
        <s v="NWPL 2003"/>
      </sharedItems>
    </cacheField>
    <cacheField name="NWPL 2004" numFmtId="0">
      <sharedItems count="2">
        <s v=""/>
        <s v="NWPL 2004"/>
      </sharedItems>
    </cacheField>
    <cacheField name="Paiute" numFmtId="0">
      <sharedItems count="2">
        <s v=""/>
        <s v="Paiute"/>
      </sharedItems>
    </cacheField>
    <cacheField name="Paiute 2001" numFmtId="0">
      <sharedItems count="2">
        <s v=""/>
        <s v="Paiute 2001"/>
      </sharedItems>
    </cacheField>
    <cacheField name="Paiute 2002" numFmtId="0">
      <sharedItems count="1">
        <s v=""/>
      </sharedItems>
    </cacheField>
    <cacheField name="Paiute 2003" numFmtId="0">
      <sharedItems count="2">
        <s v=""/>
        <s v="Paiute 2003"/>
      </sharedItems>
    </cacheField>
    <cacheField name="Paiute 2004" numFmtId="0">
      <sharedItems count="1">
        <s v=""/>
      </sharedItems>
    </cacheField>
    <cacheField name="PG&amp;E" numFmtId="0">
      <sharedItems count="2">
        <s v=""/>
        <s v="PG&amp;E"/>
      </sharedItems>
    </cacheField>
    <cacheField name="PG&amp;E 2001" numFmtId="0">
      <sharedItems count="2">
        <s v=""/>
        <s v="PG&amp;E 2001"/>
      </sharedItems>
    </cacheField>
    <cacheField name="PG&amp;E 2002" numFmtId="0">
      <sharedItems count="2">
        <s v=""/>
        <s v="PG&amp;E 2002"/>
      </sharedItems>
    </cacheField>
    <cacheField name="PG&amp;E 2003" numFmtId="0">
      <sharedItems count="2">
        <s v=""/>
        <s v="PG&amp;E 2003"/>
      </sharedItems>
    </cacheField>
    <cacheField name="PG&amp;E 2004" numFmtId="0">
      <sharedItems count="2">
        <s v=""/>
        <s v="PG&amp;E 2004"/>
      </sharedItems>
    </cacheField>
    <cacheField name="PGT" numFmtId="0">
      <sharedItems count="2">
        <s v=""/>
        <s v="PGT"/>
      </sharedItems>
    </cacheField>
    <cacheField name="PGT 2001" numFmtId="0">
      <sharedItems count="2">
        <s v=""/>
        <s v="PGT 2001"/>
      </sharedItems>
    </cacheField>
    <cacheField name="PGT 2002" numFmtId="0">
      <sharedItems count="2">
        <s v=""/>
        <s v="PGT 2002"/>
      </sharedItems>
    </cacheField>
    <cacheField name="PGT 2003" numFmtId="0">
      <sharedItems count="1">
        <s v=""/>
      </sharedItems>
    </cacheField>
    <cacheField name="PGT 2004" numFmtId="0">
      <sharedItems count="2">
        <s v=""/>
        <s v="PGT 2004"/>
      </sharedItems>
    </cacheField>
    <cacheField name="PSCO" numFmtId="0">
      <sharedItems count="2">
        <s v=""/>
        <s v="PSCO"/>
      </sharedItems>
    </cacheField>
    <cacheField name="PSCO 2001" numFmtId="0">
      <sharedItems count="2">
        <s v=""/>
        <s v="PSCO 2001"/>
      </sharedItems>
    </cacheField>
    <cacheField name="PSCO 2002" numFmtId="0">
      <sharedItems count="2">
        <s v=""/>
        <s v="PSCO 2002"/>
      </sharedItems>
    </cacheField>
    <cacheField name="PSCO 2003" numFmtId="0">
      <sharedItems count="2">
        <s v=""/>
        <s v="PSCO 2003"/>
      </sharedItems>
    </cacheField>
    <cacheField name="PSCO 2004" numFmtId="0">
      <sharedItems count="2">
        <s v=""/>
        <s v="PSCO 2004"/>
      </sharedItems>
    </cacheField>
    <cacheField name="Questar" numFmtId="0">
      <sharedItems count="2">
        <s v=""/>
        <s v="Questar"/>
      </sharedItems>
    </cacheField>
    <cacheField name="Questar 2001" numFmtId="0">
      <sharedItems count="1">
        <s v=""/>
      </sharedItems>
    </cacheField>
    <cacheField name="Questar 2002" numFmtId="0">
      <sharedItems count="1">
        <s v=""/>
      </sharedItems>
    </cacheField>
    <cacheField name="Questar 2003" numFmtId="0">
      <sharedItems count="1">
        <s v=""/>
      </sharedItems>
    </cacheField>
    <cacheField name="Questar 2004" numFmtId="0">
      <sharedItems count="1">
        <s v=""/>
      </sharedItems>
    </cacheField>
    <cacheField name="SDG&amp;E" numFmtId="0">
      <sharedItems count="2">
        <s v=""/>
        <s v="SDG&amp;E"/>
      </sharedItems>
    </cacheField>
    <cacheField name="SDG&amp;E 2001" numFmtId="0">
      <sharedItems count="2">
        <s v=""/>
        <s v="SDG&amp;E 2001"/>
      </sharedItems>
    </cacheField>
    <cacheField name="SDG&amp;E 2002" numFmtId="0">
      <sharedItems count="1">
        <s v=""/>
      </sharedItems>
    </cacheField>
    <cacheField name="SDG&amp;E 2003" numFmtId="0">
      <sharedItems count="2">
        <s v=""/>
        <s v="SDG&amp;E 2003"/>
      </sharedItems>
    </cacheField>
    <cacheField name="SDG&amp;E 2004" numFmtId="0">
      <sharedItems count="1">
        <s v=""/>
      </sharedItems>
    </cacheField>
    <cacheField name="So Cal" numFmtId="0">
      <sharedItems count="2">
        <s v=""/>
        <s v="So Cal"/>
      </sharedItems>
    </cacheField>
    <cacheField name="So Cal 2001" numFmtId="0">
      <sharedItems count="1">
        <s v=""/>
      </sharedItems>
    </cacheField>
    <cacheField name="So Cal 2002" numFmtId="0">
      <sharedItems count="2">
        <s v=""/>
        <s v="So Cal 2002"/>
      </sharedItems>
    </cacheField>
    <cacheField name="So Cal 2003" numFmtId="0">
      <sharedItems count="2">
        <s v=""/>
        <s v="So Cal 2003"/>
      </sharedItems>
    </cacheField>
    <cacheField name="So Cal 2004" numFmtId="0">
      <sharedItems count="2">
        <s v=""/>
        <s v="So Cal 2004"/>
      </sharedItems>
    </cacheField>
    <cacheField name="SWG" numFmtId="0">
      <sharedItems count="2">
        <s v=""/>
        <s v="SWG"/>
      </sharedItems>
    </cacheField>
    <cacheField name="SWG 2001" numFmtId="0">
      <sharedItems count="2">
        <s v=""/>
        <s v="SWG 2001"/>
      </sharedItems>
    </cacheField>
    <cacheField name="SWG 2002" numFmtId="0">
      <sharedItems count="1">
        <s v=""/>
      </sharedItems>
    </cacheField>
    <cacheField name="SWG 2003" numFmtId="0">
      <sharedItems count="2">
        <s v=""/>
        <s v="SWG 2003"/>
      </sharedItems>
    </cacheField>
    <cacheField name="SWG 2004" numFmtId="0">
      <sharedItems count="1">
        <s v=""/>
      </sharedItems>
    </cacheField>
    <cacheField name="TW" numFmtId="0">
      <sharedItems count="2">
        <s v=""/>
        <s v="TW"/>
      </sharedItems>
    </cacheField>
    <cacheField name="TW 2001" numFmtId="0">
      <sharedItems count="2">
        <s v=""/>
        <s v="TW 2001"/>
      </sharedItems>
    </cacheField>
    <cacheField name="TW 2002" numFmtId="0">
      <sharedItems count="1">
        <s v=""/>
      </sharedItems>
    </cacheField>
    <cacheField name="TW 2003" numFmtId="0">
      <sharedItems count="1">
        <s v=""/>
      </sharedItems>
    </cacheField>
    <cacheField name="TW 2004" numFmtId="0">
      <sharedItems count="1">
        <s v=""/>
      </sharedItems>
    </cacheField>
    <cacheField name="Westcoast Trans" numFmtId="0">
      <sharedItems count="1">
        <s v=""/>
      </sharedItems>
    </cacheField>
    <cacheField name="Westcoast Trans 2001" numFmtId="0">
      <sharedItems count="1">
        <s v=""/>
      </sharedItems>
    </cacheField>
    <cacheField name="Westcoast Trans 2002" numFmtId="0">
      <sharedItems count="1">
        <s v=""/>
      </sharedItems>
    </cacheField>
    <cacheField name="Westcoast Trans 2003" numFmtId="0">
      <sharedItems count="1">
        <s v=""/>
      </sharedItems>
    </cacheField>
    <cacheField name="Westcoast Trans 2004" numFmtId="0">
      <sharedItems count="1">
        <s v=""/>
      </sharedItems>
    </cacheField>
    <cacheField name="Nameplate" numFmtId="0">
      <sharedItems containsSemiMixedTypes="0" containsString="0" containsNumber="1" minValue="5.2" maxValue="1400" count="69">
        <n v="5.2"/>
        <n v="6.8"/>
        <n v="34"/>
        <n v="40"/>
        <n v="49"/>
        <n v="50"/>
        <n v="51"/>
        <n v="60"/>
        <n v="63"/>
        <n v="74"/>
        <n v="75"/>
        <n v="120"/>
        <n v="125"/>
        <n v="126"/>
        <n v="140"/>
        <n v="150"/>
        <n v="160"/>
        <n v="170"/>
        <n v="200"/>
        <n v="214"/>
        <n v="220"/>
        <n v="225"/>
        <n v="240"/>
        <n v="241"/>
        <n v="248"/>
        <n v="249"/>
        <n v="250"/>
        <n v="260"/>
        <n v="265"/>
        <n v="270"/>
        <n v="280"/>
        <n v="320"/>
        <n v="328.1"/>
        <n v="345"/>
        <n v="350"/>
        <n v="405"/>
        <n v="440"/>
        <n v="450"/>
        <n v="460"/>
        <n v="490"/>
        <n v="500"/>
        <n v="510"/>
        <n v="520"/>
        <n v="530"/>
        <n v="536"/>
        <n v="540"/>
        <n v="545"/>
        <n v="550"/>
        <n v="560"/>
        <n v="600"/>
        <n v="630"/>
        <n v="660"/>
        <n v="700"/>
        <n v="720"/>
        <n v="750"/>
        <n v="800"/>
        <n v="825"/>
        <n v="850"/>
        <n v="880"/>
        <n v="900"/>
        <n v="1000"/>
        <n v="1040"/>
        <n v="1043"/>
        <n v="1060"/>
        <n v="1080"/>
        <n v="1100"/>
        <n v="1250"/>
        <n v="1300"/>
        <n v="1400"/>
      </sharedItems>
    </cacheField>
    <cacheField name="Merchant" numFmtId="0">
      <sharedItems containsSemiMixedTypes="0" containsString="0" containsNumber="1" containsInteger="1" minValue="0" maxValue="1400" count="62">
        <n v="0"/>
        <n v="34"/>
        <n v="50"/>
        <n v="51"/>
        <n v="60"/>
        <n v="74"/>
        <n v="75"/>
        <n v="120"/>
        <n v="125"/>
        <n v="126"/>
        <n v="140"/>
        <n v="150"/>
        <n v="160"/>
        <n v="170"/>
        <n v="200"/>
        <n v="220"/>
        <n v="225"/>
        <n v="248"/>
        <n v="249"/>
        <n v="250"/>
        <n v="260"/>
        <n v="265"/>
        <n v="270"/>
        <n v="280"/>
        <n v="313"/>
        <n v="320"/>
        <n v="345"/>
        <n v="350"/>
        <n v="390"/>
        <n v="405"/>
        <n v="425"/>
        <n v="440"/>
        <n v="460"/>
        <n v="500"/>
        <n v="510"/>
        <n v="520"/>
        <n v="530"/>
        <n v="536"/>
        <n v="540"/>
        <n v="545"/>
        <n v="550"/>
        <n v="560"/>
        <n v="600"/>
        <n v="630"/>
        <n v="660"/>
        <n v="700"/>
        <n v="720"/>
        <n v="750"/>
        <n v="800"/>
        <n v="825"/>
        <n v="850"/>
        <n v="880"/>
        <n v="900"/>
        <n v="1000"/>
        <n v="1040"/>
        <n v="1043"/>
        <n v="1060"/>
        <n v="1080"/>
        <n v="1100"/>
        <n v="1250"/>
        <n v="1300"/>
        <n v="1400"/>
      </sharedItems>
    </cacheField>
    <cacheField name="CIG2" numFmtId="0">
      <sharedItems containsSemiMixedTypes="0" containsString="0" containsNumber="1" minValue="241" maxValue="3526.1" count="16">
        <n v="241"/>
        <n v="304"/>
        <n v="430"/>
        <n v="504"/>
        <n v="832.1"/>
        <n v="1046.1"/>
        <n v="1086.1"/>
        <n v="1326.1"/>
        <n v="1401.1"/>
        <n v="1461.1"/>
        <n v="1611.1"/>
        <n v="1836.1"/>
        <n v="2336.1"/>
        <n v="2606.1"/>
        <n v="3066.1"/>
        <n v="3526.1"/>
      </sharedItems>
    </cacheField>
    <cacheField name="El Paso North2" numFmtId="0">
      <sharedItems containsSemiMixedTypes="0" containsString="0" containsNumber="1" containsInteger="1" minValue="0" maxValue="1425" count="5">
        <n v="0"/>
        <n v="140"/>
        <n v="685"/>
        <n v="1205"/>
        <n v="1425"/>
      </sharedItems>
    </cacheField>
    <cacheField name="El Paso South2" numFmtId="0">
      <sharedItems containsSemiMixedTypes="0" containsString="0" containsNumber="1" containsInteger="1" minValue="0" maxValue="12285" count="19">
        <n v="0"/>
        <n v="560"/>
        <n v="680"/>
        <n v="905"/>
        <n v="1255"/>
        <n v="2315"/>
        <n v="2915"/>
        <n v="3465"/>
        <n v="4015"/>
        <n v="5265"/>
        <n v="6265"/>
        <n v="7305"/>
        <n v="8305"/>
        <n v="8570"/>
        <n v="9100"/>
        <n v="9850"/>
        <n v="10675"/>
        <n v="11205"/>
        <n v="12285"/>
      </sharedItems>
    </cacheField>
    <cacheField name="Kern California2" numFmtId="0">
      <sharedItems containsSemiMixedTypes="0" containsString="0" containsNumber="1" containsInteger="1" minValue="0" maxValue="4833" count="8">
        <n v="0"/>
        <n v="320"/>
        <n v="1363"/>
        <n v="1863"/>
        <n v="2363"/>
        <n v="3113"/>
        <n v="3833"/>
        <n v="4833"/>
      </sharedItems>
    </cacheField>
    <cacheField name="Kern Nevada2" numFmtId="0">
      <sharedItems containsSemiMixedTypes="0" containsString="0" containsNumber="1" containsInteger="1" minValue="0" maxValue="4745" count="8">
        <n v="0"/>
        <n v="125"/>
        <n v="345"/>
        <n v="845"/>
        <n v="1845"/>
        <n v="3245"/>
        <n v="3745"/>
        <n v="4745"/>
      </sharedItems>
    </cacheField>
    <cacheField name="Kern Utah2" numFmtId="0">
      <sharedItems containsSemiMixedTypes="0" containsString="0" containsNumber="1" minValue="0" maxValue="6.8" count="2">
        <n v="0"/>
        <n v="6.8"/>
      </sharedItems>
    </cacheField>
    <cacheField name="KN2" numFmtId="0">
      <sharedItems containsSemiMixedTypes="0" containsString="0" containsNumber="1" minValue="241" maxValue="1963.1" count="10">
        <n v="241"/>
        <n v="367"/>
        <n v="441"/>
        <n v="769.1"/>
        <n v="983.1"/>
        <n v="1023.1"/>
        <n v="1083.1"/>
        <n v="1233.1"/>
        <n v="1503.1"/>
        <n v="1963.1"/>
      </sharedItems>
    </cacheField>
    <cacheField name="KN Energy2" numFmtId="0">
      <sharedItems containsSemiMixedTypes="0" containsString="0" containsNumber="1" containsInteger="1" minValue="0" maxValue="34" count="2">
        <n v="0"/>
        <n v="34"/>
      </sharedItems>
    </cacheField>
    <cacheField name="Montana Power Co2" numFmtId="0">
      <sharedItems containsSemiMixedTypes="0" containsString="0" containsNumber="1" containsInteger="1" minValue="0" maxValue="660" count="3">
        <n v="0"/>
        <n v="160"/>
        <n v="660"/>
      </sharedItems>
    </cacheField>
    <cacheField name="NWPL2" numFmtId="0">
      <sharedItems containsSemiMixedTypes="0" containsString="0" containsNumber="1" containsInteger="1" minValue="0" maxValue="9658" count="21">
        <n v="0"/>
        <n v="280"/>
        <n v="529"/>
        <n v="777"/>
        <n v="1313"/>
        <n v="1561"/>
        <n v="1809"/>
        <n v="2709"/>
        <n v="2835"/>
        <n v="3385"/>
        <n v="3635"/>
        <n v="4295"/>
        <n v="4845"/>
        <n v="5250"/>
        <n v="5500"/>
        <n v="6130"/>
        <n v="6630"/>
        <n v="6878"/>
        <n v="7728"/>
        <n v="8358"/>
        <n v="9658"/>
      </sharedItems>
    </cacheField>
    <cacheField name="Paiute2" numFmtId="0">
      <sharedItems containsSemiMixedTypes="0" containsString="0" containsNumber="1" containsInteger="1" minValue="0" maxValue="1390" count="4">
        <n v="0"/>
        <n v="350"/>
        <n v="850"/>
        <n v="1390"/>
      </sharedItems>
    </cacheField>
    <cacheField name="PG&amp;E2" numFmtId="0">
      <sharedItems containsSemiMixedTypes="0" containsString="0" containsNumber="1" containsInteger="1" minValue="0" maxValue="8546" count="16">
        <n v="0"/>
        <n v="500"/>
        <n v="1000"/>
        <n v="1051"/>
        <n v="1931"/>
        <n v="2101"/>
        <n v="3161"/>
        <n v="3506"/>
        <n v="4006"/>
        <n v="4266"/>
        <n v="4866"/>
        <n v="5396"/>
        <n v="5926"/>
        <n v="6446"/>
        <n v="7546"/>
        <n v="8546"/>
      </sharedItems>
    </cacheField>
    <cacheField name="PGT2" numFmtId="0">
      <sharedItems containsSemiMixedTypes="0" containsString="0" containsNumber="1" containsInteger="1" minValue="0" maxValue="4246" count="7">
        <n v="0"/>
        <n v="490"/>
        <n v="760"/>
        <n v="1296"/>
        <n v="1846"/>
        <n v="2946"/>
        <n v="4246"/>
      </sharedItems>
    </cacheField>
    <cacheField name="PSCO2" numFmtId="0">
      <sharedItems containsSemiMixedTypes="0" containsString="0" containsNumber="1" minValue="241" maxValue="1963.1" count="10">
        <n v="241"/>
        <n v="367"/>
        <n v="441"/>
        <n v="769.1"/>
        <n v="983.1"/>
        <n v="1023.1"/>
        <n v="1083.1"/>
        <n v="1233.1"/>
        <n v="1503.1"/>
        <n v="1963.1"/>
      </sharedItems>
    </cacheField>
    <cacheField name="Questar2" numFmtId="0">
      <sharedItems containsSemiMixedTypes="0" containsString="0" containsNumber="1" minValue="0" maxValue="6.8" count="2">
        <n v="0"/>
        <n v="6.8"/>
      </sharedItems>
    </cacheField>
    <cacheField name="SDG&amp;E2" numFmtId="0">
      <sharedItems containsSemiMixedTypes="0" containsString="0" containsNumber="1" containsInteger="1" minValue="0" maxValue="559" count="3">
        <n v="0"/>
        <n v="49"/>
        <n v="559"/>
      </sharedItems>
    </cacheField>
    <cacheField name="So Cal2" numFmtId="0">
      <sharedItems containsSemiMixedTypes="0" containsString="0" containsNumber="1" minValue="0" maxValue="4815.2" count="10">
        <n v="0"/>
        <n v="5.2"/>
        <n v="455.2"/>
        <n v="1255.2"/>
        <n v="1775.2"/>
        <n v="2375.2"/>
        <n v="3075.2"/>
        <n v="3275.2"/>
        <n v="3715.2"/>
        <n v="4815.2"/>
      </sharedItems>
    </cacheField>
    <cacheField name="SWG2" numFmtId="0">
      <sharedItems containsSemiMixedTypes="0" containsString="0" containsNumber="1" containsInteger="1" minValue="0" maxValue="905" count="4">
        <n v="0"/>
        <n v="140"/>
        <n v="685"/>
        <n v="905"/>
      </sharedItems>
    </cacheField>
    <cacheField name="TW2" numFmtId="0">
      <sharedItems containsSemiMixedTypes="0" containsString="0" containsNumber="1" containsInteger="1" minValue="0" maxValue="1065" count="3">
        <n v="0"/>
        <n v="545"/>
        <n v="1065"/>
      </sharedItems>
    </cacheField>
    <cacheField name="Westcoast Trans2" numFmtId="0">
      <sharedItems containsSemiMixedTypes="0" containsString="0" containsNumber="1" containsInteger="1" minValue="0" maxValue="0" count="1">
        <n v="0"/>
      </sharedItems>
    </cacheField>
    <cacheField name="Implied MMBTU/day" numFmtId="0">
      <sharedItems containsSemiMixedTypes="0" containsString="0" containsNumber="1" containsInteger="1" minValue="936" maxValue="252000" count="69">
        <n v="936"/>
        <n v="1224"/>
        <n v="6120"/>
        <n v="7200"/>
        <n v="8820"/>
        <n v="9000"/>
        <n v="9180"/>
        <n v="10800"/>
        <n v="11340"/>
        <n v="13320"/>
        <n v="13500"/>
        <n v="21600"/>
        <n v="22500"/>
        <n v="22680"/>
        <n v="25200"/>
        <n v="27000"/>
        <n v="28800"/>
        <n v="30600"/>
        <n v="36000"/>
        <n v="38520"/>
        <n v="39600"/>
        <n v="40500"/>
        <n v="43200"/>
        <n v="43380"/>
        <n v="44640"/>
        <n v="44820"/>
        <n v="45000"/>
        <n v="46800"/>
        <n v="47700"/>
        <n v="48600"/>
        <n v="50400"/>
        <n v="57600"/>
        <n v="59058"/>
        <n v="62100"/>
        <n v="63000"/>
        <n v="72900"/>
        <n v="79200"/>
        <n v="81000"/>
        <n v="82800"/>
        <n v="88200"/>
        <n v="90000"/>
        <n v="91800"/>
        <n v="93600"/>
        <n v="95400"/>
        <n v="96480"/>
        <n v="97200"/>
        <n v="98100"/>
        <n v="99000"/>
        <n v="100800"/>
        <n v="108000"/>
        <n v="113400"/>
        <n v="118800"/>
        <n v="126000"/>
        <n v="129600"/>
        <n v="135000"/>
        <n v="144000"/>
        <n v="148500"/>
        <n v="153000"/>
        <n v="158400"/>
        <n v="162000"/>
        <n v="180000"/>
        <n v="187200"/>
        <n v="187740"/>
        <n v="190800"/>
        <n v="194400"/>
        <n v="198000"/>
        <n v="225000"/>
        <n v="234000"/>
        <n v="252000"/>
      </sharedItems>
    </cacheField>
    <cacheField name="CIG3" numFmtId="0">
      <sharedItems containsSemiMixedTypes="0" containsString="0" containsNumber="1" containsInteger="1" minValue="43380" maxValue="634698" count="16">
        <n v="43380"/>
        <n v="54720"/>
        <n v="77400"/>
        <n v="90720"/>
        <n v="149778"/>
        <n v="188298"/>
        <n v="195498"/>
        <n v="238698"/>
        <n v="252198"/>
        <n v="262998"/>
        <n v="289998"/>
        <n v="330498"/>
        <n v="420498"/>
        <n v="469098"/>
        <n v="551898"/>
        <n v="634698"/>
      </sharedItems>
    </cacheField>
    <cacheField name="El Paso North3" numFmtId="0">
      <sharedItems containsSemiMixedTypes="0" containsString="0" containsNumber="1" containsInteger="1" minValue="0" maxValue="256500" count="5">
        <n v="0"/>
        <n v="25200"/>
        <n v="123300"/>
        <n v="216900"/>
        <n v="256500"/>
      </sharedItems>
    </cacheField>
    <cacheField name="El Paso South3" numFmtId="0">
      <sharedItems containsSemiMixedTypes="0" containsString="0" containsNumber="1" containsInteger="1" minValue="0" maxValue="2211300" count="19">
        <n v="0"/>
        <n v="100800"/>
        <n v="122400"/>
        <n v="162900"/>
        <n v="225900"/>
        <n v="416700"/>
        <n v="524700"/>
        <n v="623700"/>
        <n v="722700"/>
        <n v="947700"/>
        <n v="1127700"/>
        <n v="1314900"/>
        <n v="1494900"/>
        <n v="1542600"/>
        <n v="1638000"/>
        <n v="1773000"/>
        <n v="1921500"/>
        <n v="2016900"/>
        <n v="2211300"/>
      </sharedItems>
    </cacheField>
    <cacheField name="Kern California3" numFmtId="0">
      <sharedItems containsSemiMixedTypes="0" containsString="0" containsNumber="1" containsInteger="1" minValue="0" maxValue="869940" count="8">
        <n v="0"/>
        <n v="57600"/>
        <n v="245340"/>
        <n v="335340"/>
        <n v="425340"/>
        <n v="560340"/>
        <n v="689940"/>
        <n v="869940"/>
      </sharedItems>
    </cacheField>
    <cacheField name="Kern Nevada3" numFmtId="0">
      <sharedItems containsSemiMixedTypes="0" containsString="0" containsNumber="1" containsInteger="1" minValue="0" maxValue="854100" count="8">
        <n v="0"/>
        <n v="22500"/>
        <n v="62100"/>
        <n v="152100"/>
        <n v="332100"/>
        <n v="584100"/>
        <n v="674100"/>
        <n v="854100"/>
      </sharedItems>
    </cacheField>
    <cacheField name="Kern Utah3" numFmtId="0">
      <sharedItems containsSemiMixedTypes="0" containsString="0" containsNumber="1" containsInteger="1" minValue="0" maxValue="1224" count="2">
        <n v="0"/>
        <n v="1224"/>
      </sharedItems>
    </cacheField>
    <cacheField name="KN3" numFmtId="0">
      <sharedItems containsSemiMixedTypes="0" containsString="0" containsNumber="1" containsInteger="1" minValue="43380" maxValue="353358" count="10">
        <n v="43380"/>
        <n v="66060"/>
        <n v="79380"/>
        <n v="138438"/>
        <n v="176958"/>
        <n v="184158"/>
        <n v="194958"/>
        <n v="221958"/>
        <n v="270558"/>
        <n v="353358"/>
      </sharedItems>
    </cacheField>
    <cacheField name="KN Energy3" numFmtId="0">
      <sharedItems containsSemiMixedTypes="0" containsString="0" containsNumber="1" containsInteger="1" minValue="0" maxValue="6120" count="2">
        <n v="0"/>
        <n v="6120"/>
      </sharedItems>
    </cacheField>
    <cacheField name="Montana Power Co3" numFmtId="0">
      <sharedItems containsSemiMixedTypes="0" containsString="0" containsNumber="1" containsInteger="1" minValue="0" maxValue="118800" count="3">
        <n v="0"/>
        <n v="28800"/>
        <n v="118800"/>
      </sharedItems>
    </cacheField>
    <cacheField name="NWPL3" numFmtId="0">
      <sharedItems containsSemiMixedTypes="0" containsString="0" containsNumber="1" containsInteger="1" minValue="0" maxValue="1738440" count="21">
        <n v="0"/>
        <n v="50400"/>
        <n v="95220"/>
        <n v="139860"/>
        <n v="236340"/>
        <n v="280980"/>
        <n v="325620"/>
        <n v="487620"/>
        <n v="510300"/>
        <n v="609300"/>
        <n v="654300"/>
        <n v="773100"/>
        <n v="872100"/>
        <n v="945000"/>
        <n v="990000"/>
        <n v="1103400"/>
        <n v="1193400"/>
        <n v="1238040"/>
        <n v="1391040"/>
        <n v="1504440"/>
        <n v="1738440"/>
      </sharedItems>
    </cacheField>
    <cacheField name="Paiute3" numFmtId="0">
      <sharedItems containsSemiMixedTypes="0" containsString="0" containsNumber="1" containsInteger="1" minValue="0" maxValue="250200" count="4">
        <n v="0"/>
        <n v="63000"/>
        <n v="153000"/>
        <n v="250200"/>
      </sharedItems>
    </cacheField>
    <cacheField name="PG&amp;E3" numFmtId="0">
      <sharedItems containsSemiMixedTypes="0" containsString="0" containsNumber="1" containsInteger="1" minValue="0" maxValue="1538280" count="16">
        <n v="0"/>
        <n v="90000"/>
        <n v="180000"/>
        <n v="189180"/>
        <n v="347580"/>
        <n v="378180"/>
        <n v="568980"/>
        <n v="631080"/>
        <n v="721080"/>
        <n v="767880"/>
        <n v="875880"/>
        <n v="971280"/>
        <n v="1066680"/>
        <n v="1160280"/>
        <n v="1358280"/>
        <n v="1538280"/>
      </sharedItems>
    </cacheField>
    <cacheField name="PGT3" numFmtId="0">
      <sharedItems containsSemiMixedTypes="0" containsString="0" containsNumber="1" containsInteger="1" minValue="0" maxValue="764280" count="7">
        <n v="0"/>
        <n v="88200"/>
        <n v="136800"/>
        <n v="233280"/>
        <n v="332280"/>
        <n v="530280"/>
        <n v="764280"/>
      </sharedItems>
    </cacheField>
    <cacheField name="PSCO3" numFmtId="0">
      <sharedItems containsSemiMixedTypes="0" containsString="0" containsNumber="1" containsInteger="1" minValue="43380" maxValue="353358" count="10">
        <n v="43380"/>
        <n v="66060"/>
        <n v="79380"/>
        <n v="138438"/>
        <n v="176958"/>
        <n v="184158"/>
        <n v="194958"/>
        <n v="221958"/>
        <n v="270558"/>
        <n v="353358"/>
      </sharedItems>
    </cacheField>
    <cacheField name="Questar3" numFmtId="0">
      <sharedItems containsSemiMixedTypes="0" containsString="0" containsNumber="1" containsInteger="1" minValue="0" maxValue="1224" count="2">
        <n v="0"/>
        <n v="1224"/>
      </sharedItems>
    </cacheField>
    <cacheField name="SDG&amp;E3" numFmtId="0">
      <sharedItems containsSemiMixedTypes="0" containsString="0" containsNumber="1" containsInteger="1" minValue="0" maxValue="100620" count="3">
        <n v="0"/>
        <n v="8820"/>
        <n v="100620"/>
      </sharedItems>
    </cacheField>
    <cacheField name="So Cal3" numFmtId="0">
      <sharedItems containsSemiMixedTypes="0" containsString="0" containsNumber="1" containsInteger="1" minValue="0" maxValue="866736" count="10">
        <n v="0"/>
        <n v="936"/>
        <n v="81936"/>
        <n v="225936"/>
        <n v="319536"/>
        <n v="427536"/>
        <n v="553536"/>
        <n v="589536"/>
        <n v="668736"/>
        <n v="866736"/>
      </sharedItems>
    </cacheField>
    <cacheField name="SWG3" numFmtId="0">
      <sharedItems containsSemiMixedTypes="0" containsString="0" containsNumber="1" containsInteger="1" minValue="0" maxValue="162900" count="4">
        <n v="0"/>
        <n v="25200"/>
        <n v="123300"/>
        <n v="162900"/>
      </sharedItems>
    </cacheField>
    <cacheField name="TW3" numFmtId="0">
      <sharedItems containsSemiMixedTypes="0" containsString="0" containsNumber="1" containsInteger="1" minValue="0" maxValue="191700" count="3">
        <n v="0"/>
        <n v="98100"/>
        <n v="191700"/>
      </sharedItems>
    </cacheField>
    <cacheField name="Westcoast Trans3" numFmtId="0">
      <sharedItems containsSemiMixedTypes="0" containsString="0" containsNumber="1" containsInteger="1" minValue="0" maxValue="0" count="1">
        <n v="0"/>
      </sharedItems>
    </cacheField>
    <cacheField name="Type" numFmtId="0">
      <sharedItems count="4">
        <s v="1"/>
        <s v="CC"/>
        <s v="Cogen"/>
        <s v="CT"/>
      </sharedItems>
    </cacheField>
    <cacheField name="Operational?" numFmtId="0">
      <sharedItems count="2">
        <s v="N"/>
        <s v="Y"/>
      </sharedItems>
    </cacheField>
    <cacheField name="NERC REGION" numFmtId="0">
      <sharedItems count="1">
        <s v="WSCC"/>
      </sharedItems>
    </cacheField>
    <cacheField name="Pipe 1" numFmtId="0">
      <sharedItems containsBlank="1" count="15">
        <s v="CIG"/>
        <s v="El Paso North"/>
        <s v="El Paso South"/>
        <s v="Kern California"/>
        <s v="Kern Nevada"/>
        <s v="Kern Utah"/>
        <s v="KN Energy"/>
        <s v="Montana Power Co"/>
        <s v="NWPL"/>
        <s v="Paiute"/>
        <s v="PG&amp;E"/>
        <s v="SDG&amp;E"/>
        <s v="So Cal"/>
        <s v="Western Gas Resources?"/>
        <m/>
      </sharedItems>
    </cacheField>
    <cacheField name="Pipe 2" numFmtId="0">
      <sharedItems containsBlank="1" count="6">
        <s v="PGT"/>
        <s v="PSCO"/>
        <s v="Questar"/>
        <s v="SWG"/>
        <s v="TW"/>
        <m/>
      </sharedItems>
    </cacheField>
    <cacheField name="Pipe 3" numFmtId="0">
      <sharedItems containsBlank="1" count="3">
        <s v="KN"/>
        <s v="TW"/>
        <m/>
      </sharedItems>
    </cacheField>
    <cacheField name="Company Contact Name" numFmtId="0">
      <sharedItems containsBlank="1" count="17">
        <s v="Barb Veety (PPL)"/>
        <s v="Colin Coe (Calpine)"/>
        <s v="David Mockapetris (Constellation Power Source)"/>
        <s v="Derek Denniston (AES)"/>
        <s v="Dwayne Jammal (Coastal Oil and Gas Corp)"/>
        <s v="James Mecham (Allegheny)"/>
        <s v="Jim Trifon (Southern Energy)"/>
        <s v="John Durand (Williams Energy Services)"/>
        <s v="Kirby Bosley (Reliant)"/>
        <s v="Luis Padilla (Pemex)"/>
        <s v="Phil Richardson (Dynegy)"/>
        <s v="Ron Flood (Pinnacle West Energy)"/>
        <s v="Ruth Concannon (ENA)"/>
        <s v="Scot Allen (Duke Energy Trading &amp; Mrktg)"/>
        <s v="Stephanie Katz (Sempra)"/>
        <s v="Susan Jones (PG&amp;E)"/>
        <m/>
      </sharedItems>
    </cacheField>
    <cacheField name="Phone" numFmtId="0">
      <sharedItems containsBlank="1" count="17">
        <s v="(203)355-5060"/>
        <s v="(301)280-6166"/>
        <s v="(303)620-9999"/>
        <s v="(410)468-3566"/>
        <s v="(415)395-7886"/>
        <s v="(525)232-5998"/>
        <s v="(602)250-3988"/>
        <s v="(604)512-9733"/>
        <s v="(610)774-4178"/>
        <s v="(678)579-3449"/>
        <s v="(713)507-6472"/>
        <s v="(713)853-1667"/>
        <s v="(713)877-7527"/>
        <s v="(724)850-6162"/>
        <s v="(801)531-4407"/>
        <s v="(972)745-0504"/>
        <m/>
      </sharedItems>
    </cacheField>
    <cacheField name="Company Contact Name 2" numFmtId="0">
      <sharedItems containsBlank="1" count="7">
        <s v="Bevin Hong, Jr (PG&amp;E Nat'l Energy Group)"/>
        <s v="John Points (Williams Energy Services)"/>
        <s v="Pat Muehearn (Oxy)"/>
        <s v="Ron Flood (Pinnacle West Energy)"/>
        <s v="Scot Allen (Duke Energy Trading &amp; Mrktg)"/>
        <s v="Steve Bateson (Duke Energy Trdg &amp; Mrktg)"/>
        <m/>
      </sharedItems>
    </cacheField>
    <cacheField name="Phone2" numFmtId="0">
      <sharedItems containsBlank="1" count="7">
        <s v="(415)288-5615"/>
        <s v="(602)250-3988"/>
        <s v="(713)215-7097"/>
        <s v="(801)531-4406"/>
        <s v="(801)531-4407"/>
        <s v="(918)574-9533"/>
        <m/>
      </sharedItems>
    </cacheField>
    <cacheField name="Comments" numFmtId="0">
      <sharedItems containsBlank="1" count="23">
        <s v=" Power for two smelters: Goldendale Aluminum and Northwest Aluminum"/>
        <s v="11 Valmont/115 Arapahoe"/>
        <s v="20 Miles due South of Prosser, Washington"/>
        <s v="Arizona approval received 6/2000"/>
        <s v="CEC approval recd 12/2000"/>
        <s v="CEC approval recvd 12/2000, will be upgraded to a CC at a future date"/>
        <s v="CEC approved 8/17/99"/>
        <s v="CT for 170 MW also planned"/>
        <s v="ECT: 530 6/2006, 530 6/2007 Phases 3 &amp; 4"/>
        <s v="ECT: CEC approved 2/9/2000"/>
        <s v="ECT: CEC approved 4/14/99"/>
        <s v="ECT: CIG building 85 mile lateral to plant"/>
        <s v="ECT:CEC approved 10/6/99"/>
        <s v="Haywood may be new location for this plant (30 miles north of original site)"/>
        <s v="Idaho Power selected Garnet plant as winning bidder"/>
        <s v="next to the Palo Verde substation"/>
        <s v="NWPL building 20&quot; 9 mile lateral to plant to come online 8/2002"/>
        <s v="Old Tenaska project"/>
        <s v="PGT - Newport took out 200,000 of capacity under the expansion for a term of 2002-2038"/>
        <s v="Under Construction.  CP01-90 El Paso building 6.7 mile lateral to the plant."/>
        <s v="unit will be 550 mw but will replace 2 boilers for 350 mw"/>
        <s v="Washington Energy Facility Site Eval Counicl has recommended rejection of the application"/>
        <m/>
      </sharedItems>
    </cacheField>
    <cacheField name="Air Permit Hours" numFmtId="0">
      <sharedItems containsString="0" containsBlank="1" containsNumber="1" containsInteger="1" minValue="0" maxValue="0" count="2">
        <n v="0"/>
        <m/>
      </sharedItems>
    </cacheField>
    <cacheField name="Machine Type" numFmtId="0">
      <sharedItems containsBlank="1" count="4">
        <s v="0"/>
        <s v="GE 7FA"/>
        <s v="LM 6000"/>
        <m/>
      </sharedItems>
    </cacheField>
    <cacheField name="Field15" numFmtId="0">
      <sharedItems containsString="0" containsBlank="1" count="1">
        <m/>
      </sharedItems>
    </cacheField>
    <cacheField name="Field16" numFmtId="0">
      <sharedItems containsString="0" containsBlank="1" count="1">
        <m/>
      </sharedItems>
    </cacheField>
    <cacheField name="Field17" numFmtId="0">
      <sharedItems containsString="0" containsBlank="1" count="1">
        <m/>
      </sharedItems>
    </cacheField>
    <cacheField name="Field18" numFmtId="0">
      <sharedItems containsString="0" containsBlank="1" count="1">
        <m/>
      </sharedItems>
    </cacheField>
    <cacheField name="Field19" numFmtId="0">
      <sharedItems containsString="0" containsBlank="1" count="1">
        <m/>
      </sharedItems>
    </cacheField>
    <cacheField name="Field20" numFmtId="0">
      <sharedItems containsString="0" containsBlank="1" count="1">
        <m/>
      </sharedItems>
    </cacheField>
    <cacheField name="Field21" numFmtId="0">
      <sharedItems containsString="0" containsBlank="1" count="1">
        <m/>
      </sharedItems>
    </cacheField>
    <cacheField name="Field22" numFmtId="0">
      <sharedItems containsString="0" containsBlank="1" count="1">
        <m/>
      </sharedItems>
    </cacheField>
    <cacheField name="Field23" numFmtId="0">
      <sharedItems containsString="0" containsBlank="1" count="1">
        <m/>
      </sharedItems>
    </cacheField>
    <cacheField name="ID" numFmtId="0">
      <sharedItems containsSemiMixedTypes="0" containsString="0" containsNumber="1" containsInteger="1" minValue="8" maxValue="885" count="109">
        <n v="8"/>
        <n v="9"/>
        <n v="10"/>
        <n v="11"/>
        <n v="187"/>
        <n v="189"/>
        <n v="190"/>
        <n v="192"/>
        <n v="193"/>
        <n v="195"/>
        <n v="196"/>
        <n v="360"/>
        <n v="361"/>
        <n v="363"/>
        <n v="364"/>
        <n v="365"/>
        <n v="366"/>
        <n v="367"/>
        <n v="368"/>
        <n v="369"/>
        <n v="370"/>
        <n v="371"/>
        <n v="372"/>
        <n v="373"/>
        <n v="375"/>
        <n v="377"/>
        <n v="378"/>
        <n v="379"/>
        <n v="380"/>
        <n v="381"/>
        <n v="387"/>
        <n v="389"/>
        <n v="518"/>
        <n v="521"/>
        <n v="522"/>
        <n v="523"/>
        <n v="524"/>
        <n v="525"/>
        <n v="526"/>
        <n v="527"/>
        <n v="528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7"/>
        <n v="548"/>
        <n v="608"/>
        <n v="609"/>
        <n v="611"/>
        <n v="612"/>
        <n v="613"/>
        <n v="614"/>
        <n v="616"/>
        <n v="617"/>
        <n v="618"/>
        <n v="619"/>
        <n v="621"/>
        <n v="622"/>
        <n v="623"/>
        <n v="624"/>
        <n v="625"/>
        <n v="626"/>
        <n v="627"/>
        <n v="655"/>
        <n v="656"/>
        <n v="657"/>
        <n v="658"/>
        <n v="659"/>
        <n v="660"/>
        <n v="667"/>
        <n v="668"/>
        <n v="687"/>
        <n v="689"/>
        <n v="719"/>
        <n v="738"/>
        <n v="740"/>
        <n v="741"/>
        <n v="745"/>
        <n v="748"/>
        <n v="749"/>
        <n v="753"/>
        <n v="755"/>
        <n v="760"/>
        <n v="786"/>
        <n v="790"/>
        <n v="794"/>
        <n v="804"/>
        <n v="834"/>
        <n v="839"/>
        <n v="840"/>
        <n v="855"/>
        <n v="857"/>
        <n v="861"/>
        <n v="870"/>
        <n v="876"/>
        <n v="879"/>
        <n v="880"/>
        <n v="88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x v="0"/>
    <x v="1"/>
    <x v="2"/>
    <x v="1"/>
    <x v="4"/>
    <x v="56"/>
    <x v="26"/>
    <x v="8"/>
    <x v="1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3"/>
    <x v="1"/>
    <x v="0"/>
    <x v="12"/>
    <x v="5"/>
    <x v="2"/>
    <x v="16"/>
    <x v="16"/>
    <x v="6"/>
    <x v="6"/>
    <x v="14"/>
    <x v="1"/>
    <x v="3"/>
    <x v="0"/>
    <x v="0"/>
    <x v="0"/>
    <x v="0"/>
    <x v="0"/>
    <x v="0"/>
    <x v="0"/>
    <x v="0"/>
    <x v="0"/>
    <x v="86"/>
  </r>
  <r>
    <x v="2"/>
    <x v="3"/>
    <x v="17"/>
    <x v="1"/>
    <x v="6"/>
    <x v="64"/>
    <x v="2"/>
    <x v="54"/>
    <x v="8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37"/>
    <x v="0"/>
    <x v="10"/>
    <x v="3"/>
    <x v="7"/>
    <x v="3"/>
    <x v="2"/>
    <x v="1"/>
    <x v="7"/>
    <x v="1"/>
    <x v="1"/>
    <x v="4"/>
    <x v="1"/>
    <x v="5"/>
    <x v="3"/>
    <x v="7"/>
    <x v="1"/>
    <x v="1"/>
    <x v="2"/>
    <x v="2"/>
    <x v="2"/>
    <x v="0"/>
    <x v="37"/>
    <x v="10"/>
    <x v="3"/>
    <x v="7"/>
    <x v="3"/>
    <x v="2"/>
    <x v="1"/>
    <x v="7"/>
    <x v="1"/>
    <x v="1"/>
    <x v="4"/>
    <x v="1"/>
    <x v="5"/>
    <x v="3"/>
    <x v="7"/>
    <x v="1"/>
    <x v="1"/>
    <x v="2"/>
    <x v="2"/>
    <x v="2"/>
    <x v="0"/>
    <x v="1"/>
    <x v="0"/>
    <x v="0"/>
    <x v="12"/>
    <x v="5"/>
    <x v="2"/>
    <x v="9"/>
    <x v="5"/>
    <x v="6"/>
    <x v="6"/>
    <x v="22"/>
    <x v="1"/>
    <x v="3"/>
    <x v="0"/>
    <x v="0"/>
    <x v="0"/>
    <x v="0"/>
    <x v="0"/>
    <x v="0"/>
    <x v="0"/>
    <x v="0"/>
    <x v="0"/>
    <x v="11"/>
  </r>
  <r>
    <x v="1"/>
    <x v="3"/>
    <x v="35"/>
    <x v="1"/>
    <x v="6"/>
    <x v="74"/>
    <x v="26"/>
    <x v="63"/>
    <x v="9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55"/>
    <x v="48"/>
    <x v="11"/>
    <x v="3"/>
    <x v="8"/>
    <x v="3"/>
    <x v="2"/>
    <x v="1"/>
    <x v="7"/>
    <x v="1"/>
    <x v="1"/>
    <x v="8"/>
    <x v="1"/>
    <x v="9"/>
    <x v="3"/>
    <x v="7"/>
    <x v="1"/>
    <x v="1"/>
    <x v="3"/>
    <x v="2"/>
    <x v="2"/>
    <x v="0"/>
    <x v="55"/>
    <x v="11"/>
    <x v="3"/>
    <x v="8"/>
    <x v="3"/>
    <x v="2"/>
    <x v="1"/>
    <x v="7"/>
    <x v="1"/>
    <x v="1"/>
    <x v="8"/>
    <x v="1"/>
    <x v="9"/>
    <x v="3"/>
    <x v="7"/>
    <x v="1"/>
    <x v="1"/>
    <x v="3"/>
    <x v="2"/>
    <x v="2"/>
    <x v="0"/>
    <x v="2"/>
    <x v="0"/>
    <x v="0"/>
    <x v="12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47"/>
  </r>
  <r>
    <x v="3"/>
    <x v="4"/>
    <x v="23"/>
    <x v="1"/>
    <x v="7"/>
    <x v="9"/>
    <x v="38"/>
    <x v="62"/>
    <x v="9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42"/>
    <x v="35"/>
    <x v="12"/>
    <x v="3"/>
    <x v="9"/>
    <x v="3"/>
    <x v="2"/>
    <x v="1"/>
    <x v="7"/>
    <x v="1"/>
    <x v="1"/>
    <x v="8"/>
    <x v="1"/>
    <x v="10"/>
    <x v="3"/>
    <x v="7"/>
    <x v="1"/>
    <x v="1"/>
    <x v="4"/>
    <x v="2"/>
    <x v="2"/>
    <x v="0"/>
    <x v="42"/>
    <x v="12"/>
    <x v="3"/>
    <x v="9"/>
    <x v="3"/>
    <x v="2"/>
    <x v="1"/>
    <x v="7"/>
    <x v="1"/>
    <x v="1"/>
    <x v="8"/>
    <x v="1"/>
    <x v="10"/>
    <x v="3"/>
    <x v="7"/>
    <x v="1"/>
    <x v="1"/>
    <x v="4"/>
    <x v="2"/>
    <x v="2"/>
    <x v="0"/>
    <x v="2"/>
    <x v="0"/>
    <x v="0"/>
    <x v="12"/>
    <x v="5"/>
    <x v="2"/>
    <x v="16"/>
    <x v="16"/>
    <x v="6"/>
    <x v="6"/>
    <x v="22"/>
    <x v="0"/>
    <x v="3"/>
    <x v="0"/>
    <x v="0"/>
    <x v="0"/>
    <x v="0"/>
    <x v="0"/>
    <x v="0"/>
    <x v="0"/>
    <x v="0"/>
    <x v="0"/>
    <x v="107"/>
  </r>
  <r>
    <x v="1"/>
    <x v="4"/>
    <x v="29"/>
    <x v="1"/>
    <x v="7"/>
    <x v="73"/>
    <x v="38"/>
    <x v="10"/>
    <x v="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49"/>
    <x v="42"/>
    <x v="13"/>
    <x v="3"/>
    <x v="15"/>
    <x v="6"/>
    <x v="4"/>
    <x v="1"/>
    <x v="8"/>
    <x v="1"/>
    <x v="1"/>
    <x v="11"/>
    <x v="3"/>
    <x v="10"/>
    <x v="3"/>
    <x v="8"/>
    <x v="1"/>
    <x v="2"/>
    <x v="5"/>
    <x v="2"/>
    <x v="2"/>
    <x v="0"/>
    <x v="49"/>
    <x v="13"/>
    <x v="3"/>
    <x v="15"/>
    <x v="6"/>
    <x v="4"/>
    <x v="1"/>
    <x v="8"/>
    <x v="1"/>
    <x v="1"/>
    <x v="11"/>
    <x v="3"/>
    <x v="10"/>
    <x v="3"/>
    <x v="8"/>
    <x v="1"/>
    <x v="2"/>
    <x v="5"/>
    <x v="2"/>
    <x v="2"/>
    <x v="0"/>
    <x v="1"/>
    <x v="0"/>
    <x v="0"/>
    <x v="12"/>
    <x v="5"/>
    <x v="2"/>
    <x v="1"/>
    <x v="7"/>
    <x v="6"/>
    <x v="6"/>
    <x v="22"/>
    <x v="0"/>
    <x v="3"/>
    <x v="0"/>
    <x v="0"/>
    <x v="0"/>
    <x v="0"/>
    <x v="0"/>
    <x v="0"/>
    <x v="0"/>
    <x v="0"/>
    <x v="0"/>
    <x v="103"/>
  </r>
  <r>
    <x v="1"/>
    <x v="5"/>
    <x v="30"/>
    <x v="1"/>
    <x v="8"/>
    <x v="62"/>
    <x v="26"/>
    <x v="1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52"/>
    <x v="45"/>
    <x v="14"/>
    <x v="4"/>
    <x v="15"/>
    <x v="6"/>
    <x v="6"/>
    <x v="1"/>
    <x v="8"/>
    <x v="1"/>
    <x v="1"/>
    <x v="12"/>
    <x v="3"/>
    <x v="13"/>
    <x v="4"/>
    <x v="8"/>
    <x v="1"/>
    <x v="2"/>
    <x v="6"/>
    <x v="3"/>
    <x v="2"/>
    <x v="0"/>
    <x v="52"/>
    <x v="14"/>
    <x v="4"/>
    <x v="15"/>
    <x v="6"/>
    <x v="6"/>
    <x v="1"/>
    <x v="8"/>
    <x v="1"/>
    <x v="1"/>
    <x v="12"/>
    <x v="3"/>
    <x v="13"/>
    <x v="4"/>
    <x v="8"/>
    <x v="1"/>
    <x v="2"/>
    <x v="6"/>
    <x v="3"/>
    <x v="2"/>
    <x v="0"/>
    <x v="3"/>
    <x v="0"/>
    <x v="0"/>
    <x v="12"/>
    <x v="5"/>
    <x v="2"/>
    <x v="3"/>
    <x v="4"/>
    <x v="6"/>
    <x v="6"/>
    <x v="22"/>
    <x v="1"/>
    <x v="3"/>
    <x v="0"/>
    <x v="0"/>
    <x v="0"/>
    <x v="0"/>
    <x v="0"/>
    <x v="0"/>
    <x v="0"/>
    <x v="0"/>
    <x v="0"/>
    <x v="15"/>
  </r>
  <r>
    <x v="2"/>
    <x v="5"/>
    <x v="35"/>
    <x v="1"/>
    <x v="8"/>
    <x v="46"/>
    <x v="40"/>
    <x v="36"/>
    <x v="5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65"/>
    <x v="58"/>
    <x v="15"/>
    <x v="4"/>
    <x v="15"/>
    <x v="7"/>
    <x v="7"/>
    <x v="1"/>
    <x v="9"/>
    <x v="1"/>
    <x v="2"/>
    <x v="17"/>
    <x v="3"/>
    <x v="14"/>
    <x v="5"/>
    <x v="9"/>
    <x v="1"/>
    <x v="2"/>
    <x v="9"/>
    <x v="3"/>
    <x v="2"/>
    <x v="0"/>
    <x v="65"/>
    <x v="15"/>
    <x v="4"/>
    <x v="15"/>
    <x v="7"/>
    <x v="7"/>
    <x v="1"/>
    <x v="9"/>
    <x v="1"/>
    <x v="2"/>
    <x v="17"/>
    <x v="3"/>
    <x v="14"/>
    <x v="5"/>
    <x v="9"/>
    <x v="1"/>
    <x v="2"/>
    <x v="9"/>
    <x v="3"/>
    <x v="2"/>
    <x v="0"/>
    <x v="1"/>
    <x v="0"/>
    <x v="0"/>
    <x v="12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31"/>
  </r>
  <r>
    <x v="1"/>
    <x v="5"/>
    <x v="35"/>
    <x v="1"/>
    <x v="8"/>
    <x v="39"/>
    <x v="35"/>
    <x v="1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36"/>
    <x v="31"/>
    <x v="15"/>
    <x v="4"/>
    <x v="15"/>
    <x v="7"/>
    <x v="7"/>
    <x v="1"/>
    <x v="9"/>
    <x v="1"/>
    <x v="2"/>
    <x v="17"/>
    <x v="3"/>
    <x v="14"/>
    <x v="5"/>
    <x v="9"/>
    <x v="1"/>
    <x v="2"/>
    <x v="8"/>
    <x v="3"/>
    <x v="2"/>
    <x v="0"/>
    <x v="36"/>
    <x v="15"/>
    <x v="4"/>
    <x v="15"/>
    <x v="7"/>
    <x v="7"/>
    <x v="1"/>
    <x v="9"/>
    <x v="1"/>
    <x v="2"/>
    <x v="17"/>
    <x v="3"/>
    <x v="14"/>
    <x v="5"/>
    <x v="9"/>
    <x v="1"/>
    <x v="2"/>
    <x v="8"/>
    <x v="3"/>
    <x v="2"/>
    <x v="0"/>
    <x v="3"/>
    <x v="0"/>
    <x v="0"/>
    <x v="12"/>
    <x v="5"/>
    <x v="2"/>
    <x v="3"/>
    <x v="4"/>
    <x v="6"/>
    <x v="6"/>
    <x v="22"/>
    <x v="1"/>
    <x v="3"/>
    <x v="0"/>
    <x v="0"/>
    <x v="0"/>
    <x v="0"/>
    <x v="0"/>
    <x v="0"/>
    <x v="0"/>
    <x v="0"/>
    <x v="0"/>
    <x v="80"/>
  </r>
  <r>
    <x v="2"/>
    <x v="5"/>
    <x v="35"/>
    <x v="1"/>
    <x v="8"/>
    <x v="28"/>
    <x v="26"/>
    <x v="42"/>
    <x v="6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18"/>
    <x v="14"/>
    <x v="14"/>
    <x v="4"/>
    <x v="15"/>
    <x v="7"/>
    <x v="7"/>
    <x v="1"/>
    <x v="8"/>
    <x v="1"/>
    <x v="2"/>
    <x v="15"/>
    <x v="3"/>
    <x v="14"/>
    <x v="5"/>
    <x v="8"/>
    <x v="1"/>
    <x v="2"/>
    <x v="7"/>
    <x v="3"/>
    <x v="2"/>
    <x v="0"/>
    <x v="18"/>
    <x v="14"/>
    <x v="4"/>
    <x v="15"/>
    <x v="7"/>
    <x v="7"/>
    <x v="1"/>
    <x v="8"/>
    <x v="1"/>
    <x v="2"/>
    <x v="15"/>
    <x v="3"/>
    <x v="14"/>
    <x v="5"/>
    <x v="8"/>
    <x v="1"/>
    <x v="2"/>
    <x v="7"/>
    <x v="3"/>
    <x v="2"/>
    <x v="0"/>
    <x v="1"/>
    <x v="0"/>
    <x v="0"/>
    <x v="12"/>
    <x v="5"/>
    <x v="2"/>
    <x v="10"/>
    <x v="10"/>
    <x v="6"/>
    <x v="6"/>
    <x v="22"/>
    <x v="1"/>
    <x v="3"/>
    <x v="0"/>
    <x v="0"/>
    <x v="0"/>
    <x v="0"/>
    <x v="0"/>
    <x v="0"/>
    <x v="0"/>
    <x v="0"/>
    <x v="0"/>
    <x v="84"/>
  </r>
  <r>
    <x v="0"/>
    <x v="2"/>
    <x v="8"/>
    <x v="1"/>
    <x v="5"/>
    <x v="23"/>
    <x v="41"/>
    <x v="46"/>
    <x v="6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"/>
    <x v="0"/>
    <x v="6"/>
    <x v="2"/>
    <x v="1"/>
    <x v="0"/>
    <x v="0"/>
    <x v="1"/>
    <x v="5"/>
    <x v="1"/>
    <x v="1"/>
    <x v="0"/>
    <x v="0"/>
    <x v="0"/>
    <x v="0"/>
    <x v="5"/>
    <x v="1"/>
    <x v="1"/>
    <x v="1"/>
    <x v="2"/>
    <x v="1"/>
    <x v="0"/>
    <x v="4"/>
    <x v="6"/>
    <x v="2"/>
    <x v="1"/>
    <x v="0"/>
    <x v="0"/>
    <x v="1"/>
    <x v="5"/>
    <x v="1"/>
    <x v="1"/>
    <x v="0"/>
    <x v="0"/>
    <x v="0"/>
    <x v="0"/>
    <x v="5"/>
    <x v="1"/>
    <x v="1"/>
    <x v="1"/>
    <x v="2"/>
    <x v="1"/>
    <x v="0"/>
    <x v="3"/>
    <x v="0"/>
    <x v="0"/>
    <x v="11"/>
    <x v="5"/>
    <x v="2"/>
    <x v="15"/>
    <x v="1"/>
    <x v="0"/>
    <x v="0"/>
    <x v="12"/>
    <x v="1"/>
    <x v="3"/>
    <x v="0"/>
    <x v="0"/>
    <x v="0"/>
    <x v="0"/>
    <x v="0"/>
    <x v="0"/>
    <x v="0"/>
    <x v="0"/>
    <x v="0"/>
    <x v="25"/>
  </r>
  <r>
    <x v="3"/>
    <x v="4"/>
    <x v="25"/>
    <x v="1"/>
    <x v="7"/>
    <x v="23"/>
    <x v="41"/>
    <x v="9"/>
    <x v="2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1"/>
    <x v="34"/>
    <x v="13"/>
    <x v="3"/>
    <x v="11"/>
    <x v="5"/>
    <x v="3"/>
    <x v="1"/>
    <x v="8"/>
    <x v="1"/>
    <x v="1"/>
    <x v="9"/>
    <x v="2"/>
    <x v="10"/>
    <x v="3"/>
    <x v="8"/>
    <x v="1"/>
    <x v="2"/>
    <x v="4"/>
    <x v="2"/>
    <x v="2"/>
    <x v="0"/>
    <x v="41"/>
    <x v="13"/>
    <x v="3"/>
    <x v="11"/>
    <x v="5"/>
    <x v="3"/>
    <x v="1"/>
    <x v="8"/>
    <x v="1"/>
    <x v="1"/>
    <x v="9"/>
    <x v="2"/>
    <x v="10"/>
    <x v="3"/>
    <x v="8"/>
    <x v="1"/>
    <x v="2"/>
    <x v="4"/>
    <x v="2"/>
    <x v="2"/>
    <x v="0"/>
    <x v="1"/>
    <x v="0"/>
    <x v="0"/>
    <x v="11"/>
    <x v="5"/>
    <x v="2"/>
    <x v="1"/>
    <x v="7"/>
    <x v="6"/>
    <x v="6"/>
    <x v="22"/>
    <x v="1"/>
    <x v="3"/>
    <x v="0"/>
    <x v="0"/>
    <x v="0"/>
    <x v="0"/>
    <x v="0"/>
    <x v="0"/>
    <x v="0"/>
    <x v="0"/>
    <x v="0"/>
    <x v="79"/>
  </r>
  <r>
    <x v="0"/>
    <x v="2"/>
    <x v="8"/>
    <x v="1"/>
    <x v="5"/>
    <x v="79"/>
    <x v="50"/>
    <x v="9"/>
    <x v="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33"/>
    <x v="6"/>
    <x v="2"/>
    <x v="1"/>
    <x v="0"/>
    <x v="0"/>
    <x v="1"/>
    <x v="5"/>
    <x v="1"/>
    <x v="1"/>
    <x v="0"/>
    <x v="0"/>
    <x v="1"/>
    <x v="0"/>
    <x v="5"/>
    <x v="1"/>
    <x v="1"/>
    <x v="1"/>
    <x v="2"/>
    <x v="1"/>
    <x v="0"/>
    <x v="40"/>
    <x v="6"/>
    <x v="2"/>
    <x v="1"/>
    <x v="0"/>
    <x v="0"/>
    <x v="1"/>
    <x v="5"/>
    <x v="1"/>
    <x v="1"/>
    <x v="0"/>
    <x v="0"/>
    <x v="1"/>
    <x v="0"/>
    <x v="5"/>
    <x v="1"/>
    <x v="1"/>
    <x v="1"/>
    <x v="2"/>
    <x v="1"/>
    <x v="0"/>
    <x v="1"/>
    <x v="0"/>
    <x v="0"/>
    <x v="10"/>
    <x v="5"/>
    <x v="2"/>
    <x v="1"/>
    <x v="7"/>
    <x v="6"/>
    <x v="6"/>
    <x v="18"/>
    <x v="1"/>
    <x v="3"/>
    <x v="0"/>
    <x v="0"/>
    <x v="0"/>
    <x v="0"/>
    <x v="0"/>
    <x v="0"/>
    <x v="0"/>
    <x v="0"/>
    <x v="0"/>
    <x v="77"/>
  </r>
  <r>
    <x v="0"/>
    <x v="2"/>
    <x v="9"/>
    <x v="1"/>
    <x v="5"/>
    <x v="69"/>
    <x v="44"/>
    <x v="25"/>
    <x v="4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"/>
    <x v="3"/>
    <x v="7"/>
    <x v="3"/>
    <x v="1"/>
    <x v="0"/>
    <x v="0"/>
    <x v="1"/>
    <x v="5"/>
    <x v="1"/>
    <x v="1"/>
    <x v="0"/>
    <x v="0"/>
    <x v="3"/>
    <x v="1"/>
    <x v="5"/>
    <x v="1"/>
    <x v="1"/>
    <x v="1"/>
    <x v="2"/>
    <x v="2"/>
    <x v="0"/>
    <x v="6"/>
    <x v="7"/>
    <x v="3"/>
    <x v="1"/>
    <x v="0"/>
    <x v="0"/>
    <x v="1"/>
    <x v="5"/>
    <x v="1"/>
    <x v="1"/>
    <x v="0"/>
    <x v="0"/>
    <x v="3"/>
    <x v="1"/>
    <x v="5"/>
    <x v="1"/>
    <x v="1"/>
    <x v="1"/>
    <x v="2"/>
    <x v="2"/>
    <x v="0"/>
    <x v="3"/>
    <x v="0"/>
    <x v="0"/>
    <x v="10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21"/>
  </r>
  <r>
    <x v="0"/>
    <x v="2"/>
    <x v="9"/>
    <x v="1"/>
    <x v="5"/>
    <x v="58"/>
    <x v="10"/>
    <x v="9"/>
    <x v="1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30"/>
    <x v="7"/>
    <x v="3"/>
    <x v="1"/>
    <x v="0"/>
    <x v="0"/>
    <x v="1"/>
    <x v="5"/>
    <x v="1"/>
    <x v="1"/>
    <x v="0"/>
    <x v="0"/>
    <x v="2"/>
    <x v="1"/>
    <x v="5"/>
    <x v="1"/>
    <x v="1"/>
    <x v="1"/>
    <x v="2"/>
    <x v="2"/>
    <x v="0"/>
    <x v="40"/>
    <x v="7"/>
    <x v="3"/>
    <x v="1"/>
    <x v="0"/>
    <x v="0"/>
    <x v="1"/>
    <x v="5"/>
    <x v="1"/>
    <x v="1"/>
    <x v="0"/>
    <x v="0"/>
    <x v="2"/>
    <x v="1"/>
    <x v="5"/>
    <x v="1"/>
    <x v="1"/>
    <x v="1"/>
    <x v="2"/>
    <x v="2"/>
    <x v="0"/>
    <x v="1"/>
    <x v="0"/>
    <x v="0"/>
    <x v="10"/>
    <x v="5"/>
    <x v="2"/>
    <x v="1"/>
    <x v="7"/>
    <x v="6"/>
    <x v="6"/>
    <x v="22"/>
    <x v="1"/>
    <x v="3"/>
    <x v="0"/>
    <x v="0"/>
    <x v="0"/>
    <x v="0"/>
    <x v="0"/>
    <x v="0"/>
    <x v="0"/>
    <x v="0"/>
    <x v="0"/>
    <x v="76"/>
  </r>
  <r>
    <x v="1"/>
    <x v="3"/>
    <x v="15"/>
    <x v="1"/>
    <x v="6"/>
    <x v="69"/>
    <x v="44"/>
    <x v="1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7"/>
    <x v="13"/>
    <x v="10"/>
    <x v="3"/>
    <x v="6"/>
    <x v="2"/>
    <x v="2"/>
    <x v="1"/>
    <x v="7"/>
    <x v="1"/>
    <x v="1"/>
    <x v="1"/>
    <x v="1"/>
    <x v="5"/>
    <x v="2"/>
    <x v="7"/>
    <x v="1"/>
    <x v="1"/>
    <x v="1"/>
    <x v="2"/>
    <x v="2"/>
    <x v="0"/>
    <x v="17"/>
    <x v="10"/>
    <x v="3"/>
    <x v="6"/>
    <x v="2"/>
    <x v="2"/>
    <x v="1"/>
    <x v="7"/>
    <x v="1"/>
    <x v="1"/>
    <x v="1"/>
    <x v="1"/>
    <x v="5"/>
    <x v="2"/>
    <x v="7"/>
    <x v="1"/>
    <x v="1"/>
    <x v="1"/>
    <x v="2"/>
    <x v="2"/>
    <x v="0"/>
    <x v="3"/>
    <x v="0"/>
    <x v="0"/>
    <x v="10"/>
    <x v="5"/>
    <x v="2"/>
    <x v="3"/>
    <x v="4"/>
    <x v="6"/>
    <x v="6"/>
    <x v="2"/>
    <x v="0"/>
    <x v="3"/>
    <x v="0"/>
    <x v="0"/>
    <x v="0"/>
    <x v="0"/>
    <x v="0"/>
    <x v="0"/>
    <x v="0"/>
    <x v="0"/>
    <x v="0"/>
    <x v="90"/>
  </r>
  <r>
    <x v="0"/>
    <x v="3"/>
    <x v="15"/>
    <x v="1"/>
    <x v="6"/>
    <x v="58"/>
    <x v="10"/>
    <x v="9"/>
    <x v="1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8"/>
    <x v="51"/>
    <x v="10"/>
    <x v="3"/>
    <x v="6"/>
    <x v="2"/>
    <x v="2"/>
    <x v="1"/>
    <x v="7"/>
    <x v="1"/>
    <x v="1"/>
    <x v="1"/>
    <x v="1"/>
    <x v="4"/>
    <x v="2"/>
    <x v="7"/>
    <x v="1"/>
    <x v="1"/>
    <x v="1"/>
    <x v="2"/>
    <x v="2"/>
    <x v="0"/>
    <x v="58"/>
    <x v="10"/>
    <x v="3"/>
    <x v="6"/>
    <x v="2"/>
    <x v="2"/>
    <x v="1"/>
    <x v="7"/>
    <x v="1"/>
    <x v="1"/>
    <x v="1"/>
    <x v="1"/>
    <x v="4"/>
    <x v="2"/>
    <x v="7"/>
    <x v="1"/>
    <x v="1"/>
    <x v="1"/>
    <x v="2"/>
    <x v="2"/>
    <x v="0"/>
    <x v="1"/>
    <x v="0"/>
    <x v="0"/>
    <x v="10"/>
    <x v="5"/>
    <x v="2"/>
    <x v="1"/>
    <x v="7"/>
    <x v="6"/>
    <x v="6"/>
    <x v="22"/>
    <x v="1"/>
    <x v="3"/>
    <x v="0"/>
    <x v="0"/>
    <x v="0"/>
    <x v="0"/>
    <x v="0"/>
    <x v="0"/>
    <x v="0"/>
    <x v="0"/>
    <x v="0"/>
    <x v="7"/>
  </r>
  <r>
    <x v="0"/>
    <x v="3"/>
    <x v="18"/>
    <x v="1"/>
    <x v="6"/>
    <x v="51"/>
    <x v="31"/>
    <x v="23"/>
    <x v="4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3"/>
    <x v="56"/>
    <x v="10"/>
    <x v="3"/>
    <x v="7"/>
    <x v="3"/>
    <x v="2"/>
    <x v="1"/>
    <x v="7"/>
    <x v="1"/>
    <x v="1"/>
    <x v="4"/>
    <x v="1"/>
    <x v="6"/>
    <x v="3"/>
    <x v="7"/>
    <x v="1"/>
    <x v="1"/>
    <x v="2"/>
    <x v="2"/>
    <x v="2"/>
    <x v="0"/>
    <x v="63"/>
    <x v="10"/>
    <x v="3"/>
    <x v="7"/>
    <x v="3"/>
    <x v="2"/>
    <x v="1"/>
    <x v="7"/>
    <x v="1"/>
    <x v="1"/>
    <x v="4"/>
    <x v="1"/>
    <x v="6"/>
    <x v="3"/>
    <x v="7"/>
    <x v="1"/>
    <x v="1"/>
    <x v="2"/>
    <x v="2"/>
    <x v="2"/>
    <x v="0"/>
    <x v="1"/>
    <x v="1"/>
    <x v="0"/>
    <x v="10"/>
    <x v="5"/>
    <x v="2"/>
    <x v="13"/>
    <x v="14"/>
    <x v="5"/>
    <x v="3"/>
    <x v="22"/>
    <x v="1"/>
    <x v="3"/>
    <x v="0"/>
    <x v="0"/>
    <x v="0"/>
    <x v="0"/>
    <x v="0"/>
    <x v="0"/>
    <x v="0"/>
    <x v="0"/>
    <x v="0"/>
    <x v="6"/>
  </r>
  <r>
    <x v="1"/>
    <x v="3"/>
    <x v="21"/>
    <x v="1"/>
    <x v="6"/>
    <x v="69"/>
    <x v="44"/>
    <x v="1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3"/>
    <x v="26"/>
    <x v="11"/>
    <x v="3"/>
    <x v="8"/>
    <x v="3"/>
    <x v="2"/>
    <x v="1"/>
    <x v="7"/>
    <x v="1"/>
    <x v="1"/>
    <x v="5"/>
    <x v="1"/>
    <x v="7"/>
    <x v="3"/>
    <x v="7"/>
    <x v="1"/>
    <x v="1"/>
    <x v="2"/>
    <x v="2"/>
    <x v="2"/>
    <x v="0"/>
    <x v="33"/>
    <x v="11"/>
    <x v="3"/>
    <x v="8"/>
    <x v="3"/>
    <x v="2"/>
    <x v="1"/>
    <x v="7"/>
    <x v="1"/>
    <x v="1"/>
    <x v="5"/>
    <x v="1"/>
    <x v="7"/>
    <x v="3"/>
    <x v="7"/>
    <x v="1"/>
    <x v="1"/>
    <x v="2"/>
    <x v="2"/>
    <x v="2"/>
    <x v="0"/>
    <x v="1"/>
    <x v="0"/>
    <x v="0"/>
    <x v="10"/>
    <x v="5"/>
    <x v="2"/>
    <x v="3"/>
    <x v="4"/>
    <x v="6"/>
    <x v="6"/>
    <x v="22"/>
    <x v="0"/>
    <x v="3"/>
    <x v="0"/>
    <x v="0"/>
    <x v="0"/>
    <x v="0"/>
    <x v="0"/>
    <x v="0"/>
    <x v="0"/>
    <x v="0"/>
    <x v="0"/>
    <x v="101"/>
  </r>
  <r>
    <x v="1"/>
    <x v="3"/>
    <x v="35"/>
    <x v="1"/>
    <x v="6"/>
    <x v="45"/>
    <x v="29"/>
    <x v="7"/>
    <x v="1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7"/>
    <x v="20"/>
    <x v="11"/>
    <x v="3"/>
    <x v="8"/>
    <x v="3"/>
    <x v="2"/>
    <x v="1"/>
    <x v="7"/>
    <x v="1"/>
    <x v="1"/>
    <x v="8"/>
    <x v="1"/>
    <x v="9"/>
    <x v="3"/>
    <x v="7"/>
    <x v="1"/>
    <x v="1"/>
    <x v="2"/>
    <x v="2"/>
    <x v="2"/>
    <x v="0"/>
    <x v="27"/>
    <x v="11"/>
    <x v="3"/>
    <x v="8"/>
    <x v="3"/>
    <x v="2"/>
    <x v="1"/>
    <x v="7"/>
    <x v="1"/>
    <x v="1"/>
    <x v="8"/>
    <x v="1"/>
    <x v="9"/>
    <x v="3"/>
    <x v="7"/>
    <x v="1"/>
    <x v="1"/>
    <x v="2"/>
    <x v="2"/>
    <x v="2"/>
    <x v="0"/>
    <x v="1"/>
    <x v="0"/>
    <x v="0"/>
    <x v="10"/>
    <x v="5"/>
    <x v="2"/>
    <x v="16"/>
    <x v="16"/>
    <x v="6"/>
    <x v="6"/>
    <x v="15"/>
    <x v="1"/>
    <x v="1"/>
    <x v="0"/>
    <x v="0"/>
    <x v="0"/>
    <x v="0"/>
    <x v="0"/>
    <x v="0"/>
    <x v="0"/>
    <x v="0"/>
    <x v="0"/>
    <x v="68"/>
  </r>
  <r>
    <x v="2"/>
    <x v="3"/>
    <x v="35"/>
    <x v="1"/>
    <x v="6"/>
    <x v="16"/>
    <x v="47"/>
    <x v="43"/>
    <x v="6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33"/>
    <x v="11"/>
    <x v="3"/>
    <x v="8"/>
    <x v="3"/>
    <x v="2"/>
    <x v="1"/>
    <x v="7"/>
    <x v="1"/>
    <x v="1"/>
    <x v="5"/>
    <x v="1"/>
    <x v="8"/>
    <x v="3"/>
    <x v="7"/>
    <x v="1"/>
    <x v="1"/>
    <x v="2"/>
    <x v="2"/>
    <x v="2"/>
    <x v="0"/>
    <x v="40"/>
    <x v="11"/>
    <x v="3"/>
    <x v="8"/>
    <x v="3"/>
    <x v="2"/>
    <x v="1"/>
    <x v="7"/>
    <x v="1"/>
    <x v="1"/>
    <x v="5"/>
    <x v="1"/>
    <x v="8"/>
    <x v="3"/>
    <x v="7"/>
    <x v="1"/>
    <x v="1"/>
    <x v="2"/>
    <x v="2"/>
    <x v="2"/>
    <x v="0"/>
    <x v="1"/>
    <x v="0"/>
    <x v="0"/>
    <x v="10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57"/>
  </r>
  <r>
    <x v="0"/>
    <x v="4"/>
    <x v="22"/>
    <x v="1"/>
    <x v="7"/>
    <x v="67"/>
    <x v="45"/>
    <x v="9"/>
    <x v="1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9"/>
    <x v="42"/>
    <x v="12"/>
    <x v="3"/>
    <x v="9"/>
    <x v="3"/>
    <x v="2"/>
    <x v="1"/>
    <x v="7"/>
    <x v="1"/>
    <x v="1"/>
    <x v="8"/>
    <x v="1"/>
    <x v="10"/>
    <x v="3"/>
    <x v="7"/>
    <x v="1"/>
    <x v="1"/>
    <x v="3"/>
    <x v="2"/>
    <x v="2"/>
    <x v="0"/>
    <x v="49"/>
    <x v="12"/>
    <x v="3"/>
    <x v="9"/>
    <x v="3"/>
    <x v="2"/>
    <x v="1"/>
    <x v="7"/>
    <x v="1"/>
    <x v="1"/>
    <x v="8"/>
    <x v="1"/>
    <x v="10"/>
    <x v="3"/>
    <x v="7"/>
    <x v="1"/>
    <x v="1"/>
    <x v="3"/>
    <x v="2"/>
    <x v="2"/>
    <x v="0"/>
    <x v="1"/>
    <x v="0"/>
    <x v="0"/>
    <x v="10"/>
    <x v="5"/>
    <x v="2"/>
    <x v="1"/>
    <x v="7"/>
    <x v="6"/>
    <x v="6"/>
    <x v="22"/>
    <x v="0"/>
    <x v="3"/>
    <x v="0"/>
    <x v="0"/>
    <x v="0"/>
    <x v="0"/>
    <x v="0"/>
    <x v="0"/>
    <x v="0"/>
    <x v="0"/>
    <x v="0"/>
    <x v="104"/>
  </r>
  <r>
    <x v="1"/>
    <x v="4"/>
    <x v="35"/>
    <x v="1"/>
    <x v="7"/>
    <x v="66"/>
    <x v="42"/>
    <x v="59"/>
    <x v="9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2"/>
    <x v="35"/>
    <x v="14"/>
    <x v="4"/>
    <x v="15"/>
    <x v="6"/>
    <x v="6"/>
    <x v="1"/>
    <x v="8"/>
    <x v="1"/>
    <x v="1"/>
    <x v="11"/>
    <x v="3"/>
    <x v="13"/>
    <x v="3"/>
    <x v="8"/>
    <x v="1"/>
    <x v="2"/>
    <x v="5"/>
    <x v="3"/>
    <x v="2"/>
    <x v="0"/>
    <x v="42"/>
    <x v="14"/>
    <x v="4"/>
    <x v="15"/>
    <x v="6"/>
    <x v="6"/>
    <x v="1"/>
    <x v="8"/>
    <x v="1"/>
    <x v="1"/>
    <x v="11"/>
    <x v="3"/>
    <x v="13"/>
    <x v="3"/>
    <x v="8"/>
    <x v="1"/>
    <x v="2"/>
    <x v="5"/>
    <x v="3"/>
    <x v="2"/>
    <x v="0"/>
    <x v="3"/>
    <x v="0"/>
    <x v="0"/>
    <x v="10"/>
    <x v="5"/>
    <x v="2"/>
    <x v="6"/>
    <x v="9"/>
    <x v="6"/>
    <x v="6"/>
    <x v="22"/>
    <x v="1"/>
    <x v="3"/>
    <x v="0"/>
    <x v="0"/>
    <x v="0"/>
    <x v="0"/>
    <x v="0"/>
    <x v="0"/>
    <x v="0"/>
    <x v="0"/>
    <x v="0"/>
    <x v="0"/>
  </r>
  <r>
    <x v="1"/>
    <x v="4"/>
    <x v="35"/>
    <x v="1"/>
    <x v="7"/>
    <x v="50"/>
    <x v="43"/>
    <x v="23"/>
    <x v="3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3"/>
    <x v="36"/>
    <x v="14"/>
    <x v="4"/>
    <x v="15"/>
    <x v="6"/>
    <x v="6"/>
    <x v="1"/>
    <x v="8"/>
    <x v="1"/>
    <x v="1"/>
    <x v="11"/>
    <x v="3"/>
    <x v="12"/>
    <x v="3"/>
    <x v="8"/>
    <x v="1"/>
    <x v="2"/>
    <x v="5"/>
    <x v="3"/>
    <x v="2"/>
    <x v="0"/>
    <x v="43"/>
    <x v="14"/>
    <x v="4"/>
    <x v="15"/>
    <x v="6"/>
    <x v="6"/>
    <x v="1"/>
    <x v="8"/>
    <x v="1"/>
    <x v="1"/>
    <x v="11"/>
    <x v="3"/>
    <x v="12"/>
    <x v="3"/>
    <x v="8"/>
    <x v="1"/>
    <x v="2"/>
    <x v="5"/>
    <x v="3"/>
    <x v="2"/>
    <x v="0"/>
    <x v="3"/>
    <x v="0"/>
    <x v="0"/>
    <x v="10"/>
    <x v="5"/>
    <x v="2"/>
    <x v="13"/>
    <x v="14"/>
    <x v="5"/>
    <x v="3"/>
    <x v="16"/>
    <x v="1"/>
    <x v="3"/>
    <x v="0"/>
    <x v="0"/>
    <x v="0"/>
    <x v="0"/>
    <x v="0"/>
    <x v="0"/>
    <x v="0"/>
    <x v="0"/>
    <x v="0"/>
    <x v="19"/>
  </r>
  <r>
    <x v="1"/>
    <x v="4"/>
    <x v="35"/>
    <x v="1"/>
    <x v="7"/>
    <x v="1"/>
    <x v="10"/>
    <x v="59"/>
    <x v="9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3"/>
    <x v="36"/>
    <x v="14"/>
    <x v="3"/>
    <x v="15"/>
    <x v="6"/>
    <x v="4"/>
    <x v="1"/>
    <x v="8"/>
    <x v="1"/>
    <x v="1"/>
    <x v="11"/>
    <x v="3"/>
    <x v="11"/>
    <x v="3"/>
    <x v="8"/>
    <x v="1"/>
    <x v="2"/>
    <x v="5"/>
    <x v="2"/>
    <x v="2"/>
    <x v="0"/>
    <x v="43"/>
    <x v="14"/>
    <x v="3"/>
    <x v="15"/>
    <x v="6"/>
    <x v="4"/>
    <x v="1"/>
    <x v="8"/>
    <x v="1"/>
    <x v="1"/>
    <x v="11"/>
    <x v="3"/>
    <x v="11"/>
    <x v="3"/>
    <x v="8"/>
    <x v="1"/>
    <x v="2"/>
    <x v="5"/>
    <x v="2"/>
    <x v="2"/>
    <x v="0"/>
    <x v="3"/>
    <x v="0"/>
    <x v="0"/>
    <x v="10"/>
    <x v="5"/>
    <x v="2"/>
    <x v="6"/>
    <x v="9"/>
    <x v="6"/>
    <x v="6"/>
    <x v="6"/>
    <x v="1"/>
    <x v="3"/>
    <x v="0"/>
    <x v="0"/>
    <x v="0"/>
    <x v="0"/>
    <x v="0"/>
    <x v="0"/>
    <x v="0"/>
    <x v="0"/>
    <x v="0"/>
    <x v="14"/>
  </r>
  <r>
    <x v="2"/>
    <x v="5"/>
    <x v="32"/>
    <x v="1"/>
    <x v="8"/>
    <x v="0"/>
    <x v="1"/>
    <x v="9"/>
    <x v="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5"/>
    <x v="58"/>
    <x v="14"/>
    <x v="4"/>
    <x v="15"/>
    <x v="6"/>
    <x v="6"/>
    <x v="1"/>
    <x v="8"/>
    <x v="1"/>
    <x v="1"/>
    <x v="13"/>
    <x v="3"/>
    <x v="14"/>
    <x v="4"/>
    <x v="8"/>
    <x v="1"/>
    <x v="2"/>
    <x v="6"/>
    <x v="3"/>
    <x v="2"/>
    <x v="0"/>
    <x v="65"/>
    <x v="14"/>
    <x v="4"/>
    <x v="15"/>
    <x v="6"/>
    <x v="6"/>
    <x v="1"/>
    <x v="8"/>
    <x v="1"/>
    <x v="1"/>
    <x v="13"/>
    <x v="3"/>
    <x v="14"/>
    <x v="4"/>
    <x v="8"/>
    <x v="1"/>
    <x v="2"/>
    <x v="6"/>
    <x v="3"/>
    <x v="2"/>
    <x v="0"/>
    <x v="1"/>
    <x v="0"/>
    <x v="0"/>
    <x v="10"/>
    <x v="5"/>
    <x v="2"/>
    <x v="1"/>
    <x v="7"/>
    <x v="6"/>
    <x v="6"/>
    <x v="22"/>
    <x v="1"/>
    <x v="3"/>
    <x v="0"/>
    <x v="0"/>
    <x v="0"/>
    <x v="0"/>
    <x v="0"/>
    <x v="0"/>
    <x v="0"/>
    <x v="0"/>
    <x v="0"/>
    <x v="54"/>
  </r>
  <r>
    <x v="2"/>
    <x v="5"/>
    <x v="35"/>
    <x v="1"/>
    <x v="8"/>
    <x v="65"/>
    <x v="39"/>
    <x v="58"/>
    <x v="9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0"/>
    <x v="0"/>
    <x v="15"/>
    <x v="4"/>
    <x v="15"/>
    <x v="7"/>
    <x v="7"/>
    <x v="1"/>
    <x v="9"/>
    <x v="1"/>
    <x v="2"/>
    <x v="18"/>
    <x v="3"/>
    <x v="15"/>
    <x v="5"/>
    <x v="9"/>
    <x v="1"/>
    <x v="2"/>
    <x v="9"/>
    <x v="3"/>
    <x v="2"/>
    <x v="0"/>
    <x v="60"/>
    <x v="15"/>
    <x v="4"/>
    <x v="15"/>
    <x v="7"/>
    <x v="7"/>
    <x v="1"/>
    <x v="9"/>
    <x v="1"/>
    <x v="2"/>
    <x v="18"/>
    <x v="3"/>
    <x v="15"/>
    <x v="5"/>
    <x v="9"/>
    <x v="1"/>
    <x v="2"/>
    <x v="9"/>
    <x v="3"/>
    <x v="2"/>
    <x v="0"/>
    <x v="3"/>
    <x v="0"/>
    <x v="0"/>
    <x v="10"/>
    <x v="5"/>
    <x v="2"/>
    <x v="16"/>
    <x v="16"/>
    <x v="6"/>
    <x v="6"/>
    <x v="7"/>
    <x v="1"/>
    <x v="3"/>
    <x v="0"/>
    <x v="0"/>
    <x v="0"/>
    <x v="0"/>
    <x v="0"/>
    <x v="0"/>
    <x v="0"/>
    <x v="0"/>
    <x v="0"/>
    <x v="32"/>
  </r>
  <r>
    <x v="0"/>
    <x v="2"/>
    <x v="11"/>
    <x v="6"/>
    <x v="23"/>
    <x v="63"/>
    <x v="55"/>
    <x v="34"/>
    <x v="5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4"/>
    <x v="27"/>
    <x v="7"/>
    <x v="3"/>
    <x v="2"/>
    <x v="1"/>
    <x v="0"/>
    <x v="1"/>
    <x v="5"/>
    <x v="1"/>
    <x v="1"/>
    <x v="0"/>
    <x v="1"/>
    <x v="3"/>
    <x v="2"/>
    <x v="5"/>
    <x v="1"/>
    <x v="1"/>
    <x v="1"/>
    <x v="2"/>
    <x v="2"/>
    <x v="0"/>
    <x v="34"/>
    <x v="7"/>
    <x v="3"/>
    <x v="2"/>
    <x v="1"/>
    <x v="0"/>
    <x v="1"/>
    <x v="5"/>
    <x v="1"/>
    <x v="1"/>
    <x v="0"/>
    <x v="1"/>
    <x v="3"/>
    <x v="2"/>
    <x v="5"/>
    <x v="1"/>
    <x v="1"/>
    <x v="1"/>
    <x v="2"/>
    <x v="2"/>
    <x v="0"/>
    <x v="1"/>
    <x v="0"/>
    <x v="0"/>
    <x v="9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81"/>
  </r>
  <r>
    <x v="1"/>
    <x v="4"/>
    <x v="25"/>
    <x v="6"/>
    <x v="25"/>
    <x v="76"/>
    <x v="55"/>
    <x v="23"/>
    <x v="4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5"/>
    <x v="38"/>
    <x v="13"/>
    <x v="3"/>
    <x v="13"/>
    <x v="5"/>
    <x v="4"/>
    <x v="1"/>
    <x v="8"/>
    <x v="1"/>
    <x v="1"/>
    <x v="11"/>
    <x v="3"/>
    <x v="10"/>
    <x v="3"/>
    <x v="8"/>
    <x v="1"/>
    <x v="2"/>
    <x v="4"/>
    <x v="2"/>
    <x v="2"/>
    <x v="0"/>
    <x v="45"/>
    <x v="13"/>
    <x v="3"/>
    <x v="13"/>
    <x v="5"/>
    <x v="4"/>
    <x v="1"/>
    <x v="8"/>
    <x v="1"/>
    <x v="1"/>
    <x v="11"/>
    <x v="3"/>
    <x v="10"/>
    <x v="3"/>
    <x v="8"/>
    <x v="1"/>
    <x v="2"/>
    <x v="4"/>
    <x v="2"/>
    <x v="2"/>
    <x v="0"/>
    <x v="1"/>
    <x v="0"/>
    <x v="0"/>
    <x v="9"/>
    <x v="5"/>
    <x v="2"/>
    <x v="13"/>
    <x v="14"/>
    <x v="5"/>
    <x v="3"/>
    <x v="22"/>
    <x v="0"/>
    <x v="0"/>
    <x v="0"/>
    <x v="0"/>
    <x v="0"/>
    <x v="0"/>
    <x v="0"/>
    <x v="0"/>
    <x v="0"/>
    <x v="0"/>
    <x v="0"/>
    <x v="83"/>
  </r>
  <r>
    <x v="1"/>
    <x v="4"/>
    <x v="25"/>
    <x v="6"/>
    <x v="25"/>
    <x v="19"/>
    <x v="15"/>
    <x v="14"/>
    <x v="2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33"/>
    <x v="13"/>
    <x v="3"/>
    <x v="11"/>
    <x v="5"/>
    <x v="3"/>
    <x v="1"/>
    <x v="8"/>
    <x v="1"/>
    <x v="1"/>
    <x v="8"/>
    <x v="2"/>
    <x v="10"/>
    <x v="3"/>
    <x v="8"/>
    <x v="1"/>
    <x v="1"/>
    <x v="4"/>
    <x v="2"/>
    <x v="2"/>
    <x v="0"/>
    <x v="40"/>
    <x v="13"/>
    <x v="3"/>
    <x v="11"/>
    <x v="5"/>
    <x v="3"/>
    <x v="1"/>
    <x v="8"/>
    <x v="1"/>
    <x v="1"/>
    <x v="8"/>
    <x v="2"/>
    <x v="10"/>
    <x v="3"/>
    <x v="8"/>
    <x v="1"/>
    <x v="1"/>
    <x v="4"/>
    <x v="2"/>
    <x v="2"/>
    <x v="0"/>
    <x v="1"/>
    <x v="0"/>
    <x v="0"/>
    <x v="9"/>
    <x v="5"/>
    <x v="2"/>
    <x v="4"/>
    <x v="12"/>
    <x v="6"/>
    <x v="6"/>
    <x v="22"/>
    <x v="1"/>
    <x v="3"/>
    <x v="0"/>
    <x v="0"/>
    <x v="0"/>
    <x v="0"/>
    <x v="0"/>
    <x v="0"/>
    <x v="0"/>
    <x v="0"/>
    <x v="0"/>
    <x v="85"/>
  </r>
  <r>
    <x v="0"/>
    <x v="3"/>
    <x v="15"/>
    <x v="7"/>
    <x v="28"/>
    <x v="10"/>
    <x v="33"/>
    <x v="3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0"/>
    <x v="23"/>
    <x v="10"/>
    <x v="3"/>
    <x v="4"/>
    <x v="2"/>
    <x v="2"/>
    <x v="1"/>
    <x v="7"/>
    <x v="1"/>
    <x v="1"/>
    <x v="1"/>
    <x v="1"/>
    <x v="3"/>
    <x v="2"/>
    <x v="7"/>
    <x v="1"/>
    <x v="1"/>
    <x v="1"/>
    <x v="2"/>
    <x v="2"/>
    <x v="0"/>
    <x v="30"/>
    <x v="10"/>
    <x v="3"/>
    <x v="4"/>
    <x v="2"/>
    <x v="2"/>
    <x v="1"/>
    <x v="7"/>
    <x v="1"/>
    <x v="1"/>
    <x v="1"/>
    <x v="1"/>
    <x v="3"/>
    <x v="2"/>
    <x v="7"/>
    <x v="1"/>
    <x v="1"/>
    <x v="1"/>
    <x v="2"/>
    <x v="2"/>
    <x v="0"/>
    <x v="1"/>
    <x v="0"/>
    <x v="0"/>
    <x v="8"/>
    <x v="5"/>
    <x v="2"/>
    <x v="16"/>
    <x v="16"/>
    <x v="6"/>
    <x v="6"/>
    <x v="13"/>
    <x v="1"/>
    <x v="3"/>
    <x v="0"/>
    <x v="0"/>
    <x v="0"/>
    <x v="0"/>
    <x v="0"/>
    <x v="0"/>
    <x v="0"/>
    <x v="0"/>
    <x v="0"/>
    <x v="34"/>
  </r>
  <r>
    <x v="3"/>
    <x v="3"/>
    <x v="16"/>
    <x v="9"/>
    <x v="31"/>
    <x v="55"/>
    <x v="36"/>
    <x v="27"/>
    <x v="4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5"/>
    <x v="18"/>
    <x v="10"/>
    <x v="3"/>
    <x v="6"/>
    <x v="3"/>
    <x v="2"/>
    <x v="1"/>
    <x v="7"/>
    <x v="1"/>
    <x v="1"/>
    <x v="2"/>
    <x v="1"/>
    <x v="5"/>
    <x v="2"/>
    <x v="7"/>
    <x v="1"/>
    <x v="1"/>
    <x v="1"/>
    <x v="2"/>
    <x v="2"/>
    <x v="0"/>
    <x v="25"/>
    <x v="10"/>
    <x v="3"/>
    <x v="6"/>
    <x v="3"/>
    <x v="2"/>
    <x v="1"/>
    <x v="7"/>
    <x v="1"/>
    <x v="1"/>
    <x v="2"/>
    <x v="1"/>
    <x v="5"/>
    <x v="2"/>
    <x v="7"/>
    <x v="1"/>
    <x v="1"/>
    <x v="1"/>
    <x v="2"/>
    <x v="2"/>
    <x v="0"/>
    <x v="1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56"/>
  </r>
  <r>
    <x v="0"/>
    <x v="3"/>
    <x v="17"/>
    <x v="7"/>
    <x v="28"/>
    <x v="37"/>
    <x v="51"/>
    <x v="9"/>
    <x v="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4"/>
    <x v="37"/>
    <x v="10"/>
    <x v="3"/>
    <x v="7"/>
    <x v="3"/>
    <x v="2"/>
    <x v="1"/>
    <x v="7"/>
    <x v="1"/>
    <x v="1"/>
    <x v="4"/>
    <x v="1"/>
    <x v="5"/>
    <x v="3"/>
    <x v="7"/>
    <x v="1"/>
    <x v="1"/>
    <x v="1"/>
    <x v="2"/>
    <x v="2"/>
    <x v="0"/>
    <x v="44"/>
    <x v="10"/>
    <x v="3"/>
    <x v="7"/>
    <x v="3"/>
    <x v="2"/>
    <x v="1"/>
    <x v="7"/>
    <x v="1"/>
    <x v="1"/>
    <x v="4"/>
    <x v="1"/>
    <x v="5"/>
    <x v="3"/>
    <x v="7"/>
    <x v="1"/>
    <x v="1"/>
    <x v="1"/>
    <x v="2"/>
    <x v="2"/>
    <x v="0"/>
    <x v="1"/>
    <x v="0"/>
    <x v="0"/>
    <x v="8"/>
    <x v="0"/>
    <x v="2"/>
    <x v="1"/>
    <x v="7"/>
    <x v="6"/>
    <x v="6"/>
    <x v="22"/>
    <x v="1"/>
    <x v="3"/>
    <x v="0"/>
    <x v="0"/>
    <x v="0"/>
    <x v="0"/>
    <x v="0"/>
    <x v="0"/>
    <x v="0"/>
    <x v="0"/>
    <x v="0"/>
    <x v="78"/>
  </r>
  <r>
    <x v="0"/>
    <x v="3"/>
    <x v="17"/>
    <x v="9"/>
    <x v="31"/>
    <x v="30"/>
    <x v="49"/>
    <x v="28"/>
    <x v="4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4"/>
    <x v="17"/>
    <x v="10"/>
    <x v="3"/>
    <x v="7"/>
    <x v="3"/>
    <x v="2"/>
    <x v="1"/>
    <x v="7"/>
    <x v="1"/>
    <x v="1"/>
    <x v="3"/>
    <x v="1"/>
    <x v="5"/>
    <x v="2"/>
    <x v="7"/>
    <x v="1"/>
    <x v="1"/>
    <x v="1"/>
    <x v="2"/>
    <x v="2"/>
    <x v="0"/>
    <x v="24"/>
    <x v="10"/>
    <x v="3"/>
    <x v="7"/>
    <x v="3"/>
    <x v="2"/>
    <x v="1"/>
    <x v="7"/>
    <x v="1"/>
    <x v="1"/>
    <x v="3"/>
    <x v="1"/>
    <x v="5"/>
    <x v="2"/>
    <x v="7"/>
    <x v="1"/>
    <x v="1"/>
    <x v="1"/>
    <x v="2"/>
    <x v="2"/>
    <x v="0"/>
    <x v="1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20"/>
  </r>
  <r>
    <x v="2"/>
    <x v="3"/>
    <x v="19"/>
    <x v="9"/>
    <x v="31"/>
    <x v="36"/>
    <x v="20"/>
    <x v="38"/>
    <x v="5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4"/>
    <x v="0"/>
    <x v="10"/>
    <x v="3"/>
    <x v="7"/>
    <x v="3"/>
    <x v="2"/>
    <x v="1"/>
    <x v="7"/>
    <x v="1"/>
    <x v="1"/>
    <x v="5"/>
    <x v="1"/>
    <x v="6"/>
    <x v="3"/>
    <x v="7"/>
    <x v="1"/>
    <x v="1"/>
    <x v="2"/>
    <x v="2"/>
    <x v="2"/>
    <x v="0"/>
    <x v="24"/>
    <x v="10"/>
    <x v="3"/>
    <x v="7"/>
    <x v="3"/>
    <x v="2"/>
    <x v="1"/>
    <x v="7"/>
    <x v="1"/>
    <x v="1"/>
    <x v="5"/>
    <x v="1"/>
    <x v="6"/>
    <x v="3"/>
    <x v="7"/>
    <x v="1"/>
    <x v="1"/>
    <x v="2"/>
    <x v="2"/>
    <x v="2"/>
    <x v="0"/>
    <x v="1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49"/>
  </r>
  <r>
    <x v="1"/>
    <x v="3"/>
    <x v="35"/>
    <x v="3"/>
    <x v="16"/>
    <x v="43"/>
    <x v="34"/>
    <x v="48"/>
    <x v="7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3"/>
    <x v="9"/>
    <x v="11"/>
    <x v="3"/>
    <x v="8"/>
    <x v="3"/>
    <x v="2"/>
    <x v="1"/>
    <x v="7"/>
    <x v="1"/>
    <x v="1"/>
    <x v="8"/>
    <x v="1"/>
    <x v="8"/>
    <x v="3"/>
    <x v="7"/>
    <x v="1"/>
    <x v="1"/>
    <x v="2"/>
    <x v="2"/>
    <x v="2"/>
    <x v="0"/>
    <x v="13"/>
    <x v="11"/>
    <x v="3"/>
    <x v="8"/>
    <x v="3"/>
    <x v="2"/>
    <x v="1"/>
    <x v="7"/>
    <x v="1"/>
    <x v="1"/>
    <x v="8"/>
    <x v="1"/>
    <x v="8"/>
    <x v="3"/>
    <x v="7"/>
    <x v="1"/>
    <x v="1"/>
    <x v="2"/>
    <x v="2"/>
    <x v="2"/>
    <x v="0"/>
    <x v="1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2"/>
  </r>
  <r>
    <x v="2"/>
    <x v="3"/>
    <x v="35"/>
    <x v="9"/>
    <x v="31"/>
    <x v="25"/>
    <x v="25"/>
    <x v="21"/>
    <x v="3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9"/>
    <x v="52"/>
    <x v="11"/>
    <x v="3"/>
    <x v="8"/>
    <x v="3"/>
    <x v="2"/>
    <x v="1"/>
    <x v="7"/>
    <x v="1"/>
    <x v="1"/>
    <x v="7"/>
    <x v="1"/>
    <x v="8"/>
    <x v="3"/>
    <x v="7"/>
    <x v="1"/>
    <x v="1"/>
    <x v="2"/>
    <x v="2"/>
    <x v="2"/>
    <x v="0"/>
    <x v="59"/>
    <x v="11"/>
    <x v="3"/>
    <x v="8"/>
    <x v="3"/>
    <x v="2"/>
    <x v="1"/>
    <x v="7"/>
    <x v="1"/>
    <x v="1"/>
    <x v="7"/>
    <x v="1"/>
    <x v="8"/>
    <x v="3"/>
    <x v="7"/>
    <x v="1"/>
    <x v="1"/>
    <x v="2"/>
    <x v="2"/>
    <x v="2"/>
    <x v="0"/>
    <x v="1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39"/>
  </r>
  <r>
    <x v="1"/>
    <x v="3"/>
    <x v="35"/>
    <x v="9"/>
    <x v="31"/>
    <x v="21"/>
    <x v="24"/>
    <x v="65"/>
    <x v="10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4"/>
    <x v="17"/>
    <x v="11"/>
    <x v="3"/>
    <x v="8"/>
    <x v="3"/>
    <x v="2"/>
    <x v="1"/>
    <x v="7"/>
    <x v="1"/>
    <x v="1"/>
    <x v="6"/>
    <x v="1"/>
    <x v="8"/>
    <x v="3"/>
    <x v="7"/>
    <x v="1"/>
    <x v="1"/>
    <x v="2"/>
    <x v="2"/>
    <x v="2"/>
    <x v="0"/>
    <x v="24"/>
    <x v="11"/>
    <x v="3"/>
    <x v="8"/>
    <x v="3"/>
    <x v="2"/>
    <x v="1"/>
    <x v="7"/>
    <x v="1"/>
    <x v="1"/>
    <x v="6"/>
    <x v="1"/>
    <x v="8"/>
    <x v="3"/>
    <x v="7"/>
    <x v="1"/>
    <x v="1"/>
    <x v="2"/>
    <x v="2"/>
    <x v="2"/>
    <x v="0"/>
    <x v="0"/>
    <x v="0"/>
    <x v="0"/>
    <x v="8"/>
    <x v="5"/>
    <x v="2"/>
    <x v="16"/>
    <x v="16"/>
    <x v="6"/>
    <x v="6"/>
    <x v="22"/>
    <x v="0"/>
    <x v="3"/>
    <x v="0"/>
    <x v="0"/>
    <x v="0"/>
    <x v="0"/>
    <x v="0"/>
    <x v="0"/>
    <x v="0"/>
    <x v="0"/>
    <x v="0"/>
    <x v="95"/>
  </r>
  <r>
    <x v="0"/>
    <x v="4"/>
    <x v="25"/>
    <x v="9"/>
    <x v="32"/>
    <x v="72"/>
    <x v="57"/>
    <x v="61"/>
    <x v="9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1"/>
    <x v="44"/>
    <x v="13"/>
    <x v="3"/>
    <x v="13"/>
    <x v="5"/>
    <x v="4"/>
    <x v="1"/>
    <x v="8"/>
    <x v="1"/>
    <x v="1"/>
    <x v="11"/>
    <x v="2"/>
    <x v="10"/>
    <x v="3"/>
    <x v="8"/>
    <x v="1"/>
    <x v="2"/>
    <x v="4"/>
    <x v="2"/>
    <x v="2"/>
    <x v="0"/>
    <x v="51"/>
    <x v="13"/>
    <x v="3"/>
    <x v="13"/>
    <x v="5"/>
    <x v="4"/>
    <x v="1"/>
    <x v="8"/>
    <x v="1"/>
    <x v="1"/>
    <x v="11"/>
    <x v="2"/>
    <x v="10"/>
    <x v="3"/>
    <x v="8"/>
    <x v="1"/>
    <x v="2"/>
    <x v="4"/>
    <x v="2"/>
    <x v="2"/>
    <x v="0"/>
    <x v="1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75"/>
  </r>
  <r>
    <x v="1"/>
    <x v="4"/>
    <x v="25"/>
    <x v="9"/>
    <x v="32"/>
    <x v="30"/>
    <x v="49"/>
    <x v="29"/>
    <x v="4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6"/>
    <x v="19"/>
    <x v="13"/>
    <x v="3"/>
    <x v="11"/>
    <x v="5"/>
    <x v="3"/>
    <x v="1"/>
    <x v="8"/>
    <x v="1"/>
    <x v="1"/>
    <x v="10"/>
    <x v="2"/>
    <x v="10"/>
    <x v="3"/>
    <x v="8"/>
    <x v="1"/>
    <x v="2"/>
    <x v="4"/>
    <x v="2"/>
    <x v="2"/>
    <x v="0"/>
    <x v="26"/>
    <x v="13"/>
    <x v="3"/>
    <x v="11"/>
    <x v="5"/>
    <x v="3"/>
    <x v="1"/>
    <x v="8"/>
    <x v="1"/>
    <x v="1"/>
    <x v="10"/>
    <x v="2"/>
    <x v="10"/>
    <x v="3"/>
    <x v="8"/>
    <x v="1"/>
    <x v="2"/>
    <x v="4"/>
    <x v="2"/>
    <x v="2"/>
    <x v="0"/>
    <x v="1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52"/>
  </r>
  <r>
    <x v="0"/>
    <x v="4"/>
    <x v="25"/>
    <x v="9"/>
    <x v="32"/>
    <x v="22"/>
    <x v="24"/>
    <x v="64"/>
    <x v="1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7"/>
    <x v="40"/>
    <x v="13"/>
    <x v="3"/>
    <x v="11"/>
    <x v="5"/>
    <x v="3"/>
    <x v="1"/>
    <x v="8"/>
    <x v="1"/>
    <x v="1"/>
    <x v="9"/>
    <x v="2"/>
    <x v="10"/>
    <x v="3"/>
    <x v="8"/>
    <x v="1"/>
    <x v="1"/>
    <x v="4"/>
    <x v="2"/>
    <x v="2"/>
    <x v="0"/>
    <x v="47"/>
    <x v="13"/>
    <x v="3"/>
    <x v="11"/>
    <x v="5"/>
    <x v="3"/>
    <x v="1"/>
    <x v="8"/>
    <x v="1"/>
    <x v="1"/>
    <x v="9"/>
    <x v="2"/>
    <x v="10"/>
    <x v="3"/>
    <x v="8"/>
    <x v="1"/>
    <x v="1"/>
    <x v="4"/>
    <x v="2"/>
    <x v="2"/>
    <x v="0"/>
    <x v="1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66"/>
  </r>
  <r>
    <x v="1"/>
    <x v="5"/>
    <x v="30"/>
    <x v="7"/>
    <x v="29"/>
    <x v="37"/>
    <x v="51"/>
    <x v="46"/>
    <x v="7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7"/>
    <x v="40"/>
    <x v="14"/>
    <x v="4"/>
    <x v="15"/>
    <x v="6"/>
    <x v="6"/>
    <x v="1"/>
    <x v="8"/>
    <x v="1"/>
    <x v="1"/>
    <x v="12"/>
    <x v="3"/>
    <x v="13"/>
    <x v="4"/>
    <x v="8"/>
    <x v="1"/>
    <x v="2"/>
    <x v="5"/>
    <x v="3"/>
    <x v="2"/>
    <x v="0"/>
    <x v="47"/>
    <x v="14"/>
    <x v="4"/>
    <x v="15"/>
    <x v="6"/>
    <x v="6"/>
    <x v="1"/>
    <x v="8"/>
    <x v="1"/>
    <x v="1"/>
    <x v="12"/>
    <x v="3"/>
    <x v="13"/>
    <x v="4"/>
    <x v="8"/>
    <x v="1"/>
    <x v="2"/>
    <x v="5"/>
    <x v="3"/>
    <x v="2"/>
    <x v="0"/>
    <x v="1"/>
    <x v="0"/>
    <x v="0"/>
    <x v="8"/>
    <x v="0"/>
    <x v="2"/>
    <x v="15"/>
    <x v="1"/>
    <x v="0"/>
    <x v="0"/>
    <x v="22"/>
    <x v="1"/>
    <x v="3"/>
    <x v="0"/>
    <x v="0"/>
    <x v="0"/>
    <x v="0"/>
    <x v="0"/>
    <x v="0"/>
    <x v="0"/>
    <x v="0"/>
    <x v="0"/>
    <x v="67"/>
  </r>
  <r>
    <x v="3"/>
    <x v="5"/>
    <x v="31"/>
    <x v="9"/>
    <x v="33"/>
    <x v="47"/>
    <x v="11"/>
    <x v="20"/>
    <x v="3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5"/>
    <x v="29"/>
    <x v="14"/>
    <x v="4"/>
    <x v="15"/>
    <x v="6"/>
    <x v="6"/>
    <x v="1"/>
    <x v="8"/>
    <x v="1"/>
    <x v="1"/>
    <x v="13"/>
    <x v="3"/>
    <x v="13"/>
    <x v="4"/>
    <x v="8"/>
    <x v="1"/>
    <x v="2"/>
    <x v="6"/>
    <x v="3"/>
    <x v="2"/>
    <x v="0"/>
    <x v="35"/>
    <x v="14"/>
    <x v="4"/>
    <x v="15"/>
    <x v="6"/>
    <x v="6"/>
    <x v="1"/>
    <x v="8"/>
    <x v="1"/>
    <x v="1"/>
    <x v="13"/>
    <x v="3"/>
    <x v="13"/>
    <x v="4"/>
    <x v="8"/>
    <x v="1"/>
    <x v="2"/>
    <x v="6"/>
    <x v="3"/>
    <x v="2"/>
    <x v="0"/>
    <x v="2"/>
    <x v="0"/>
    <x v="0"/>
    <x v="8"/>
    <x v="5"/>
    <x v="2"/>
    <x v="16"/>
    <x v="16"/>
    <x v="6"/>
    <x v="6"/>
    <x v="22"/>
    <x v="0"/>
    <x v="3"/>
    <x v="0"/>
    <x v="0"/>
    <x v="0"/>
    <x v="0"/>
    <x v="0"/>
    <x v="0"/>
    <x v="0"/>
    <x v="0"/>
    <x v="0"/>
    <x v="88"/>
  </r>
  <r>
    <x v="0"/>
    <x v="5"/>
    <x v="32"/>
    <x v="9"/>
    <x v="33"/>
    <x v="68"/>
    <x v="17"/>
    <x v="69"/>
    <x v="10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0"/>
    <x v="43"/>
    <x v="14"/>
    <x v="4"/>
    <x v="15"/>
    <x v="7"/>
    <x v="7"/>
    <x v="1"/>
    <x v="8"/>
    <x v="1"/>
    <x v="1"/>
    <x v="15"/>
    <x v="3"/>
    <x v="14"/>
    <x v="4"/>
    <x v="8"/>
    <x v="1"/>
    <x v="2"/>
    <x v="6"/>
    <x v="3"/>
    <x v="2"/>
    <x v="0"/>
    <x v="50"/>
    <x v="14"/>
    <x v="4"/>
    <x v="15"/>
    <x v="7"/>
    <x v="7"/>
    <x v="1"/>
    <x v="8"/>
    <x v="1"/>
    <x v="1"/>
    <x v="15"/>
    <x v="3"/>
    <x v="14"/>
    <x v="4"/>
    <x v="8"/>
    <x v="1"/>
    <x v="2"/>
    <x v="6"/>
    <x v="3"/>
    <x v="2"/>
    <x v="0"/>
    <x v="1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42"/>
  </r>
  <r>
    <x v="2"/>
    <x v="5"/>
    <x v="32"/>
    <x v="3"/>
    <x v="17"/>
    <x v="52"/>
    <x v="6"/>
    <x v="30"/>
    <x v="5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6"/>
    <x v="19"/>
    <x v="14"/>
    <x v="4"/>
    <x v="15"/>
    <x v="7"/>
    <x v="7"/>
    <x v="1"/>
    <x v="8"/>
    <x v="1"/>
    <x v="1"/>
    <x v="14"/>
    <x v="3"/>
    <x v="14"/>
    <x v="4"/>
    <x v="8"/>
    <x v="1"/>
    <x v="2"/>
    <x v="6"/>
    <x v="3"/>
    <x v="2"/>
    <x v="0"/>
    <x v="26"/>
    <x v="14"/>
    <x v="4"/>
    <x v="15"/>
    <x v="7"/>
    <x v="7"/>
    <x v="1"/>
    <x v="8"/>
    <x v="1"/>
    <x v="1"/>
    <x v="14"/>
    <x v="3"/>
    <x v="14"/>
    <x v="4"/>
    <x v="8"/>
    <x v="1"/>
    <x v="2"/>
    <x v="6"/>
    <x v="3"/>
    <x v="2"/>
    <x v="0"/>
    <x v="1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73"/>
  </r>
  <r>
    <x v="1"/>
    <x v="5"/>
    <x v="35"/>
    <x v="9"/>
    <x v="33"/>
    <x v="77"/>
    <x v="54"/>
    <x v="39"/>
    <x v="6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7"/>
    <x v="60"/>
    <x v="15"/>
    <x v="4"/>
    <x v="15"/>
    <x v="7"/>
    <x v="7"/>
    <x v="1"/>
    <x v="9"/>
    <x v="1"/>
    <x v="2"/>
    <x v="20"/>
    <x v="3"/>
    <x v="15"/>
    <x v="6"/>
    <x v="9"/>
    <x v="1"/>
    <x v="2"/>
    <x v="9"/>
    <x v="3"/>
    <x v="2"/>
    <x v="0"/>
    <x v="67"/>
    <x v="15"/>
    <x v="4"/>
    <x v="15"/>
    <x v="7"/>
    <x v="7"/>
    <x v="1"/>
    <x v="9"/>
    <x v="1"/>
    <x v="2"/>
    <x v="20"/>
    <x v="3"/>
    <x v="15"/>
    <x v="6"/>
    <x v="9"/>
    <x v="1"/>
    <x v="2"/>
    <x v="9"/>
    <x v="3"/>
    <x v="2"/>
    <x v="0"/>
    <x v="1"/>
    <x v="0"/>
    <x v="0"/>
    <x v="8"/>
    <x v="0"/>
    <x v="2"/>
    <x v="16"/>
    <x v="16"/>
    <x v="6"/>
    <x v="6"/>
    <x v="22"/>
    <x v="1"/>
    <x v="3"/>
    <x v="0"/>
    <x v="0"/>
    <x v="0"/>
    <x v="0"/>
    <x v="0"/>
    <x v="0"/>
    <x v="0"/>
    <x v="0"/>
    <x v="0"/>
    <x v="87"/>
  </r>
  <r>
    <x v="2"/>
    <x v="5"/>
    <x v="35"/>
    <x v="9"/>
    <x v="33"/>
    <x v="68"/>
    <x v="17"/>
    <x v="23"/>
    <x v="4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0"/>
    <x v="43"/>
    <x v="15"/>
    <x v="4"/>
    <x v="15"/>
    <x v="7"/>
    <x v="7"/>
    <x v="1"/>
    <x v="9"/>
    <x v="1"/>
    <x v="2"/>
    <x v="19"/>
    <x v="3"/>
    <x v="15"/>
    <x v="5"/>
    <x v="9"/>
    <x v="1"/>
    <x v="2"/>
    <x v="9"/>
    <x v="3"/>
    <x v="2"/>
    <x v="0"/>
    <x v="50"/>
    <x v="15"/>
    <x v="4"/>
    <x v="15"/>
    <x v="7"/>
    <x v="7"/>
    <x v="1"/>
    <x v="9"/>
    <x v="1"/>
    <x v="2"/>
    <x v="19"/>
    <x v="3"/>
    <x v="15"/>
    <x v="5"/>
    <x v="9"/>
    <x v="1"/>
    <x v="2"/>
    <x v="9"/>
    <x v="3"/>
    <x v="2"/>
    <x v="0"/>
    <x v="1"/>
    <x v="0"/>
    <x v="0"/>
    <x v="8"/>
    <x v="5"/>
    <x v="2"/>
    <x v="13"/>
    <x v="14"/>
    <x v="5"/>
    <x v="3"/>
    <x v="22"/>
    <x v="1"/>
    <x v="3"/>
    <x v="0"/>
    <x v="0"/>
    <x v="0"/>
    <x v="0"/>
    <x v="0"/>
    <x v="0"/>
    <x v="0"/>
    <x v="0"/>
    <x v="0"/>
    <x v="1"/>
  </r>
  <r>
    <x v="2"/>
    <x v="5"/>
    <x v="35"/>
    <x v="9"/>
    <x v="33"/>
    <x v="60"/>
    <x v="3"/>
    <x v="16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7"/>
    <x v="50"/>
    <x v="15"/>
    <x v="4"/>
    <x v="15"/>
    <x v="7"/>
    <x v="7"/>
    <x v="1"/>
    <x v="9"/>
    <x v="1"/>
    <x v="2"/>
    <x v="18"/>
    <x v="3"/>
    <x v="14"/>
    <x v="5"/>
    <x v="9"/>
    <x v="1"/>
    <x v="2"/>
    <x v="9"/>
    <x v="3"/>
    <x v="2"/>
    <x v="0"/>
    <x v="57"/>
    <x v="15"/>
    <x v="4"/>
    <x v="15"/>
    <x v="7"/>
    <x v="7"/>
    <x v="1"/>
    <x v="9"/>
    <x v="1"/>
    <x v="2"/>
    <x v="18"/>
    <x v="3"/>
    <x v="14"/>
    <x v="5"/>
    <x v="9"/>
    <x v="1"/>
    <x v="2"/>
    <x v="9"/>
    <x v="3"/>
    <x v="2"/>
    <x v="0"/>
    <x v="1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63"/>
  </r>
  <r>
    <x v="1"/>
    <x v="5"/>
    <x v="35"/>
    <x v="9"/>
    <x v="33"/>
    <x v="36"/>
    <x v="8"/>
    <x v="41"/>
    <x v="6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4"/>
    <x v="17"/>
    <x v="14"/>
    <x v="4"/>
    <x v="15"/>
    <x v="7"/>
    <x v="7"/>
    <x v="1"/>
    <x v="8"/>
    <x v="1"/>
    <x v="2"/>
    <x v="17"/>
    <x v="3"/>
    <x v="14"/>
    <x v="5"/>
    <x v="8"/>
    <x v="1"/>
    <x v="2"/>
    <x v="7"/>
    <x v="3"/>
    <x v="2"/>
    <x v="0"/>
    <x v="24"/>
    <x v="14"/>
    <x v="4"/>
    <x v="15"/>
    <x v="7"/>
    <x v="7"/>
    <x v="1"/>
    <x v="8"/>
    <x v="1"/>
    <x v="2"/>
    <x v="17"/>
    <x v="3"/>
    <x v="14"/>
    <x v="5"/>
    <x v="8"/>
    <x v="1"/>
    <x v="2"/>
    <x v="7"/>
    <x v="3"/>
    <x v="2"/>
    <x v="0"/>
    <x v="3"/>
    <x v="1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29"/>
  </r>
  <r>
    <x v="1"/>
    <x v="5"/>
    <x v="35"/>
    <x v="7"/>
    <x v="29"/>
    <x v="29"/>
    <x v="23"/>
    <x v="17"/>
    <x v="3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33"/>
    <x v="14"/>
    <x v="4"/>
    <x v="15"/>
    <x v="7"/>
    <x v="7"/>
    <x v="1"/>
    <x v="8"/>
    <x v="1"/>
    <x v="2"/>
    <x v="16"/>
    <x v="3"/>
    <x v="14"/>
    <x v="5"/>
    <x v="8"/>
    <x v="1"/>
    <x v="2"/>
    <x v="7"/>
    <x v="3"/>
    <x v="2"/>
    <x v="0"/>
    <x v="40"/>
    <x v="14"/>
    <x v="4"/>
    <x v="15"/>
    <x v="7"/>
    <x v="7"/>
    <x v="1"/>
    <x v="8"/>
    <x v="1"/>
    <x v="2"/>
    <x v="16"/>
    <x v="3"/>
    <x v="14"/>
    <x v="5"/>
    <x v="8"/>
    <x v="1"/>
    <x v="2"/>
    <x v="7"/>
    <x v="3"/>
    <x v="2"/>
    <x v="0"/>
    <x v="0"/>
    <x v="0"/>
    <x v="0"/>
    <x v="8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33"/>
  </r>
  <r>
    <x v="1"/>
    <x v="1"/>
    <x v="35"/>
    <x v="4"/>
    <x v="18"/>
    <x v="12"/>
    <x v="1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6"/>
    <x v="12"/>
    <x v="4"/>
    <x v="1"/>
    <x v="0"/>
    <x v="0"/>
    <x v="0"/>
    <x v="1"/>
    <x v="3"/>
    <x v="1"/>
    <x v="1"/>
    <x v="0"/>
    <x v="0"/>
    <x v="0"/>
    <x v="0"/>
    <x v="3"/>
    <x v="1"/>
    <x v="0"/>
    <x v="1"/>
    <x v="1"/>
    <x v="0"/>
    <x v="0"/>
    <x v="16"/>
    <x v="4"/>
    <x v="1"/>
    <x v="0"/>
    <x v="0"/>
    <x v="0"/>
    <x v="1"/>
    <x v="3"/>
    <x v="1"/>
    <x v="1"/>
    <x v="0"/>
    <x v="0"/>
    <x v="0"/>
    <x v="0"/>
    <x v="3"/>
    <x v="1"/>
    <x v="0"/>
    <x v="1"/>
    <x v="1"/>
    <x v="0"/>
    <x v="0"/>
    <x v="3"/>
    <x v="0"/>
    <x v="0"/>
    <x v="7"/>
    <x v="5"/>
    <x v="2"/>
    <x v="16"/>
    <x v="16"/>
    <x v="6"/>
    <x v="6"/>
    <x v="17"/>
    <x v="0"/>
    <x v="3"/>
    <x v="0"/>
    <x v="0"/>
    <x v="0"/>
    <x v="0"/>
    <x v="0"/>
    <x v="0"/>
    <x v="0"/>
    <x v="0"/>
    <x v="0"/>
    <x v="96"/>
  </r>
  <r>
    <x v="1"/>
    <x v="5"/>
    <x v="35"/>
    <x v="4"/>
    <x v="19"/>
    <x v="17"/>
    <x v="48"/>
    <x v="19"/>
    <x v="3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33"/>
    <x v="14"/>
    <x v="4"/>
    <x v="15"/>
    <x v="7"/>
    <x v="7"/>
    <x v="1"/>
    <x v="8"/>
    <x v="1"/>
    <x v="2"/>
    <x v="15"/>
    <x v="3"/>
    <x v="14"/>
    <x v="5"/>
    <x v="8"/>
    <x v="1"/>
    <x v="2"/>
    <x v="6"/>
    <x v="3"/>
    <x v="2"/>
    <x v="0"/>
    <x v="40"/>
    <x v="14"/>
    <x v="4"/>
    <x v="15"/>
    <x v="7"/>
    <x v="7"/>
    <x v="1"/>
    <x v="8"/>
    <x v="1"/>
    <x v="2"/>
    <x v="15"/>
    <x v="3"/>
    <x v="14"/>
    <x v="5"/>
    <x v="8"/>
    <x v="1"/>
    <x v="2"/>
    <x v="6"/>
    <x v="3"/>
    <x v="2"/>
    <x v="0"/>
    <x v="1"/>
    <x v="0"/>
    <x v="0"/>
    <x v="7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45"/>
  </r>
  <r>
    <x v="0"/>
    <x v="1"/>
    <x v="4"/>
    <x v="10"/>
    <x v="34"/>
    <x v="35"/>
    <x v="5"/>
    <x v="6"/>
    <x v="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1"/>
    <x v="3"/>
    <x v="0"/>
    <x v="0"/>
    <x v="0"/>
    <x v="0"/>
    <x v="1"/>
    <x v="2"/>
    <x v="1"/>
    <x v="0"/>
    <x v="0"/>
    <x v="0"/>
    <x v="0"/>
    <x v="0"/>
    <x v="2"/>
    <x v="1"/>
    <x v="0"/>
    <x v="1"/>
    <x v="0"/>
    <x v="0"/>
    <x v="0"/>
    <x v="2"/>
    <x v="3"/>
    <x v="0"/>
    <x v="0"/>
    <x v="0"/>
    <x v="0"/>
    <x v="1"/>
    <x v="2"/>
    <x v="1"/>
    <x v="0"/>
    <x v="0"/>
    <x v="0"/>
    <x v="0"/>
    <x v="0"/>
    <x v="2"/>
    <x v="1"/>
    <x v="0"/>
    <x v="1"/>
    <x v="0"/>
    <x v="0"/>
    <x v="0"/>
    <x v="3"/>
    <x v="1"/>
    <x v="0"/>
    <x v="6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22"/>
  </r>
  <r>
    <x v="0"/>
    <x v="1"/>
    <x v="3"/>
    <x v="8"/>
    <x v="30"/>
    <x v="70"/>
    <x v="52"/>
    <x v="13"/>
    <x v="2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1"/>
    <x v="0"/>
    <x v="0"/>
    <x v="0"/>
    <x v="0"/>
    <x v="0"/>
    <x v="0"/>
    <x v="0"/>
    <x v="0"/>
    <x v="1"/>
    <x v="0"/>
    <x v="1"/>
    <x v="0"/>
    <x v="0"/>
    <x v="0"/>
    <x v="1"/>
    <x v="1"/>
    <x v="0"/>
    <x v="0"/>
    <x v="0"/>
    <x v="0"/>
    <x v="1"/>
    <x v="0"/>
    <x v="0"/>
    <x v="0"/>
    <x v="0"/>
    <x v="0"/>
    <x v="0"/>
    <x v="0"/>
    <x v="0"/>
    <x v="1"/>
    <x v="0"/>
    <x v="1"/>
    <x v="0"/>
    <x v="0"/>
    <x v="0"/>
    <x v="3"/>
    <x v="1"/>
    <x v="0"/>
    <x v="5"/>
    <x v="2"/>
    <x v="2"/>
    <x v="16"/>
    <x v="16"/>
    <x v="6"/>
    <x v="6"/>
    <x v="22"/>
    <x v="1"/>
    <x v="3"/>
    <x v="0"/>
    <x v="0"/>
    <x v="0"/>
    <x v="0"/>
    <x v="0"/>
    <x v="0"/>
    <x v="0"/>
    <x v="0"/>
    <x v="0"/>
    <x v="44"/>
  </r>
  <r>
    <x v="0"/>
    <x v="2"/>
    <x v="12"/>
    <x v="6"/>
    <x v="23"/>
    <x v="42"/>
    <x v="7"/>
    <x v="68"/>
    <x v="10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2"/>
    <x v="8"/>
    <x v="7"/>
    <x v="3"/>
    <x v="2"/>
    <x v="1"/>
    <x v="1"/>
    <x v="1"/>
    <x v="5"/>
    <x v="1"/>
    <x v="1"/>
    <x v="0"/>
    <x v="1"/>
    <x v="3"/>
    <x v="2"/>
    <x v="5"/>
    <x v="1"/>
    <x v="1"/>
    <x v="1"/>
    <x v="2"/>
    <x v="2"/>
    <x v="0"/>
    <x v="12"/>
    <x v="7"/>
    <x v="3"/>
    <x v="2"/>
    <x v="1"/>
    <x v="1"/>
    <x v="1"/>
    <x v="5"/>
    <x v="1"/>
    <x v="1"/>
    <x v="0"/>
    <x v="1"/>
    <x v="3"/>
    <x v="2"/>
    <x v="5"/>
    <x v="1"/>
    <x v="1"/>
    <x v="1"/>
    <x v="2"/>
    <x v="2"/>
    <x v="0"/>
    <x v="3"/>
    <x v="0"/>
    <x v="0"/>
    <x v="4"/>
    <x v="5"/>
    <x v="2"/>
    <x v="7"/>
    <x v="15"/>
    <x v="1"/>
    <x v="5"/>
    <x v="22"/>
    <x v="1"/>
    <x v="3"/>
    <x v="0"/>
    <x v="0"/>
    <x v="0"/>
    <x v="0"/>
    <x v="0"/>
    <x v="0"/>
    <x v="0"/>
    <x v="0"/>
    <x v="0"/>
    <x v="10"/>
  </r>
  <r>
    <x v="0"/>
    <x v="3"/>
    <x v="13"/>
    <x v="6"/>
    <x v="24"/>
    <x v="42"/>
    <x v="7"/>
    <x v="32"/>
    <x v="5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0"/>
    <x v="15"/>
    <x v="8"/>
    <x v="3"/>
    <x v="3"/>
    <x v="2"/>
    <x v="2"/>
    <x v="1"/>
    <x v="5"/>
    <x v="1"/>
    <x v="1"/>
    <x v="0"/>
    <x v="1"/>
    <x v="3"/>
    <x v="2"/>
    <x v="5"/>
    <x v="1"/>
    <x v="1"/>
    <x v="1"/>
    <x v="2"/>
    <x v="2"/>
    <x v="0"/>
    <x v="20"/>
    <x v="8"/>
    <x v="3"/>
    <x v="3"/>
    <x v="2"/>
    <x v="2"/>
    <x v="1"/>
    <x v="5"/>
    <x v="1"/>
    <x v="1"/>
    <x v="0"/>
    <x v="1"/>
    <x v="3"/>
    <x v="2"/>
    <x v="5"/>
    <x v="1"/>
    <x v="1"/>
    <x v="1"/>
    <x v="2"/>
    <x v="2"/>
    <x v="0"/>
    <x v="1"/>
    <x v="0"/>
    <x v="0"/>
    <x v="4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17"/>
  </r>
  <r>
    <x v="2"/>
    <x v="4"/>
    <x v="25"/>
    <x v="6"/>
    <x v="25"/>
    <x v="54"/>
    <x v="7"/>
    <x v="59"/>
    <x v="9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0"/>
    <x v="53"/>
    <x v="13"/>
    <x v="3"/>
    <x v="12"/>
    <x v="5"/>
    <x v="4"/>
    <x v="1"/>
    <x v="8"/>
    <x v="1"/>
    <x v="1"/>
    <x v="10"/>
    <x v="2"/>
    <x v="10"/>
    <x v="3"/>
    <x v="8"/>
    <x v="1"/>
    <x v="2"/>
    <x v="4"/>
    <x v="2"/>
    <x v="2"/>
    <x v="0"/>
    <x v="60"/>
    <x v="13"/>
    <x v="3"/>
    <x v="12"/>
    <x v="5"/>
    <x v="4"/>
    <x v="1"/>
    <x v="8"/>
    <x v="1"/>
    <x v="1"/>
    <x v="10"/>
    <x v="2"/>
    <x v="10"/>
    <x v="3"/>
    <x v="8"/>
    <x v="1"/>
    <x v="2"/>
    <x v="4"/>
    <x v="2"/>
    <x v="2"/>
    <x v="0"/>
    <x v="1"/>
    <x v="0"/>
    <x v="0"/>
    <x v="4"/>
    <x v="5"/>
    <x v="2"/>
    <x v="6"/>
    <x v="9"/>
    <x v="6"/>
    <x v="6"/>
    <x v="22"/>
    <x v="1"/>
    <x v="3"/>
    <x v="0"/>
    <x v="0"/>
    <x v="0"/>
    <x v="0"/>
    <x v="0"/>
    <x v="0"/>
    <x v="0"/>
    <x v="0"/>
    <x v="0"/>
    <x v="37"/>
  </r>
  <r>
    <x v="1"/>
    <x v="4"/>
    <x v="25"/>
    <x v="6"/>
    <x v="25"/>
    <x v="4"/>
    <x v="7"/>
    <x v="53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33"/>
    <x v="12"/>
    <x v="3"/>
    <x v="11"/>
    <x v="4"/>
    <x v="3"/>
    <x v="1"/>
    <x v="7"/>
    <x v="1"/>
    <x v="1"/>
    <x v="8"/>
    <x v="1"/>
    <x v="10"/>
    <x v="3"/>
    <x v="7"/>
    <x v="1"/>
    <x v="1"/>
    <x v="4"/>
    <x v="2"/>
    <x v="2"/>
    <x v="0"/>
    <x v="40"/>
    <x v="12"/>
    <x v="3"/>
    <x v="11"/>
    <x v="4"/>
    <x v="3"/>
    <x v="1"/>
    <x v="7"/>
    <x v="1"/>
    <x v="1"/>
    <x v="8"/>
    <x v="1"/>
    <x v="10"/>
    <x v="3"/>
    <x v="7"/>
    <x v="1"/>
    <x v="1"/>
    <x v="4"/>
    <x v="2"/>
    <x v="2"/>
    <x v="0"/>
    <x v="1"/>
    <x v="0"/>
    <x v="0"/>
    <x v="4"/>
    <x v="5"/>
    <x v="2"/>
    <x v="8"/>
    <x v="2"/>
    <x v="6"/>
    <x v="6"/>
    <x v="22"/>
    <x v="1"/>
    <x v="3"/>
    <x v="0"/>
    <x v="0"/>
    <x v="0"/>
    <x v="0"/>
    <x v="0"/>
    <x v="0"/>
    <x v="0"/>
    <x v="0"/>
    <x v="0"/>
    <x v="70"/>
  </r>
  <r>
    <x v="2"/>
    <x v="4"/>
    <x v="35"/>
    <x v="6"/>
    <x v="25"/>
    <x v="42"/>
    <x v="7"/>
    <x v="47"/>
    <x v="7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33"/>
    <x v="14"/>
    <x v="4"/>
    <x v="15"/>
    <x v="6"/>
    <x v="6"/>
    <x v="1"/>
    <x v="8"/>
    <x v="1"/>
    <x v="1"/>
    <x v="11"/>
    <x v="3"/>
    <x v="11"/>
    <x v="3"/>
    <x v="8"/>
    <x v="1"/>
    <x v="2"/>
    <x v="5"/>
    <x v="3"/>
    <x v="2"/>
    <x v="0"/>
    <x v="40"/>
    <x v="14"/>
    <x v="4"/>
    <x v="15"/>
    <x v="6"/>
    <x v="6"/>
    <x v="1"/>
    <x v="8"/>
    <x v="1"/>
    <x v="1"/>
    <x v="11"/>
    <x v="3"/>
    <x v="11"/>
    <x v="3"/>
    <x v="8"/>
    <x v="1"/>
    <x v="2"/>
    <x v="5"/>
    <x v="3"/>
    <x v="2"/>
    <x v="0"/>
    <x v="1"/>
    <x v="0"/>
    <x v="0"/>
    <x v="4"/>
    <x v="5"/>
    <x v="2"/>
    <x v="11"/>
    <x v="6"/>
    <x v="6"/>
    <x v="6"/>
    <x v="22"/>
    <x v="1"/>
    <x v="3"/>
    <x v="0"/>
    <x v="0"/>
    <x v="0"/>
    <x v="0"/>
    <x v="0"/>
    <x v="0"/>
    <x v="0"/>
    <x v="0"/>
    <x v="0"/>
    <x v="4"/>
  </r>
  <r>
    <x v="1"/>
    <x v="4"/>
    <x v="35"/>
    <x v="6"/>
    <x v="25"/>
    <x v="2"/>
    <x v="7"/>
    <x v="53"/>
    <x v="8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8"/>
    <x v="61"/>
    <x v="14"/>
    <x v="3"/>
    <x v="15"/>
    <x v="6"/>
    <x v="5"/>
    <x v="1"/>
    <x v="8"/>
    <x v="1"/>
    <x v="1"/>
    <x v="11"/>
    <x v="3"/>
    <x v="11"/>
    <x v="3"/>
    <x v="8"/>
    <x v="1"/>
    <x v="2"/>
    <x v="5"/>
    <x v="2"/>
    <x v="2"/>
    <x v="0"/>
    <x v="68"/>
    <x v="14"/>
    <x v="3"/>
    <x v="15"/>
    <x v="6"/>
    <x v="5"/>
    <x v="1"/>
    <x v="8"/>
    <x v="1"/>
    <x v="1"/>
    <x v="11"/>
    <x v="3"/>
    <x v="11"/>
    <x v="3"/>
    <x v="8"/>
    <x v="1"/>
    <x v="2"/>
    <x v="5"/>
    <x v="2"/>
    <x v="2"/>
    <x v="0"/>
    <x v="1"/>
    <x v="0"/>
    <x v="0"/>
    <x v="4"/>
    <x v="5"/>
    <x v="2"/>
    <x v="8"/>
    <x v="2"/>
    <x v="6"/>
    <x v="6"/>
    <x v="22"/>
    <x v="1"/>
    <x v="3"/>
    <x v="0"/>
    <x v="0"/>
    <x v="0"/>
    <x v="0"/>
    <x v="0"/>
    <x v="0"/>
    <x v="0"/>
    <x v="0"/>
    <x v="0"/>
    <x v="23"/>
  </r>
  <r>
    <x v="2"/>
    <x v="5"/>
    <x v="32"/>
    <x v="6"/>
    <x v="26"/>
    <x v="49"/>
    <x v="7"/>
    <x v="46"/>
    <x v="7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0"/>
    <x v="53"/>
    <x v="14"/>
    <x v="4"/>
    <x v="15"/>
    <x v="7"/>
    <x v="7"/>
    <x v="1"/>
    <x v="8"/>
    <x v="1"/>
    <x v="1"/>
    <x v="13"/>
    <x v="3"/>
    <x v="14"/>
    <x v="4"/>
    <x v="8"/>
    <x v="1"/>
    <x v="2"/>
    <x v="6"/>
    <x v="3"/>
    <x v="2"/>
    <x v="0"/>
    <x v="60"/>
    <x v="14"/>
    <x v="4"/>
    <x v="15"/>
    <x v="7"/>
    <x v="7"/>
    <x v="1"/>
    <x v="8"/>
    <x v="1"/>
    <x v="1"/>
    <x v="13"/>
    <x v="3"/>
    <x v="14"/>
    <x v="4"/>
    <x v="8"/>
    <x v="1"/>
    <x v="2"/>
    <x v="6"/>
    <x v="3"/>
    <x v="2"/>
    <x v="0"/>
    <x v="1"/>
    <x v="0"/>
    <x v="0"/>
    <x v="4"/>
    <x v="5"/>
    <x v="2"/>
    <x v="15"/>
    <x v="1"/>
    <x v="0"/>
    <x v="0"/>
    <x v="22"/>
    <x v="0"/>
    <x v="0"/>
    <x v="0"/>
    <x v="0"/>
    <x v="0"/>
    <x v="0"/>
    <x v="0"/>
    <x v="0"/>
    <x v="0"/>
    <x v="0"/>
    <x v="0"/>
    <x v="82"/>
  </r>
  <r>
    <x v="0"/>
    <x v="2"/>
    <x v="10"/>
    <x v="1"/>
    <x v="5"/>
    <x v="31"/>
    <x v="26"/>
    <x v="24"/>
    <x v="43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1"/>
    <x v="25"/>
    <x v="7"/>
    <x v="3"/>
    <x v="1"/>
    <x v="1"/>
    <x v="0"/>
    <x v="1"/>
    <x v="5"/>
    <x v="1"/>
    <x v="1"/>
    <x v="0"/>
    <x v="0"/>
    <x v="3"/>
    <x v="1"/>
    <x v="5"/>
    <x v="1"/>
    <x v="1"/>
    <x v="1"/>
    <x v="2"/>
    <x v="2"/>
    <x v="0"/>
    <x v="31"/>
    <x v="7"/>
    <x v="3"/>
    <x v="1"/>
    <x v="1"/>
    <x v="0"/>
    <x v="1"/>
    <x v="5"/>
    <x v="1"/>
    <x v="1"/>
    <x v="0"/>
    <x v="0"/>
    <x v="3"/>
    <x v="1"/>
    <x v="5"/>
    <x v="1"/>
    <x v="1"/>
    <x v="1"/>
    <x v="2"/>
    <x v="2"/>
    <x v="0"/>
    <x v="3"/>
    <x v="0"/>
    <x v="0"/>
    <x v="3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3"/>
  </r>
  <r>
    <x v="0"/>
    <x v="2"/>
    <x v="12"/>
    <x v="1"/>
    <x v="5"/>
    <x v="48"/>
    <x v="18"/>
    <x v="46"/>
    <x v="7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2"/>
    <x v="55"/>
    <x v="8"/>
    <x v="3"/>
    <x v="2"/>
    <x v="2"/>
    <x v="1"/>
    <x v="1"/>
    <x v="5"/>
    <x v="1"/>
    <x v="1"/>
    <x v="0"/>
    <x v="1"/>
    <x v="3"/>
    <x v="2"/>
    <x v="5"/>
    <x v="1"/>
    <x v="1"/>
    <x v="1"/>
    <x v="2"/>
    <x v="2"/>
    <x v="0"/>
    <x v="62"/>
    <x v="8"/>
    <x v="3"/>
    <x v="2"/>
    <x v="2"/>
    <x v="1"/>
    <x v="1"/>
    <x v="5"/>
    <x v="1"/>
    <x v="1"/>
    <x v="0"/>
    <x v="1"/>
    <x v="3"/>
    <x v="2"/>
    <x v="5"/>
    <x v="1"/>
    <x v="1"/>
    <x v="1"/>
    <x v="2"/>
    <x v="2"/>
    <x v="0"/>
    <x v="1"/>
    <x v="0"/>
    <x v="0"/>
    <x v="3"/>
    <x v="5"/>
    <x v="2"/>
    <x v="15"/>
    <x v="1"/>
    <x v="0"/>
    <x v="0"/>
    <x v="22"/>
    <x v="0"/>
    <x v="3"/>
    <x v="0"/>
    <x v="0"/>
    <x v="0"/>
    <x v="0"/>
    <x v="0"/>
    <x v="0"/>
    <x v="0"/>
    <x v="0"/>
    <x v="0"/>
    <x v="92"/>
  </r>
  <r>
    <x v="0"/>
    <x v="3"/>
    <x v="16"/>
    <x v="1"/>
    <x v="6"/>
    <x v="6"/>
    <x v="18"/>
    <x v="56"/>
    <x v="9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33"/>
    <x v="10"/>
    <x v="3"/>
    <x v="6"/>
    <x v="3"/>
    <x v="2"/>
    <x v="1"/>
    <x v="7"/>
    <x v="1"/>
    <x v="1"/>
    <x v="1"/>
    <x v="1"/>
    <x v="5"/>
    <x v="2"/>
    <x v="7"/>
    <x v="1"/>
    <x v="1"/>
    <x v="1"/>
    <x v="2"/>
    <x v="2"/>
    <x v="0"/>
    <x v="40"/>
    <x v="10"/>
    <x v="3"/>
    <x v="6"/>
    <x v="3"/>
    <x v="2"/>
    <x v="1"/>
    <x v="7"/>
    <x v="1"/>
    <x v="1"/>
    <x v="1"/>
    <x v="1"/>
    <x v="5"/>
    <x v="2"/>
    <x v="7"/>
    <x v="1"/>
    <x v="1"/>
    <x v="1"/>
    <x v="2"/>
    <x v="2"/>
    <x v="0"/>
    <x v="1"/>
    <x v="0"/>
    <x v="0"/>
    <x v="3"/>
    <x v="5"/>
    <x v="2"/>
    <x v="14"/>
    <x v="0"/>
    <x v="2"/>
    <x v="2"/>
    <x v="0"/>
    <x v="1"/>
    <x v="3"/>
    <x v="0"/>
    <x v="0"/>
    <x v="0"/>
    <x v="0"/>
    <x v="0"/>
    <x v="0"/>
    <x v="0"/>
    <x v="0"/>
    <x v="0"/>
    <x v="53"/>
  </r>
  <r>
    <x v="2"/>
    <x v="4"/>
    <x v="24"/>
    <x v="1"/>
    <x v="7"/>
    <x v="31"/>
    <x v="18"/>
    <x v="33"/>
    <x v="5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33"/>
    <x v="12"/>
    <x v="3"/>
    <x v="11"/>
    <x v="4"/>
    <x v="2"/>
    <x v="1"/>
    <x v="7"/>
    <x v="1"/>
    <x v="1"/>
    <x v="8"/>
    <x v="1"/>
    <x v="10"/>
    <x v="3"/>
    <x v="7"/>
    <x v="1"/>
    <x v="1"/>
    <x v="4"/>
    <x v="2"/>
    <x v="2"/>
    <x v="0"/>
    <x v="40"/>
    <x v="12"/>
    <x v="3"/>
    <x v="11"/>
    <x v="4"/>
    <x v="2"/>
    <x v="1"/>
    <x v="7"/>
    <x v="1"/>
    <x v="1"/>
    <x v="8"/>
    <x v="1"/>
    <x v="10"/>
    <x v="3"/>
    <x v="7"/>
    <x v="1"/>
    <x v="1"/>
    <x v="4"/>
    <x v="2"/>
    <x v="2"/>
    <x v="0"/>
    <x v="2"/>
    <x v="0"/>
    <x v="0"/>
    <x v="3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26"/>
  </r>
  <r>
    <x v="0"/>
    <x v="4"/>
    <x v="25"/>
    <x v="1"/>
    <x v="7"/>
    <x v="6"/>
    <x v="18"/>
    <x v="9"/>
    <x v="2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4"/>
    <x v="47"/>
    <x v="13"/>
    <x v="3"/>
    <x v="11"/>
    <x v="5"/>
    <x v="3"/>
    <x v="1"/>
    <x v="8"/>
    <x v="1"/>
    <x v="1"/>
    <x v="8"/>
    <x v="1"/>
    <x v="10"/>
    <x v="3"/>
    <x v="8"/>
    <x v="1"/>
    <x v="1"/>
    <x v="4"/>
    <x v="2"/>
    <x v="2"/>
    <x v="0"/>
    <x v="54"/>
    <x v="13"/>
    <x v="3"/>
    <x v="11"/>
    <x v="5"/>
    <x v="3"/>
    <x v="1"/>
    <x v="8"/>
    <x v="1"/>
    <x v="1"/>
    <x v="8"/>
    <x v="1"/>
    <x v="10"/>
    <x v="3"/>
    <x v="8"/>
    <x v="1"/>
    <x v="1"/>
    <x v="4"/>
    <x v="2"/>
    <x v="2"/>
    <x v="0"/>
    <x v="1"/>
    <x v="0"/>
    <x v="0"/>
    <x v="3"/>
    <x v="5"/>
    <x v="2"/>
    <x v="1"/>
    <x v="7"/>
    <x v="6"/>
    <x v="6"/>
    <x v="22"/>
    <x v="1"/>
    <x v="3"/>
    <x v="0"/>
    <x v="0"/>
    <x v="0"/>
    <x v="0"/>
    <x v="0"/>
    <x v="0"/>
    <x v="0"/>
    <x v="0"/>
    <x v="0"/>
    <x v="59"/>
  </r>
  <r>
    <x v="0"/>
    <x v="4"/>
    <x v="26"/>
    <x v="1"/>
    <x v="7"/>
    <x v="75"/>
    <x v="40"/>
    <x v="18"/>
    <x v="3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3"/>
    <x v="46"/>
    <x v="13"/>
    <x v="3"/>
    <x v="13"/>
    <x v="6"/>
    <x v="4"/>
    <x v="1"/>
    <x v="8"/>
    <x v="1"/>
    <x v="1"/>
    <x v="11"/>
    <x v="3"/>
    <x v="10"/>
    <x v="3"/>
    <x v="8"/>
    <x v="1"/>
    <x v="2"/>
    <x v="4"/>
    <x v="2"/>
    <x v="2"/>
    <x v="0"/>
    <x v="53"/>
    <x v="13"/>
    <x v="3"/>
    <x v="13"/>
    <x v="6"/>
    <x v="4"/>
    <x v="1"/>
    <x v="8"/>
    <x v="1"/>
    <x v="1"/>
    <x v="11"/>
    <x v="3"/>
    <x v="10"/>
    <x v="3"/>
    <x v="8"/>
    <x v="1"/>
    <x v="2"/>
    <x v="4"/>
    <x v="2"/>
    <x v="2"/>
    <x v="0"/>
    <x v="1"/>
    <x v="0"/>
    <x v="0"/>
    <x v="3"/>
    <x v="5"/>
    <x v="2"/>
    <x v="2"/>
    <x v="3"/>
    <x v="6"/>
    <x v="6"/>
    <x v="22"/>
    <x v="1"/>
    <x v="3"/>
    <x v="0"/>
    <x v="0"/>
    <x v="0"/>
    <x v="0"/>
    <x v="0"/>
    <x v="0"/>
    <x v="0"/>
    <x v="0"/>
    <x v="0"/>
    <x v="55"/>
  </r>
  <r>
    <x v="1"/>
    <x v="5"/>
    <x v="32"/>
    <x v="1"/>
    <x v="8"/>
    <x v="18"/>
    <x v="18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0"/>
    <x v="53"/>
    <x v="14"/>
    <x v="4"/>
    <x v="15"/>
    <x v="7"/>
    <x v="6"/>
    <x v="1"/>
    <x v="8"/>
    <x v="1"/>
    <x v="1"/>
    <x v="13"/>
    <x v="3"/>
    <x v="14"/>
    <x v="4"/>
    <x v="8"/>
    <x v="1"/>
    <x v="2"/>
    <x v="6"/>
    <x v="3"/>
    <x v="2"/>
    <x v="0"/>
    <x v="60"/>
    <x v="14"/>
    <x v="4"/>
    <x v="15"/>
    <x v="7"/>
    <x v="6"/>
    <x v="1"/>
    <x v="8"/>
    <x v="1"/>
    <x v="1"/>
    <x v="13"/>
    <x v="3"/>
    <x v="14"/>
    <x v="4"/>
    <x v="8"/>
    <x v="1"/>
    <x v="2"/>
    <x v="6"/>
    <x v="3"/>
    <x v="2"/>
    <x v="0"/>
    <x v="1"/>
    <x v="0"/>
    <x v="0"/>
    <x v="3"/>
    <x v="5"/>
    <x v="2"/>
    <x v="3"/>
    <x v="4"/>
    <x v="6"/>
    <x v="6"/>
    <x v="8"/>
    <x v="1"/>
    <x v="3"/>
    <x v="0"/>
    <x v="0"/>
    <x v="0"/>
    <x v="0"/>
    <x v="0"/>
    <x v="0"/>
    <x v="0"/>
    <x v="0"/>
    <x v="0"/>
    <x v="74"/>
  </r>
  <r>
    <x v="0"/>
    <x v="2"/>
    <x v="8"/>
    <x v="0"/>
    <x v="0"/>
    <x v="20"/>
    <x v="37"/>
    <x v="53"/>
    <x v="86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8"/>
    <x v="41"/>
    <x v="6"/>
    <x v="2"/>
    <x v="1"/>
    <x v="0"/>
    <x v="0"/>
    <x v="1"/>
    <x v="5"/>
    <x v="1"/>
    <x v="1"/>
    <x v="0"/>
    <x v="0"/>
    <x v="0"/>
    <x v="0"/>
    <x v="5"/>
    <x v="1"/>
    <x v="0"/>
    <x v="1"/>
    <x v="2"/>
    <x v="1"/>
    <x v="0"/>
    <x v="48"/>
    <x v="6"/>
    <x v="2"/>
    <x v="1"/>
    <x v="0"/>
    <x v="0"/>
    <x v="1"/>
    <x v="5"/>
    <x v="1"/>
    <x v="1"/>
    <x v="0"/>
    <x v="0"/>
    <x v="0"/>
    <x v="0"/>
    <x v="5"/>
    <x v="1"/>
    <x v="0"/>
    <x v="1"/>
    <x v="2"/>
    <x v="1"/>
    <x v="0"/>
    <x v="1"/>
    <x v="0"/>
    <x v="0"/>
    <x v="2"/>
    <x v="5"/>
    <x v="2"/>
    <x v="8"/>
    <x v="2"/>
    <x v="6"/>
    <x v="6"/>
    <x v="4"/>
    <x v="1"/>
    <x v="3"/>
    <x v="0"/>
    <x v="0"/>
    <x v="0"/>
    <x v="0"/>
    <x v="0"/>
    <x v="0"/>
    <x v="0"/>
    <x v="0"/>
    <x v="0"/>
    <x v="51"/>
  </r>
  <r>
    <x v="0"/>
    <x v="2"/>
    <x v="10"/>
    <x v="0"/>
    <x v="0"/>
    <x v="57"/>
    <x v="28"/>
    <x v="11"/>
    <x v="23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1"/>
    <x v="7"/>
    <x v="7"/>
    <x v="3"/>
    <x v="2"/>
    <x v="1"/>
    <x v="0"/>
    <x v="1"/>
    <x v="5"/>
    <x v="1"/>
    <x v="1"/>
    <x v="0"/>
    <x v="0"/>
    <x v="3"/>
    <x v="1"/>
    <x v="5"/>
    <x v="1"/>
    <x v="1"/>
    <x v="1"/>
    <x v="2"/>
    <x v="2"/>
    <x v="0"/>
    <x v="11"/>
    <x v="7"/>
    <x v="3"/>
    <x v="2"/>
    <x v="1"/>
    <x v="0"/>
    <x v="1"/>
    <x v="5"/>
    <x v="1"/>
    <x v="1"/>
    <x v="0"/>
    <x v="0"/>
    <x v="3"/>
    <x v="1"/>
    <x v="5"/>
    <x v="1"/>
    <x v="1"/>
    <x v="1"/>
    <x v="2"/>
    <x v="2"/>
    <x v="0"/>
    <x v="1"/>
    <x v="0"/>
    <x v="0"/>
    <x v="2"/>
    <x v="5"/>
    <x v="2"/>
    <x v="1"/>
    <x v="7"/>
    <x v="3"/>
    <x v="1"/>
    <x v="22"/>
    <x v="1"/>
    <x v="3"/>
    <x v="0"/>
    <x v="0"/>
    <x v="0"/>
    <x v="0"/>
    <x v="0"/>
    <x v="0"/>
    <x v="0"/>
    <x v="0"/>
    <x v="0"/>
    <x v="40"/>
  </r>
  <r>
    <x v="0"/>
    <x v="2"/>
    <x v="35"/>
    <x v="0"/>
    <x v="0"/>
    <x v="53"/>
    <x v="46"/>
    <x v="70"/>
    <x v="5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1"/>
    <x v="16"/>
    <x v="8"/>
    <x v="3"/>
    <x v="3"/>
    <x v="2"/>
    <x v="1"/>
    <x v="1"/>
    <x v="5"/>
    <x v="1"/>
    <x v="1"/>
    <x v="0"/>
    <x v="1"/>
    <x v="3"/>
    <x v="2"/>
    <x v="5"/>
    <x v="1"/>
    <x v="1"/>
    <x v="1"/>
    <x v="2"/>
    <x v="2"/>
    <x v="0"/>
    <x v="21"/>
    <x v="8"/>
    <x v="3"/>
    <x v="3"/>
    <x v="2"/>
    <x v="1"/>
    <x v="1"/>
    <x v="5"/>
    <x v="1"/>
    <x v="1"/>
    <x v="0"/>
    <x v="1"/>
    <x v="3"/>
    <x v="2"/>
    <x v="5"/>
    <x v="1"/>
    <x v="1"/>
    <x v="1"/>
    <x v="2"/>
    <x v="2"/>
    <x v="0"/>
    <x v="1"/>
    <x v="0"/>
    <x v="0"/>
    <x v="2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24"/>
  </r>
  <r>
    <x v="2"/>
    <x v="3"/>
    <x v="13"/>
    <x v="0"/>
    <x v="1"/>
    <x v="53"/>
    <x v="46"/>
    <x v="37"/>
    <x v="58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4"/>
    <x v="0"/>
    <x v="8"/>
    <x v="3"/>
    <x v="4"/>
    <x v="2"/>
    <x v="2"/>
    <x v="1"/>
    <x v="5"/>
    <x v="1"/>
    <x v="1"/>
    <x v="0"/>
    <x v="1"/>
    <x v="3"/>
    <x v="2"/>
    <x v="5"/>
    <x v="1"/>
    <x v="1"/>
    <x v="1"/>
    <x v="2"/>
    <x v="2"/>
    <x v="0"/>
    <x v="34"/>
    <x v="8"/>
    <x v="3"/>
    <x v="4"/>
    <x v="2"/>
    <x v="2"/>
    <x v="1"/>
    <x v="5"/>
    <x v="1"/>
    <x v="1"/>
    <x v="0"/>
    <x v="1"/>
    <x v="3"/>
    <x v="2"/>
    <x v="5"/>
    <x v="1"/>
    <x v="1"/>
    <x v="1"/>
    <x v="2"/>
    <x v="2"/>
    <x v="0"/>
    <x v="1"/>
    <x v="0"/>
    <x v="0"/>
    <x v="2"/>
    <x v="5"/>
    <x v="2"/>
    <x v="9"/>
    <x v="5"/>
    <x v="6"/>
    <x v="6"/>
    <x v="22"/>
    <x v="0"/>
    <x v="3"/>
    <x v="0"/>
    <x v="0"/>
    <x v="0"/>
    <x v="0"/>
    <x v="0"/>
    <x v="0"/>
    <x v="0"/>
    <x v="0"/>
    <x v="0"/>
    <x v="89"/>
  </r>
  <r>
    <x v="2"/>
    <x v="3"/>
    <x v="15"/>
    <x v="0"/>
    <x v="1"/>
    <x v="24"/>
    <x v="37"/>
    <x v="49"/>
    <x v="77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9"/>
    <x v="42"/>
    <x v="10"/>
    <x v="3"/>
    <x v="6"/>
    <x v="2"/>
    <x v="2"/>
    <x v="1"/>
    <x v="7"/>
    <x v="1"/>
    <x v="1"/>
    <x v="1"/>
    <x v="1"/>
    <x v="3"/>
    <x v="2"/>
    <x v="7"/>
    <x v="1"/>
    <x v="1"/>
    <x v="1"/>
    <x v="2"/>
    <x v="2"/>
    <x v="0"/>
    <x v="49"/>
    <x v="10"/>
    <x v="3"/>
    <x v="6"/>
    <x v="2"/>
    <x v="2"/>
    <x v="1"/>
    <x v="7"/>
    <x v="1"/>
    <x v="1"/>
    <x v="1"/>
    <x v="1"/>
    <x v="3"/>
    <x v="2"/>
    <x v="7"/>
    <x v="1"/>
    <x v="1"/>
    <x v="1"/>
    <x v="2"/>
    <x v="2"/>
    <x v="0"/>
    <x v="3"/>
    <x v="0"/>
    <x v="0"/>
    <x v="2"/>
    <x v="5"/>
    <x v="2"/>
    <x v="0"/>
    <x v="8"/>
    <x v="6"/>
    <x v="6"/>
    <x v="22"/>
    <x v="0"/>
    <x v="3"/>
    <x v="0"/>
    <x v="0"/>
    <x v="0"/>
    <x v="0"/>
    <x v="0"/>
    <x v="0"/>
    <x v="0"/>
    <x v="0"/>
    <x v="0"/>
    <x v="105"/>
  </r>
  <r>
    <x v="0"/>
    <x v="3"/>
    <x v="15"/>
    <x v="0"/>
    <x v="1"/>
    <x v="14"/>
    <x v="28"/>
    <x v="47"/>
    <x v="73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3"/>
    <x v="56"/>
    <x v="10"/>
    <x v="3"/>
    <x v="5"/>
    <x v="2"/>
    <x v="2"/>
    <x v="1"/>
    <x v="7"/>
    <x v="1"/>
    <x v="1"/>
    <x v="1"/>
    <x v="1"/>
    <x v="3"/>
    <x v="2"/>
    <x v="7"/>
    <x v="1"/>
    <x v="1"/>
    <x v="1"/>
    <x v="2"/>
    <x v="2"/>
    <x v="0"/>
    <x v="63"/>
    <x v="10"/>
    <x v="3"/>
    <x v="5"/>
    <x v="2"/>
    <x v="2"/>
    <x v="1"/>
    <x v="7"/>
    <x v="1"/>
    <x v="1"/>
    <x v="1"/>
    <x v="1"/>
    <x v="3"/>
    <x v="2"/>
    <x v="7"/>
    <x v="1"/>
    <x v="1"/>
    <x v="1"/>
    <x v="2"/>
    <x v="2"/>
    <x v="0"/>
    <x v="1"/>
    <x v="0"/>
    <x v="0"/>
    <x v="2"/>
    <x v="5"/>
    <x v="2"/>
    <x v="11"/>
    <x v="6"/>
    <x v="6"/>
    <x v="6"/>
    <x v="22"/>
    <x v="0"/>
    <x v="3"/>
    <x v="0"/>
    <x v="0"/>
    <x v="0"/>
    <x v="0"/>
    <x v="0"/>
    <x v="0"/>
    <x v="0"/>
    <x v="0"/>
    <x v="0"/>
    <x v="97"/>
  </r>
  <r>
    <x v="0"/>
    <x v="3"/>
    <x v="17"/>
    <x v="0"/>
    <x v="1"/>
    <x v="14"/>
    <x v="28"/>
    <x v="23"/>
    <x v="37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7"/>
    <x v="40"/>
    <x v="10"/>
    <x v="3"/>
    <x v="7"/>
    <x v="3"/>
    <x v="2"/>
    <x v="1"/>
    <x v="7"/>
    <x v="1"/>
    <x v="1"/>
    <x v="2"/>
    <x v="1"/>
    <x v="5"/>
    <x v="2"/>
    <x v="7"/>
    <x v="1"/>
    <x v="1"/>
    <x v="1"/>
    <x v="2"/>
    <x v="2"/>
    <x v="0"/>
    <x v="47"/>
    <x v="10"/>
    <x v="3"/>
    <x v="7"/>
    <x v="3"/>
    <x v="2"/>
    <x v="1"/>
    <x v="7"/>
    <x v="1"/>
    <x v="1"/>
    <x v="2"/>
    <x v="1"/>
    <x v="5"/>
    <x v="2"/>
    <x v="7"/>
    <x v="1"/>
    <x v="1"/>
    <x v="1"/>
    <x v="2"/>
    <x v="2"/>
    <x v="0"/>
    <x v="1"/>
    <x v="0"/>
    <x v="0"/>
    <x v="2"/>
    <x v="5"/>
    <x v="2"/>
    <x v="13"/>
    <x v="14"/>
    <x v="5"/>
    <x v="3"/>
    <x v="22"/>
    <x v="1"/>
    <x v="3"/>
    <x v="0"/>
    <x v="0"/>
    <x v="0"/>
    <x v="0"/>
    <x v="0"/>
    <x v="0"/>
    <x v="0"/>
    <x v="0"/>
    <x v="0"/>
    <x v="27"/>
  </r>
  <r>
    <x v="2"/>
    <x v="3"/>
    <x v="20"/>
    <x v="5"/>
    <x v="21"/>
    <x v="26"/>
    <x v="27"/>
    <x v="23"/>
    <x v="38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7"/>
    <x v="40"/>
    <x v="10"/>
    <x v="3"/>
    <x v="8"/>
    <x v="3"/>
    <x v="2"/>
    <x v="1"/>
    <x v="7"/>
    <x v="1"/>
    <x v="1"/>
    <x v="5"/>
    <x v="1"/>
    <x v="6"/>
    <x v="3"/>
    <x v="7"/>
    <x v="1"/>
    <x v="1"/>
    <x v="2"/>
    <x v="2"/>
    <x v="2"/>
    <x v="0"/>
    <x v="47"/>
    <x v="10"/>
    <x v="3"/>
    <x v="8"/>
    <x v="3"/>
    <x v="2"/>
    <x v="1"/>
    <x v="7"/>
    <x v="1"/>
    <x v="1"/>
    <x v="5"/>
    <x v="1"/>
    <x v="6"/>
    <x v="3"/>
    <x v="7"/>
    <x v="1"/>
    <x v="1"/>
    <x v="2"/>
    <x v="2"/>
    <x v="2"/>
    <x v="0"/>
    <x v="1"/>
    <x v="1"/>
    <x v="0"/>
    <x v="2"/>
    <x v="5"/>
    <x v="2"/>
    <x v="13"/>
    <x v="14"/>
    <x v="5"/>
    <x v="3"/>
    <x v="19"/>
    <x v="1"/>
    <x v="3"/>
    <x v="0"/>
    <x v="0"/>
    <x v="0"/>
    <x v="0"/>
    <x v="0"/>
    <x v="0"/>
    <x v="0"/>
    <x v="0"/>
    <x v="0"/>
    <x v="62"/>
  </r>
  <r>
    <x v="0"/>
    <x v="4"/>
    <x v="22"/>
    <x v="0"/>
    <x v="2"/>
    <x v="3"/>
    <x v="28"/>
    <x v="56"/>
    <x v="89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6"/>
    <x v="59"/>
    <x v="12"/>
    <x v="3"/>
    <x v="9"/>
    <x v="3"/>
    <x v="2"/>
    <x v="1"/>
    <x v="7"/>
    <x v="1"/>
    <x v="1"/>
    <x v="8"/>
    <x v="1"/>
    <x v="9"/>
    <x v="3"/>
    <x v="7"/>
    <x v="1"/>
    <x v="1"/>
    <x v="3"/>
    <x v="2"/>
    <x v="2"/>
    <x v="0"/>
    <x v="66"/>
    <x v="12"/>
    <x v="3"/>
    <x v="9"/>
    <x v="3"/>
    <x v="2"/>
    <x v="1"/>
    <x v="7"/>
    <x v="1"/>
    <x v="1"/>
    <x v="8"/>
    <x v="1"/>
    <x v="9"/>
    <x v="3"/>
    <x v="7"/>
    <x v="1"/>
    <x v="1"/>
    <x v="3"/>
    <x v="2"/>
    <x v="2"/>
    <x v="0"/>
    <x v="1"/>
    <x v="0"/>
    <x v="0"/>
    <x v="2"/>
    <x v="5"/>
    <x v="2"/>
    <x v="14"/>
    <x v="0"/>
    <x v="6"/>
    <x v="6"/>
    <x v="5"/>
    <x v="1"/>
    <x v="3"/>
    <x v="0"/>
    <x v="0"/>
    <x v="0"/>
    <x v="0"/>
    <x v="0"/>
    <x v="0"/>
    <x v="0"/>
    <x v="0"/>
    <x v="0"/>
    <x v="30"/>
  </r>
  <r>
    <x v="0"/>
    <x v="4"/>
    <x v="23"/>
    <x v="0"/>
    <x v="2"/>
    <x v="57"/>
    <x v="28"/>
    <x v="46"/>
    <x v="69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1"/>
    <x v="54"/>
    <x v="12"/>
    <x v="3"/>
    <x v="11"/>
    <x v="3"/>
    <x v="2"/>
    <x v="1"/>
    <x v="7"/>
    <x v="1"/>
    <x v="1"/>
    <x v="8"/>
    <x v="1"/>
    <x v="10"/>
    <x v="3"/>
    <x v="7"/>
    <x v="1"/>
    <x v="1"/>
    <x v="4"/>
    <x v="2"/>
    <x v="2"/>
    <x v="0"/>
    <x v="61"/>
    <x v="12"/>
    <x v="3"/>
    <x v="11"/>
    <x v="3"/>
    <x v="2"/>
    <x v="1"/>
    <x v="7"/>
    <x v="1"/>
    <x v="1"/>
    <x v="8"/>
    <x v="1"/>
    <x v="10"/>
    <x v="3"/>
    <x v="7"/>
    <x v="1"/>
    <x v="1"/>
    <x v="4"/>
    <x v="2"/>
    <x v="2"/>
    <x v="0"/>
    <x v="1"/>
    <x v="0"/>
    <x v="0"/>
    <x v="2"/>
    <x v="5"/>
    <x v="2"/>
    <x v="15"/>
    <x v="1"/>
    <x v="0"/>
    <x v="0"/>
    <x v="22"/>
    <x v="0"/>
    <x v="2"/>
    <x v="0"/>
    <x v="0"/>
    <x v="0"/>
    <x v="0"/>
    <x v="0"/>
    <x v="0"/>
    <x v="0"/>
    <x v="0"/>
    <x v="0"/>
    <x v="91"/>
  </r>
  <r>
    <x v="0"/>
    <x v="4"/>
    <x v="23"/>
    <x v="0"/>
    <x v="2"/>
    <x v="34"/>
    <x v="28"/>
    <x v="45"/>
    <x v="66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0"/>
    <x v="53"/>
    <x v="12"/>
    <x v="3"/>
    <x v="10"/>
    <x v="3"/>
    <x v="2"/>
    <x v="1"/>
    <x v="7"/>
    <x v="1"/>
    <x v="1"/>
    <x v="8"/>
    <x v="1"/>
    <x v="10"/>
    <x v="3"/>
    <x v="7"/>
    <x v="1"/>
    <x v="1"/>
    <x v="4"/>
    <x v="2"/>
    <x v="2"/>
    <x v="0"/>
    <x v="60"/>
    <x v="12"/>
    <x v="3"/>
    <x v="10"/>
    <x v="3"/>
    <x v="2"/>
    <x v="1"/>
    <x v="7"/>
    <x v="1"/>
    <x v="1"/>
    <x v="8"/>
    <x v="1"/>
    <x v="10"/>
    <x v="3"/>
    <x v="7"/>
    <x v="1"/>
    <x v="1"/>
    <x v="4"/>
    <x v="2"/>
    <x v="2"/>
    <x v="0"/>
    <x v="3"/>
    <x v="0"/>
    <x v="0"/>
    <x v="2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69"/>
  </r>
  <r>
    <x v="2"/>
    <x v="4"/>
    <x v="25"/>
    <x v="0"/>
    <x v="2"/>
    <x v="57"/>
    <x v="28"/>
    <x v="60"/>
    <x v="96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8"/>
    <x v="21"/>
    <x v="13"/>
    <x v="3"/>
    <x v="13"/>
    <x v="5"/>
    <x v="4"/>
    <x v="1"/>
    <x v="8"/>
    <x v="1"/>
    <x v="1"/>
    <x v="10"/>
    <x v="2"/>
    <x v="10"/>
    <x v="3"/>
    <x v="8"/>
    <x v="1"/>
    <x v="2"/>
    <x v="4"/>
    <x v="2"/>
    <x v="2"/>
    <x v="0"/>
    <x v="28"/>
    <x v="13"/>
    <x v="3"/>
    <x v="13"/>
    <x v="5"/>
    <x v="4"/>
    <x v="1"/>
    <x v="8"/>
    <x v="1"/>
    <x v="1"/>
    <x v="10"/>
    <x v="2"/>
    <x v="10"/>
    <x v="3"/>
    <x v="8"/>
    <x v="1"/>
    <x v="2"/>
    <x v="4"/>
    <x v="2"/>
    <x v="2"/>
    <x v="0"/>
    <x v="1"/>
    <x v="0"/>
    <x v="0"/>
    <x v="2"/>
    <x v="5"/>
    <x v="2"/>
    <x v="16"/>
    <x v="16"/>
    <x v="6"/>
    <x v="6"/>
    <x v="10"/>
    <x v="1"/>
    <x v="3"/>
    <x v="0"/>
    <x v="0"/>
    <x v="0"/>
    <x v="0"/>
    <x v="0"/>
    <x v="0"/>
    <x v="0"/>
    <x v="0"/>
    <x v="0"/>
    <x v="13"/>
  </r>
  <r>
    <x v="0"/>
    <x v="4"/>
    <x v="25"/>
    <x v="0"/>
    <x v="2"/>
    <x v="34"/>
    <x v="28"/>
    <x v="45"/>
    <x v="67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0"/>
    <x v="53"/>
    <x v="13"/>
    <x v="3"/>
    <x v="12"/>
    <x v="5"/>
    <x v="3"/>
    <x v="1"/>
    <x v="8"/>
    <x v="1"/>
    <x v="1"/>
    <x v="10"/>
    <x v="2"/>
    <x v="10"/>
    <x v="3"/>
    <x v="8"/>
    <x v="1"/>
    <x v="2"/>
    <x v="4"/>
    <x v="2"/>
    <x v="2"/>
    <x v="0"/>
    <x v="60"/>
    <x v="13"/>
    <x v="3"/>
    <x v="12"/>
    <x v="5"/>
    <x v="3"/>
    <x v="1"/>
    <x v="8"/>
    <x v="1"/>
    <x v="1"/>
    <x v="10"/>
    <x v="2"/>
    <x v="10"/>
    <x v="3"/>
    <x v="8"/>
    <x v="1"/>
    <x v="2"/>
    <x v="4"/>
    <x v="2"/>
    <x v="2"/>
    <x v="0"/>
    <x v="1"/>
    <x v="0"/>
    <x v="0"/>
    <x v="2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71"/>
  </r>
  <r>
    <x v="0"/>
    <x v="4"/>
    <x v="27"/>
    <x v="0"/>
    <x v="2"/>
    <x v="57"/>
    <x v="28"/>
    <x v="11"/>
    <x v="24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3"/>
    <x v="36"/>
    <x v="13"/>
    <x v="3"/>
    <x v="14"/>
    <x v="6"/>
    <x v="4"/>
    <x v="1"/>
    <x v="8"/>
    <x v="1"/>
    <x v="1"/>
    <x v="11"/>
    <x v="3"/>
    <x v="10"/>
    <x v="3"/>
    <x v="8"/>
    <x v="1"/>
    <x v="2"/>
    <x v="4"/>
    <x v="2"/>
    <x v="2"/>
    <x v="0"/>
    <x v="43"/>
    <x v="13"/>
    <x v="3"/>
    <x v="14"/>
    <x v="6"/>
    <x v="4"/>
    <x v="1"/>
    <x v="8"/>
    <x v="1"/>
    <x v="1"/>
    <x v="11"/>
    <x v="3"/>
    <x v="10"/>
    <x v="3"/>
    <x v="8"/>
    <x v="1"/>
    <x v="2"/>
    <x v="4"/>
    <x v="2"/>
    <x v="2"/>
    <x v="0"/>
    <x v="1"/>
    <x v="0"/>
    <x v="0"/>
    <x v="2"/>
    <x v="5"/>
    <x v="2"/>
    <x v="1"/>
    <x v="7"/>
    <x v="3"/>
    <x v="1"/>
    <x v="22"/>
    <x v="0"/>
    <x v="3"/>
    <x v="0"/>
    <x v="0"/>
    <x v="0"/>
    <x v="0"/>
    <x v="0"/>
    <x v="0"/>
    <x v="0"/>
    <x v="0"/>
    <x v="0"/>
    <x v="93"/>
  </r>
  <r>
    <x v="2"/>
    <x v="4"/>
    <x v="28"/>
    <x v="0"/>
    <x v="2"/>
    <x v="34"/>
    <x v="28"/>
    <x v="31"/>
    <x v="52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4"/>
    <x v="47"/>
    <x v="13"/>
    <x v="3"/>
    <x v="15"/>
    <x v="6"/>
    <x v="4"/>
    <x v="1"/>
    <x v="8"/>
    <x v="1"/>
    <x v="1"/>
    <x v="11"/>
    <x v="3"/>
    <x v="10"/>
    <x v="3"/>
    <x v="8"/>
    <x v="1"/>
    <x v="2"/>
    <x v="4"/>
    <x v="2"/>
    <x v="2"/>
    <x v="0"/>
    <x v="54"/>
    <x v="13"/>
    <x v="3"/>
    <x v="15"/>
    <x v="6"/>
    <x v="4"/>
    <x v="1"/>
    <x v="8"/>
    <x v="1"/>
    <x v="1"/>
    <x v="11"/>
    <x v="3"/>
    <x v="10"/>
    <x v="3"/>
    <x v="8"/>
    <x v="1"/>
    <x v="2"/>
    <x v="4"/>
    <x v="2"/>
    <x v="2"/>
    <x v="0"/>
    <x v="1"/>
    <x v="0"/>
    <x v="0"/>
    <x v="2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41"/>
  </r>
  <r>
    <x v="1"/>
    <x v="6"/>
    <x v="33"/>
    <x v="0"/>
    <x v="3"/>
    <x v="57"/>
    <x v="28"/>
    <x v="55"/>
    <x v="88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6"/>
    <x v="49"/>
    <x v="15"/>
    <x v="4"/>
    <x v="16"/>
    <x v="7"/>
    <x v="7"/>
    <x v="1"/>
    <x v="9"/>
    <x v="1"/>
    <x v="2"/>
    <x v="20"/>
    <x v="3"/>
    <x v="15"/>
    <x v="6"/>
    <x v="9"/>
    <x v="1"/>
    <x v="2"/>
    <x v="9"/>
    <x v="3"/>
    <x v="2"/>
    <x v="0"/>
    <x v="56"/>
    <x v="15"/>
    <x v="4"/>
    <x v="16"/>
    <x v="7"/>
    <x v="7"/>
    <x v="1"/>
    <x v="9"/>
    <x v="1"/>
    <x v="2"/>
    <x v="20"/>
    <x v="3"/>
    <x v="15"/>
    <x v="6"/>
    <x v="9"/>
    <x v="1"/>
    <x v="2"/>
    <x v="9"/>
    <x v="3"/>
    <x v="2"/>
    <x v="0"/>
    <x v="3"/>
    <x v="0"/>
    <x v="0"/>
    <x v="2"/>
    <x v="5"/>
    <x v="2"/>
    <x v="16"/>
    <x v="16"/>
    <x v="6"/>
    <x v="6"/>
    <x v="22"/>
    <x v="0"/>
    <x v="3"/>
    <x v="0"/>
    <x v="0"/>
    <x v="0"/>
    <x v="0"/>
    <x v="0"/>
    <x v="0"/>
    <x v="0"/>
    <x v="0"/>
    <x v="0"/>
    <x v="100"/>
  </r>
  <r>
    <x v="2"/>
    <x v="6"/>
    <x v="33"/>
    <x v="0"/>
    <x v="3"/>
    <x v="57"/>
    <x v="28"/>
    <x v="47"/>
    <x v="74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3"/>
    <x v="36"/>
    <x v="15"/>
    <x v="4"/>
    <x v="17"/>
    <x v="7"/>
    <x v="7"/>
    <x v="1"/>
    <x v="9"/>
    <x v="1"/>
    <x v="2"/>
    <x v="20"/>
    <x v="3"/>
    <x v="15"/>
    <x v="6"/>
    <x v="9"/>
    <x v="1"/>
    <x v="2"/>
    <x v="9"/>
    <x v="3"/>
    <x v="2"/>
    <x v="0"/>
    <x v="43"/>
    <x v="15"/>
    <x v="4"/>
    <x v="17"/>
    <x v="7"/>
    <x v="7"/>
    <x v="1"/>
    <x v="9"/>
    <x v="1"/>
    <x v="2"/>
    <x v="20"/>
    <x v="3"/>
    <x v="15"/>
    <x v="6"/>
    <x v="9"/>
    <x v="1"/>
    <x v="2"/>
    <x v="9"/>
    <x v="3"/>
    <x v="2"/>
    <x v="0"/>
    <x v="1"/>
    <x v="1"/>
    <x v="0"/>
    <x v="2"/>
    <x v="5"/>
    <x v="2"/>
    <x v="11"/>
    <x v="6"/>
    <x v="6"/>
    <x v="6"/>
    <x v="22"/>
    <x v="1"/>
    <x v="3"/>
    <x v="0"/>
    <x v="0"/>
    <x v="0"/>
    <x v="0"/>
    <x v="0"/>
    <x v="0"/>
    <x v="0"/>
    <x v="0"/>
    <x v="0"/>
    <x v="58"/>
  </r>
  <r>
    <x v="1"/>
    <x v="6"/>
    <x v="35"/>
    <x v="0"/>
    <x v="3"/>
    <x v="8"/>
    <x v="22"/>
    <x v="2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4"/>
    <x v="57"/>
    <x v="15"/>
    <x v="4"/>
    <x v="18"/>
    <x v="7"/>
    <x v="7"/>
    <x v="1"/>
    <x v="9"/>
    <x v="1"/>
    <x v="2"/>
    <x v="20"/>
    <x v="3"/>
    <x v="15"/>
    <x v="6"/>
    <x v="9"/>
    <x v="1"/>
    <x v="2"/>
    <x v="9"/>
    <x v="3"/>
    <x v="2"/>
    <x v="0"/>
    <x v="64"/>
    <x v="15"/>
    <x v="4"/>
    <x v="18"/>
    <x v="7"/>
    <x v="7"/>
    <x v="1"/>
    <x v="9"/>
    <x v="1"/>
    <x v="2"/>
    <x v="20"/>
    <x v="3"/>
    <x v="15"/>
    <x v="6"/>
    <x v="9"/>
    <x v="1"/>
    <x v="2"/>
    <x v="9"/>
    <x v="3"/>
    <x v="2"/>
    <x v="0"/>
    <x v="1"/>
    <x v="0"/>
    <x v="0"/>
    <x v="2"/>
    <x v="5"/>
    <x v="2"/>
    <x v="5"/>
    <x v="13"/>
    <x v="6"/>
    <x v="6"/>
    <x v="22"/>
    <x v="0"/>
    <x v="3"/>
    <x v="0"/>
    <x v="0"/>
    <x v="0"/>
    <x v="0"/>
    <x v="0"/>
    <x v="0"/>
    <x v="0"/>
    <x v="0"/>
    <x v="0"/>
    <x v="102"/>
  </r>
  <r>
    <x v="0"/>
    <x v="1"/>
    <x v="5"/>
    <x v="5"/>
    <x v="20"/>
    <x v="7"/>
    <x v="53"/>
    <x v="22"/>
    <x v="36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4"/>
    <x v="10"/>
    <x v="3"/>
    <x v="1"/>
    <x v="0"/>
    <x v="0"/>
    <x v="0"/>
    <x v="1"/>
    <x v="2"/>
    <x v="1"/>
    <x v="0"/>
    <x v="0"/>
    <x v="0"/>
    <x v="0"/>
    <x v="0"/>
    <x v="2"/>
    <x v="1"/>
    <x v="0"/>
    <x v="1"/>
    <x v="1"/>
    <x v="0"/>
    <x v="0"/>
    <x v="14"/>
    <x v="3"/>
    <x v="1"/>
    <x v="0"/>
    <x v="0"/>
    <x v="0"/>
    <x v="1"/>
    <x v="2"/>
    <x v="1"/>
    <x v="0"/>
    <x v="0"/>
    <x v="0"/>
    <x v="0"/>
    <x v="0"/>
    <x v="2"/>
    <x v="1"/>
    <x v="0"/>
    <x v="1"/>
    <x v="1"/>
    <x v="0"/>
    <x v="0"/>
    <x v="3"/>
    <x v="1"/>
    <x v="0"/>
    <x v="1"/>
    <x v="3"/>
    <x v="2"/>
    <x v="16"/>
    <x v="16"/>
    <x v="6"/>
    <x v="6"/>
    <x v="22"/>
    <x v="1"/>
    <x v="3"/>
    <x v="0"/>
    <x v="0"/>
    <x v="0"/>
    <x v="0"/>
    <x v="0"/>
    <x v="0"/>
    <x v="0"/>
    <x v="0"/>
    <x v="0"/>
    <x v="5"/>
  </r>
  <r>
    <x v="0"/>
    <x v="2"/>
    <x v="6"/>
    <x v="0"/>
    <x v="0"/>
    <x v="15"/>
    <x v="30"/>
    <x v="9"/>
    <x v="17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1"/>
    <x v="1"/>
    <x v="0"/>
    <x v="0"/>
    <x v="0"/>
    <x v="0"/>
    <x v="0"/>
    <x v="0"/>
    <x v="0"/>
    <x v="0"/>
    <x v="46"/>
    <x v="39"/>
    <x v="4"/>
    <x v="2"/>
    <x v="0"/>
    <x v="0"/>
    <x v="0"/>
    <x v="1"/>
    <x v="3"/>
    <x v="1"/>
    <x v="1"/>
    <x v="0"/>
    <x v="0"/>
    <x v="0"/>
    <x v="0"/>
    <x v="3"/>
    <x v="1"/>
    <x v="0"/>
    <x v="1"/>
    <x v="2"/>
    <x v="1"/>
    <x v="0"/>
    <x v="46"/>
    <x v="4"/>
    <x v="2"/>
    <x v="0"/>
    <x v="0"/>
    <x v="0"/>
    <x v="1"/>
    <x v="3"/>
    <x v="1"/>
    <x v="1"/>
    <x v="0"/>
    <x v="0"/>
    <x v="0"/>
    <x v="0"/>
    <x v="3"/>
    <x v="1"/>
    <x v="0"/>
    <x v="1"/>
    <x v="2"/>
    <x v="1"/>
    <x v="0"/>
    <x v="1"/>
    <x v="0"/>
    <x v="0"/>
    <x v="1"/>
    <x v="3"/>
    <x v="1"/>
    <x v="1"/>
    <x v="7"/>
    <x v="6"/>
    <x v="6"/>
    <x v="22"/>
    <x v="0"/>
    <x v="3"/>
    <x v="0"/>
    <x v="0"/>
    <x v="0"/>
    <x v="0"/>
    <x v="0"/>
    <x v="0"/>
    <x v="0"/>
    <x v="0"/>
    <x v="0"/>
    <x v="98"/>
  </r>
  <r>
    <x v="0"/>
    <x v="2"/>
    <x v="9"/>
    <x v="0"/>
    <x v="0"/>
    <x v="40"/>
    <x v="30"/>
    <x v="51"/>
    <x v="79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42"/>
    <x v="28"/>
    <x v="7"/>
    <x v="3"/>
    <x v="1"/>
    <x v="0"/>
    <x v="0"/>
    <x v="1"/>
    <x v="5"/>
    <x v="1"/>
    <x v="1"/>
    <x v="0"/>
    <x v="0"/>
    <x v="1"/>
    <x v="0"/>
    <x v="5"/>
    <x v="1"/>
    <x v="1"/>
    <x v="1"/>
    <x v="2"/>
    <x v="2"/>
    <x v="0"/>
    <x v="42"/>
    <x v="7"/>
    <x v="3"/>
    <x v="1"/>
    <x v="0"/>
    <x v="0"/>
    <x v="1"/>
    <x v="5"/>
    <x v="1"/>
    <x v="1"/>
    <x v="0"/>
    <x v="0"/>
    <x v="1"/>
    <x v="0"/>
    <x v="5"/>
    <x v="1"/>
    <x v="1"/>
    <x v="1"/>
    <x v="2"/>
    <x v="2"/>
    <x v="0"/>
    <x v="2"/>
    <x v="0"/>
    <x v="0"/>
    <x v="1"/>
    <x v="4"/>
    <x v="2"/>
    <x v="0"/>
    <x v="8"/>
    <x v="4"/>
    <x v="4"/>
    <x v="22"/>
    <x v="1"/>
    <x v="3"/>
    <x v="0"/>
    <x v="0"/>
    <x v="0"/>
    <x v="0"/>
    <x v="0"/>
    <x v="0"/>
    <x v="0"/>
    <x v="0"/>
    <x v="0"/>
    <x v="36"/>
  </r>
  <r>
    <x v="1"/>
    <x v="4"/>
    <x v="35"/>
    <x v="5"/>
    <x v="22"/>
    <x v="7"/>
    <x v="53"/>
    <x v="15"/>
    <x v="29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20"/>
    <x v="15"/>
    <x v="14"/>
    <x v="4"/>
    <x v="15"/>
    <x v="6"/>
    <x v="5"/>
    <x v="1"/>
    <x v="8"/>
    <x v="1"/>
    <x v="1"/>
    <x v="11"/>
    <x v="3"/>
    <x v="11"/>
    <x v="3"/>
    <x v="8"/>
    <x v="1"/>
    <x v="2"/>
    <x v="5"/>
    <x v="3"/>
    <x v="2"/>
    <x v="0"/>
    <x v="20"/>
    <x v="14"/>
    <x v="4"/>
    <x v="15"/>
    <x v="6"/>
    <x v="5"/>
    <x v="1"/>
    <x v="8"/>
    <x v="1"/>
    <x v="1"/>
    <x v="11"/>
    <x v="3"/>
    <x v="11"/>
    <x v="3"/>
    <x v="8"/>
    <x v="1"/>
    <x v="2"/>
    <x v="5"/>
    <x v="3"/>
    <x v="2"/>
    <x v="0"/>
    <x v="3"/>
    <x v="0"/>
    <x v="0"/>
    <x v="1"/>
    <x v="3"/>
    <x v="2"/>
    <x v="16"/>
    <x v="16"/>
    <x v="6"/>
    <x v="6"/>
    <x v="21"/>
    <x v="1"/>
    <x v="3"/>
    <x v="0"/>
    <x v="0"/>
    <x v="0"/>
    <x v="0"/>
    <x v="0"/>
    <x v="0"/>
    <x v="0"/>
    <x v="0"/>
    <x v="0"/>
    <x v="65"/>
  </r>
  <r>
    <x v="0"/>
    <x v="0"/>
    <x v="0"/>
    <x v="2"/>
    <x v="9"/>
    <x v="59"/>
    <x v="56"/>
    <x v="52"/>
    <x v="82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1"/>
    <x v="0"/>
    <x v="16"/>
    <x v="16"/>
    <x v="6"/>
    <x v="6"/>
    <x v="22"/>
    <x v="1"/>
    <x v="3"/>
    <x v="0"/>
    <x v="0"/>
    <x v="0"/>
    <x v="0"/>
    <x v="0"/>
    <x v="0"/>
    <x v="0"/>
    <x v="0"/>
    <x v="0"/>
    <x v="28"/>
  </r>
  <r>
    <x v="0"/>
    <x v="0"/>
    <x v="1"/>
    <x v="2"/>
    <x v="9"/>
    <x v="32"/>
    <x v="13"/>
    <x v="12"/>
    <x v="25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8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"/>
    <x v="1"/>
    <x v="0"/>
    <x v="0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18"/>
  </r>
  <r>
    <x v="0"/>
    <x v="1"/>
    <x v="4"/>
    <x v="2"/>
    <x v="10"/>
    <x v="27"/>
    <x v="12"/>
    <x v="5"/>
    <x v="8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9"/>
    <x v="5"/>
    <x v="3"/>
    <x v="0"/>
    <x v="0"/>
    <x v="0"/>
    <x v="0"/>
    <x v="1"/>
    <x v="2"/>
    <x v="0"/>
    <x v="0"/>
    <x v="0"/>
    <x v="0"/>
    <x v="0"/>
    <x v="0"/>
    <x v="2"/>
    <x v="1"/>
    <x v="0"/>
    <x v="1"/>
    <x v="0"/>
    <x v="0"/>
    <x v="0"/>
    <x v="9"/>
    <x v="3"/>
    <x v="0"/>
    <x v="0"/>
    <x v="0"/>
    <x v="0"/>
    <x v="1"/>
    <x v="2"/>
    <x v="0"/>
    <x v="0"/>
    <x v="0"/>
    <x v="0"/>
    <x v="0"/>
    <x v="0"/>
    <x v="2"/>
    <x v="1"/>
    <x v="0"/>
    <x v="1"/>
    <x v="0"/>
    <x v="0"/>
    <x v="0"/>
    <x v="3"/>
    <x v="1"/>
    <x v="0"/>
    <x v="0"/>
    <x v="1"/>
    <x v="0"/>
    <x v="16"/>
    <x v="16"/>
    <x v="6"/>
    <x v="6"/>
    <x v="11"/>
    <x v="1"/>
    <x v="3"/>
    <x v="0"/>
    <x v="0"/>
    <x v="0"/>
    <x v="0"/>
    <x v="0"/>
    <x v="0"/>
    <x v="0"/>
    <x v="0"/>
    <x v="0"/>
    <x v="60"/>
  </r>
  <r>
    <x v="0"/>
    <x v="1"/>
    <x v="4"/>
    <x v="2"/>
    <x v="10"/>
    <x v="11"/>
    <x v="4"/>
    <x v="52"/>
    <x v="8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3"/>
    <x v="0"/>
    <x v="2"/>
    <x v="0"/>
    <x v="0"/>
    <x v="0"/>
    <x v="0"/>
    <x v="1"/>
    <x v="1"/>
    <x v="0"/>
    <x v="0"/>
    <x v="0"/>
    <x v="0"/>
    <x v="0"/>
    <x v="0"/>
    <x v="1"/>
    <x v="1"/>
    <x v="0"/>
    <x v="1"/>
    <x v="0"/>
    <x v="0"/>
    <x v="0"/>
    <x v="13"/>
    <x v="2"/>
    <x v="0"/>
    <x v="0"/>
    <x v="0"/>
    <x v="0"/>
    <x v="1"/>
    <x v="1"/>
    <x v="0"/>
    <x v="0"/>
    <x v="0"/>
    <x v="0"/>
    <x v="0"/>
    <x v="0"/>
    <x v="1"/>
    <x v="1"/>
    <x v="0"/>
    <x v="1"/>
    <x v="0"/>
    <x v="0"/>
    <x v="0"/>
    <x v="3"/>
    <x v="1"/>
    <x v="0"/>
    <x v="0"/>
    <x v="1"/>
    <x v="0"/>
    <x v="16"/>
    <x v="16"/>
    <x v="6"/>
    <x v="6"/>
    <x v="22"/>
    <x v="1"/>
    <x v="3"/>
    <x v="0"/>
    <x v="0"/>
    <x v="0"/>
    <x v="0"/>
    <x v="0"/>
    <x v="0"/>
    <x v="0"/>
    <x v="0"/>
    <x v="0"/>
    <x v="12"/>
  </r>
  <r>
    <x v="0"/>
    <x v="1"/>
    <x v="5"/>
    <x v="2"/>
    <x v="10"/>
    <x v="13"/>
    <x v="32"/>
    <x v="14"/>
    <x v="27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2"/>
    <x v="0"/>
    <x v="4"/>
    <x v="1"/>
    <x v="0"/>
    <x v="0"/>
    <x v="0"/>
    <x v="1"/>
    <x v="3"/>
    <x v="1"/>
    <x v="0"/>
    <x v="0"/>
    <x v="0"/>
    <x v="0"/>
    <x v="0"/>
    <x v="3"/>
    <x v="1"/>
    <x v="0"/>
    <x v="1"/>
    <x v="1"/>
    <x v="0"/>
    <x v="0"/>
    <x v="32"/>
    <x v="4"/>
    <x v="1"/>
    <x v="0"/>
    <x v="0"/>
    <x v="0"/>
    <x v="1"/>
    <x v="3"/>
    <x v="1"/>
    <x v="0"/>
    <x v="0"/>
    <x v="0"/>
    <x v="0"/>
    <x v="0"/>
    <x v="3"/>
    <x v="1"/>
    <x v="0"/>
    <x v="1"/>
    <x v="1"/>
    <x v="0"/>
    <x v="0"/>
    <x v="3"/>
    <x v="1"/>
    <x v="0"/>
    <x v="0"/>
    <x v="1"/>
    <x v="0"/>
    <x v="4"/>
    <x v="12"/>
    <x v="6"/>
    <x v="6"/>
    <x v="1"/>
    <x v="1"/>
    <x v="3"/>
    <x v="0"/>
    <x v="0"/>
    <x v="0"/>
    <x v="0"/>
    <x v="0"/>
    <x v="0"/>
    <x v="0"/>
    <x v="0"/>
    <x v="0"/>
    <x v="9"/>
  </r>
  <r>
    <x v="1"/>
    <x v="2"/>
    <x v="7"/>
    <x v="2"/>
    <x v="11"/>
    <x v="59"/>
    <x v="56"/>
    <x v="52"/>
    <x v="81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9"/>
    <x v="0"/>
    <x v="5"/>
    <x v="2"/>
    <x v="0"/>
    <x v="0"/>
    <x v="0"/>
    <x v="1"/>
    <x v="4"/>
    <x v="1"/>
    <x v="1"/>
    <x v="0"/>
    <x v="0"/>
    <x v="0"/>
    <x v="0"/>
    <x v="4"/>
    <x v="1"/>
    <x v="0"/>
    <x v="1"/>
    <x v="2"/>
    <x v="1"/>
    <x v="0"/>
    <x v="19"/>
    <x v="5"/>
    <x v="2"/>
    <x v="0"/>
    <x v="0"/>
    <x v="0"/>
    <x v="1"/>
    <x v="4"/>
    <x v="1"/>
    <x v="1"/>
    <x v="0"/>
    <x v="0"/>
    <x v="0"/>
    <x v="0"/>
    <x v="4"/>
    <x v="1"/>
    <x v="0"/>
    <x v="1"/>
    <x v="2"/>
    <x v="1"/>
    <x v="0"/>
    <x v="1"/>
    <x v="0"/>
    <x v="0"/>
    <x v="0"/>
    <x v="1"/>
    <x v="0"/>
    <x v="16"/>
    <x v="16"/>
    <x v="6"/>
    <x v="6"/>
    <x v="22"/>
    <x v="1"/>
    <x v="3"/>
    <x v="0"/>
    <x v="0"/>
    <x v="0"/>
    <x v="0"/>
    <x v="0"/>
    <x v="0"/>
    <x v="0"/>
    <x v="0"/>
    <x v="0"/>
    <x v="38"/>
  </r>
  <r>
    <x v="0"/>
    <x v="2"/>
    <x v="8"/>
    <x v="2"/>
    <x v="11"/>
    <x v="11"/>
    <x v="4"/>
    <x v="52"/>
    <x v="83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"/>
    <x v="0"/>
    <x v="6"/>
    <x v="2"/>
    <x v="0"/>
    <x v="0"/>
    <x v="0"/>
    <x v="1"/>
    <x v="5"/>
    <x v="1"/>
    <x v="1"/>
    <x v="0"/>
    <x v="0"/>
    <x v="0"/>
    <x v="0"/>
    <x v="5"/>
    <x v="1"/>
    <x v="0"/>
    <x v="1"/>
    <x v="2"/>
    <x v="1"/>
    <x v="0"/>
    <x v="3"/>
    <x v="6"/>
    <x v="2"/>
    <x v="0"/>
    <x v="0"/>
    <x v="0"/>
    <x v="1"/>
    <x v="5"/>
    <x v="1"/>
    <x v="1"/>
    <x v="0"/>
    <x v="0"/>
    <x v="0"/>
    <x v="0"/>
    <x v="5"/>
    <x v="1"/>
    <x v="0"/>
    <x v="1"/>
    <x v="2"/>
    <x v="1"/>
    <x v="0"/>
    <x v="3"/>
    <x v="0"/>
    <x v="0"/>
    <x v="0"/>
    <x v="1"/>
    <x v="0"/>
    <x v="16"/>
    <x v="16"/>
    <x v="6"/>
    <x v="6"/>
    <x v="22"/>
    <x v="1"/>
    <x v="3"/>
    <x v="0"/>
    <x v="0"/>
    <x v="0"/>
    <x v="0"/>
    <x v="0"/>
    <x v="0"/>
    <x v="0"/>
    <x v="0"/>
    <x v="0"/>
    <x v="50"/>
  </r>
  <r>
    <x v="0"/>
    <x v="2"/>
    <x v="9"/>
    <x v="2"/>
    <x v="11"/>
    <x v="33"/>
    <x v="14"/>
    <x v="26"/>
    <x v="46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2"/>
    <x v="0"/>
    <x v="7"/>
    <x v="2"/>
    <x v="1"/>
    <x v="0"/>
    <x v="0"/>
    <x v="1"/>
    <x v="5"/>
    <x v="1"/>
    <x v="1"/>
    <x v="0"/>
    <x v="0"/>
    <x v="1"/>
    <x v="0"/>
    <x v="5"/>
    <x v="1"/>
    <x v="1"/>
    <x v="1"/>
    <x v="2"/>
    <x v="1"/>
    <x v="0"/>
    <x v="22"/>
    <x v="7"/>
    <x v="2"/>
    <x v="1"/>
    <x v="0"/>
    <x v="0"/>
    <x v="1"/>
    <x v="5"/>
    <x v="1"/>
    <x v="1"/>
    <x v="0"/>
    <x v="0"/>
    <x v="1"/>
    <x v="0"/>
    <x v="5"/>
    <x v="1"/>
    <x v="1"/>
    <x v="1"/>
    <x v="2"/>
    <x v="1"/>
    <x v="0"/>
    <x v="2"/>
    <x v="0"/>
    <x v="0"/>
    <x v="0"/>
    <x v="5"/>
    <x v="2"/>
    <x v="12"/>
    <x v="11"/>
    <x v="6"/>
    <x v="6"/>
    <x v="22"/>
    <x v="0"/>
    <x v="3"/>
    <x v="0"/>
    <x v="0"/>
    <x v="0"/>
    <x v="0"/>
    <x v="0"/>
    <x v="0"/>
    <x v="0"/>
    <x v="0"/>
    <x v="0"/>
    <x v="108"/>
  </r>
  <r>
    <x v="0"/>
    <x v="2"/>
    <x v="12"/>
    <x v="2"/>
    <x v="11"/>
    <x v="44"/>
    <x v="25"/>
    <x v="66"/>
    <x v="102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0"/>
    <x v="6"/>
    <x v="8"/>
    <x v="3"/>
    <x v="2"/>
    <x v="1"/>
    <x v="1"/>
    <x v="1"/>
    <x v="5"/>
    <x v="1"/>
    <x v="1"/>
    <x v="0"/>
    <x v="1"/>
    <x v="3"/>
    <x v="2"/>
    <x v="5"/>
    <x v="1"/>
    <x v="1"/>
    <x v="1"/>
    <x v="2"/>
    <x v="2"/>
    <x v="0"/>
    <x v="10"/>
    <x v="8"/>
    <x v="3"/>
    <x v="2"/>
    <x v="1"/>
    <x v="1"/>
    <x v="1"/>
    <x v="5"/>
    <x v="1"/>
    <x v="1"/>
    <x v="0"/>
    <x v="1"/>
    <x v="3"/>
    <x v="2"/>
    <x v="5"/>
    <x v="1"/>
    <x v="1"/>
    <x v="1"/>
    <x v="2"/>
    <x v="2"/>
    <x v="0"/>
    <x v="3"/>
    <x v="0"/>
    <x v="0"/>
    <x v="0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46"/>
  </r>
  <r>
    <x v="1"/>
    <x v="3"/>
    <x v="14"/>
    <x v="2"/>
    <x v="12"/>
    <x v="27"/>
    <x v="0"/>
    <x v="40"/>
    <x v="61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5"/>
    <x v="11"/>
    <x v="10"/>
    <x v="3"/>
    <x v="4"/>
    <x v="2"/>
    <x v="2"/>
    <x v="1"/>
    <x v="7"/>
    <x v="1"/>
    <x v="1"/>
    <x v="0"/>
    <x v="1"/>
    <x v="3"/>
    <x v="2"/>
    <x v="7"/>
    <x v="1"/>
    <x v="1"/>
    <x v="1"/>
    <x v="2"/>
    <x v="2"/>
    <x v="0"/>
    <x v="15"/>
    <x v="10"/>
    <x v="3"/>
    <x v="4"/>
    <x v="2"/>
    <x v="2"/>
    <x v="1"/>
    <x v="7"/>
    <x v="1"/>
    <x v="1"/>
    <x v="0"/>
    <x v="1"/>
    <x v="3"/>
    <x v="2"/>
    <x v="7"/>
    <x v="1"/>
    <x v="1"/>
    <x v="1"/>
    <x v="2"/>
    <x v="2"/>
    <x v="0"/>
    <x v="3"/>
    <x v="0"/>
    <x v="0"/>
    <x v="0"/>
    <x v="1"/>
    <x v="0"/>
    <x v="16"/>
    <x v="16"/>
    <x v="6"/>
    <x v="6"/>
    <x v="9"/>
    <x v="1"/>
    <x v="3"/>
    <x v="0"/>
    <x v="0"/>
    <x v="0"/>
    <x v="0"/>
    <x v="0"/>
    <x v="0"/>
    <x v="0"/>
    <x v="0"/>
    <x v="0"/>
    <x v="35"/>
  </r>
  <r>
    <x v="1"/>
    <x v="3"/>
    <x v="14"/>
    <x v="2"/>
    <x v="12"/>
    <x v="13"/>
    <x v="32"/>
    <x v="25"/>
    <x v="44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"/>
    <x v="4"/>
    <x v="9"/>
    <x v="3"/>
    <x v="4"/>
    <x v="2"/>
    <x v="2"/>
    <x v="1"/>
    <x v="6"/>
    <x v="1"/>
    <x v="1"/>
    <x v="0"/>
    <x v="1"/>
    <x v="3"/>
    <x v="2"/>
    <x v="6"/>
    <x v="1"/>
    <x v="1"/>
    <x v="1"/>
    <x v="2"/>
    <x v="2"/>
    <x v="0"/>
    <x v="7"/>
    <x v="9"/>
    <x v="3"/>
    <x v="4"/>
    <x v="2"/>
    <x v="2"/>
    <x v="1"/>
    <x v="6"/>
    <x v="1"/>
    <x v="1"/>
    <x v="0"/>
    <x v="1"/>
    <x v="3"/>
    <x v="2"/>
    <x v="6"/>
    <x v="1"/>
    <x v="1"/>
    <x v="1"/>
    <x v="2"/>
    <x v="2"/>
    <x v="0"/>
    <x v="3"/>
    <x v="0"/>
    <x v="0"/>
    <x v="0"/>
    <x v="1"/>
    <x v="0"/>
    <x v="16"/>
    <x v="16"/>
    <x v="6"/>
    <x v="6"/>
    <x v="22"/>
    <x v="1"/>
    <x v="3"/>
    <x v="0"/>
    <x v="0"/>
    <x v="0"/>
    <x v="0"/>
    <x v="0"/>
    <x v="0"/>
    <x v="0"/>
    <x v="0"/>
    <x v="0"/>
    <x v="16"/>
  </r>
  <r>
    <x v="0"/>
    <x v="3"/>
    <x v="20"/>
    <x v="2"/>
    <x v="12"/>
    <x v="44"/>
    <x v="25"/>
    <x v="66"/>
    <x v="103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1"/>
    <x v="16"/>
    <x v="11"/>
    <x v="3"/>
    <x v="8"/>
    <x v="3"/>
    <x v="2"/>
    <x v="1"/>
    <x v="7"/>
    <x v="1"/>
    <x v="1"/>
    <x v="5"/>
    <x v="1"/>
    <x v="6"/>
    <x v="3"/>
    <x v="7"/>
    <x v="1"/>
    <x v="1"/>
    <x v="2"/>
    <x v="2"/>
    <x v="2"/>
    <x v="0"/>
    <x v="21"/>
    <x v="11"/>
    <x v="3"/>
    <x v="8"/>
    <x v="3"/>
    <x v="2"/>
    <x v="1"/>
    <x v="7"/>
    <x v="1"/>
    <x v="1"/>
    <x v="5"/>
    <x v="1"/>
    <x v="6"/>
    <x v="3"/>
    <x v="7"/>
    <x v="1"/>
    <x v="1"/>
    <x v="2"/>
    <x v="2"/>
    <x v="2"/>
    <x v="0"/>
    <x v="3"/>
    <x v="0"/>
    <x v="0"/>
    <x v="0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72"/>
  </r>
  <r>
    <x v="1"/>
    <x v="3"/>
    <x v="35"/>
    <x v="10"/>
    <x v="36"/>
    <x v="78"/>
    <x v="5"/>
    <x v="35"/>
    <x v="56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33"/>
    <x v="12"/>
    <x v="3"/>
    <x v="8"/>
    <x v="3"/>
    <x v="2"/>
    <x v="1"/>
    <x v="7"/>
    <x v="1"/>
    <x v="1"/>
    <x v="8"/>
    <x v="1"/>
    <x v="9"/>
    <x v="3"/>
    <x v="7"/>
    <x v="1"/>
    <x v="1"/>
    <x v="3"/>
    <x v="2"/>
    <x v="2"/>
    <x v="0"/>
    <x v="40"/>
    <x v="12"/>
    <x v="3"/>
    <x v="8"/>
    <x v="3"/>
    <x v="2"/>
    <x v="1"/>
    <x v="7"/>
    <x v="1"/>
    <x v="1"/>
    <x v="8"/>
    <x v="1"/>
    <x v="9"/>
    <x v="3"/>
    <x v="7"/>
    <x v="1"/>
    <x v="1"/>
    <x v="3"/>
    <x v="2"/>
    <x v="2"/>
    <x v="0"/>
    <x v="1"/>
    <x v="0"/>
    <x v="0"/>
    <x v="0"/>
    <x v="5"/>
    <x v="2"/>
    <x v="16"/>
    <x v="16"/>
    <x v="6"/>
    <x v="6"/>
    <x v="22"/>
    <x v="1"/>
    <x v="3"/>
    <x v="0"/>
    <x v="0"/>
    <x v="0"/>
    <x v="0"/>
    <x v="0"/>
    <x v="0"/>
    <x v="0"/>
    <x v="0"/>
    <x v="0"/>
    <x v="48"/>
  </r>
  <r>
    <x v="1"/>
    <x v="4"/>
    <x v="25"/>
    <x v="2"/>
    <x v="13"/>
    <x v="5"/>
    <x v="0"/>
    <x v="57"/>
    <x v="91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9"/>
    <x v="22"/>
    <x v="13"/>
    <x v="3"/>
    <x v="11"/>
    <x v="4"/>
    <x v="3"/>
    <x v="1"/>
    <x v="8"/>
    <x v="1"/>
    <x v="1"/>
    <x v="8"/>
    <x v="1"/>
    <x v="10"/>
    <x v="3"/>
    <x v="8"/>
    <x v="1"/>
    <x v="1"/>
    <x v="4"/>
    <x v="2"/>
    <x v="2"/>
    <x v="0"/>
    <x v="29"/>
    <x v="13"/>
    <x v="3"/>
    <x v="11"/>
    <x v="4"/>
    <x v="3"/>
    <x v="1"/>
    <x v="8"/>
    <x v="1"/>
    <x v="1"/>
    <x v="8"/>
    <x v="1"/>
    <x v="10"/>
    <x v="3"/>
    <x v="8"/>
    <x v="1"/>
    <x v="1"/>
    <x v="4"/>
    <x v="2"/>
    <x v="2"/>
    <x v="0"/>
    <x v="3"/>
    <x v="0"/>
    <x v="0"/>
    <x v="0"/>
    <x v="1"/>
    <x v="0"/>
    <x v="16"/>
    <x v="16"/>
    <x v="6"/>
    <x v="6"/>
    <x v="22"/>
    <x v="1"/>
    <x v="3"/>
    <x v="0"/>
    <x v="0"/>
    <x v="0"/>
    <x v="0"/>
    <x v="0"/>
    <x v="0"/>
    <x v="0"/>
    <x v="0"/>
    <x v="0"/>
    <x v="43"/>
  </r>
  <r>
    <x v="0"/>
    <x v="4"/>
    <x v="34"/>
    <x v="2"/>
    <x v="13"/>
    <x v="32"/>
    <x v="13"/>
    <x v="12"/>
    <x v="25"/>
    <x v="1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8"/>
    <x v="0"/>
    <x v="14"/>
    <x v="3"/>
    <x v="15"/>
    <x v="6"/>
    <x v="4"/>
    <x v="1"/>
    <x v="8"/>
    <x v="1"/>
    <x v="1"/>
    <x v="11"/>
    <x v="3"/>
    <x v="10"/>
    <x v="3"/>
    <x v="8"/>
    <x v="1"/>
    <x v="2"/>
    <x v="5"/>
    <x v="2"/>
    <x v="2"/>
    <x v="0"/>
    <x v="38"/>
    <x v="14"/>
    <x v="3"/>
    <x v="15"/>
    <x v="6"/>
    <x v="4"/>
    <x v="1"/>
    <x v="8"/>
    <x v="1"/>
    <x v="1"/>
    <x v="11"/>
    <x v="3"/>
    <x v="10"/>
    <x v="3"/>
    <x v="8"/>
    <x v="1"/>
    <x v="2"/>
    <x v="5"/>
    <x v="2"/>
    <x v="2"/>
    <x v="0"/>
    <x v="1"/>
    <x v="0"/>
    <x v="0"/>
    <x v="0"/>
    <x v="5"/>
    <x v="2"/>
    <x v="16"/>
    <x v="16"/>
    <x v="6"/>
    <x v="6"/>
    <x v="20"/>
    <x v="0"/>
    <x v="3"/>
    <x v="0"/>
    <x v="0"/>
    <x v="0"/>
    <x v="0"/>
    <x v="0"/>
    <x v="0"/>
    <x v="0"/>
    <x v="0"/>
    <x v="0"/>
    <x v="99"/>
  </r>
  <r>
    <x v="1"/>
    <x v="5"/>
    <x v="35"/>
    <x v="2"/>
    <x v="14"/>
    <x v="38"/>
    <x v="56"/>
    <x v="9"/>
    <x v="14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8"/>
    <x v="32"/>
    <x v="15"/>
    <x v="4"/>
    <x v="15"/>
    <x v="7"/>
    <x v="7"/>
    <x v="1"/>
    <x v="9"/>
    <x v="1"/>
    <x v="2"/>
    <x v="17"/>
    <x v="3"/>
    <x v="14"/>
    <x v="5"/>
    <x v="9"/>
    <x v="1"/>
    <x v="2"/>
    <x v="7"/>
    <x v="3"/>
    <x v="2"/>
    <x v="0"/>
    <x v="38"/>
    <x v="15"/>
    <x v="4"/>
    <x v="15"/>
    <x v="7"/>
    <x v="7"/>
    <x v="1"/>
    <x v="9"/>
    <x v="1"/>
    <x v="2"/>
    <x v="17"/>
    <x v="3"/>
    <x v="14"/>
    <x v="5"/>
    <x v="9"/>
    <x v="1"/>
    <x v="2"/>
    <x v="7"/>
    <x v="3"/>
    <x v="2"/>
    <x v="0"/>
    <x v="3"/>
    <x v="0"/>
    <x v="0"/>
    <x v="0"/>
    <x v="1"/>
    <x v="0"/>
    <x v="1"/>
    <x v="7"/>
    <x v="6"/>
    <x v="6"/>
    <x v="22"/>
    <x v="0"/>
    <x v="3"/>
    <x v="0"/>
    <x v="0"/>
    <x v="0"/>
    <x v="0"/>
    <x v="0"/>
    <x v="0"/>
    <x v="0"/>
    <x v="0"/>
    <x v="0"/>
    <x v="106"/>
  </r>
  <r>
    <x v="0"/>
    <x v="2"/>
    <x v="9"/>
    <x v="7"/>
    <x v="27"/>
    <x v="41"/>
    <x v="19"/>
    <x v="44"/>
    <x v="6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9"/>
    <x v="24"/>
    <x v="7"/>
    <x v="3"/>
    <x v="1"/>
    <x v="0"/>
    <x v="0"/>
    <x v="1"/>
    <x v="5"/>
    <x v="1"/>
    <x v="1"/>
    <x v="0"/>
    <x v="0"/>
    <x v="1"/>
    <x v="1"/>
    <x v="5"/>
    <x v="1"/>
    <x v="1"/>
    <x v="1"/>
    <x v="2"/>
    <x v="2"/>
    <x v="0"/>
    <x v="39"/>
    <x v="7"/>
    <x v="3"/>
    <x v="1"/>
    <x v="0"/>
    <x v="0"/>
    <x v="1"/>
    <x v="5"/>
    <x v="1"/>
    <x v="1"/>
    <x v="0"/>
    <x v="0"/>
    <x v="1"/>
    <x v="1"/>
    <x v="5"/>
    <x v="1"/>
    <x v="1"/>
    <x v="1"/>
    <x v="2"/>
    <x v="2"/>
    <x v="0"/>
    <x v="1"/>
    <x v="0"/>
    <x v="0"/>
    <x v="14"/>
    <x v="0"/>
    <x v="2"/>
    <x v="16"/>
    <x v="16"/>
    <x v="6"/>
    <x v="6"/>
    <x v="3"/>
    <x v="1"/>
    <x v="3"/>
    <x v="0"/>
    <x v="0"/>
    <x v="0"/>
    <x v="0"/>
    <x v="0"/>
    <x v="0"/>
    <x v="0"/>
    <x v="0"/>
    <x v="0"/>
    <x v="64"/>
  </r>
  <r>
    <x v="0"/>
    <x v="2"/>
    <x v="10"/>
    <x v="3"/>
    <x v="15"/>
    <x v="61"/>
    <x v="21"/>
    <x v="4"/>
    <x v="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9"/>
    <x v="22"/>
    <x v="7"/>
    <x v="3"/>
    <x v="2"/>
    <x v="1"/>
    <x v="0"/>
    <x v="1"/>
    <x v="5"/>
    <x v="1"/>
    <x v="1"/>
    <x v="0"/>
    <x v="0"/>
    <x v="3"/>
    <x v="2"/>
    <x v="5"/>
    <x v="1"/>
    <x v="1"/>
    <x v="1"/>
    <x v="2"/>
    <x v="2"/>
    <x v="0"/>
    <x v="29"/>
    <x v="7"/>
    <x v="3"/>
    <x v="2"/>
    <x v="1"/>
    <x v="0"/>
    <x v="1"/>
    <x v="5"/>
    <x v="1"/>
    <x v="1"/>
    <x v="0"/>
    <x v="0"/>
    <x v="3"/>
    <x v="2"/>
    <x v="5"/>
    <x v="1"/>
    <x v="1"/>
    <x v="1"/>
    <x v="2"/>
    <x v="2"/>
    <x v="0"/>
    <x v="1"/>
    <x v="0"/>
    <x v="0"/>
    <x v="14"/>
    <x v="0"/>
    <x v="2"/>
    <x v="16"/>
    <x v="16"/>
    <x v="6"/>
    <x v="6"/>
    <x v="22"/>
    <x v="1"/>
    <x v="3"/>
    <x v="0"/>
    <x v="0"/>
    <x v="0"/>
    <x v="0"/>
    <x v="0"/>
    <x v="0"/>
    <x v="0"/>
    <x v="0"/>
    <x v="0"/>
    <x v="8"/>
  </r>
  <r>
    <x v="1"/>
    <x v="2"/>
    <x v="35"/>
    <x v="10"/>
    <x v="35"/>
    <x v="78"/>
    <x v="5"/>
    <x v="67"/>
    <x v="10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"/>
    <x v="2"/>
    <x v="8"/>
    <x v="3"/>
    <x v="3"/>
    <x v="2"/>
    <x v="1"/>
    <x v="1"/>
    <x v="5"/>
    <x v="1"/>
    <x v="1"/>
    <x v="0"/>
    <x v="1"/>
    <x v="3"/>
    <x v="2"/>
    <x v="5"/>
    <x v="1"/>
    <x v="1"/>
    <x v="1"/>
    <x v="2"/>
    <x v="2"/>
    <x v="0"/>
    <x v="5"/>
    <x v="8"/>
    <x v="3"/>
    <x v="3"/>
    <x v="2"/>
    <x v="1"/>
    <x v="1"/>
    <x v="5"/>
    <x v="1"/>
    <x v="1"/>
    <x v="0"/>
    <x v="1"/>
    <x v="3"/>
    <x v="2"/>
    <x v="5"/>
    <x v="1"/>
    <x v="1"/>
    <x v="1"/>
    <x v="2"/>
    <x v="2"/>
    <x v="0"/>
    <x v="3"/>
    <x v="1"/>
    <x v="0"/>
    <x v="13"/>
    <x v="5"/>
    <x v="2"/>
    <x v="16"/>
    <x v="16"/>
    <x v="6"/>
    <x v="6"/>
    <x v="22"/>
    <x v="0"/>
    <x v="2"/>
    <x v="0"/>
    <x v="0"/>
    <x v="0"/>
    <x v="0"/>
    <x v="0"/>
    <x v="0"/>
    <x v="0"/>
    <x v="0"/>
    <x v="0"/>
    <x v="94"/>
  </r>
  <r>
    <x v="2"/>
    <x v="5"/>
    <x v="32"/>
    <x v="9"/>
    <x v="33"/>
    <x v="71"/>
    <x v="9"/>
    <x v="50"/>
    <x v="7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5"/>
    <x v="58"/>
    <x v="14"/>
    <x v="4"/>
    <x v="15"/>
    <x v="7"/>
    <x v="7"/>
    <x v="1"/>
    <x v="8"/>
    <x v="1"/>
    <x v="1"/>
    <x v="15"/>
    <x v="3"/>
    <x v="14"/>
    <x v="5"/>
    <x v="8"/>
    <x v="1"/>
    <x v="2"/>
    <x v="6"/>
    <x v="3"/>
    <x v="2"/>
    <x v="0"/>
    <x v="65"/>
    <x v="14"/>
    <x v="4"/>
    <x v="15"/>
    <x v="7"/>
    <x v="7"/>
    <x v="1"/>
    <x v="8"/>
    <x v="1"/>
    <x v="1"/>
    <x v="15"/>
    <x v="3"/>
    <x v="14"/>
    <x v="5"/>
    <x v="8"/>
    <x v="1"/>
    <x v="2"/>
    <x v="6"/>
    <x v="3"/>
    <x v="2"/>
    <x v="0"/>
    <x v="3"/>
    <x v="1"/>
    <x v="0"/>
    <x v="14"/>
    <x v="0"/>
    <x v="2"/>
    <x v="0"/>
    <x v="8"/>
    <x v="6"/>
    <x v="6"/>
    <x v="22"/>
    <x v="1"/>
    <x v="3"/>
    <x v="0"/>
    <x v="0"/>
    <x v="0"/>
    <x v="0"/>
    <x v="0"/>
    <x v="0"/>
    <x v="0"/>
    <x v="0"/>
    <x v="0"/>
    <x v="6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7:H145" firstHeaderRow="1" firstDataRow="2" firstDataCol="6" rowPageCount="24" colPageCount="1"/>
  <pivotFields count="175">
    <pivotField axis="axisPage" compact="0" showAll="0" defaultSubtotal="0" outline="0">
      <items count="4">
        <item x="0"/>
        <item x="1"/>
        <item x="2"/>
        <item x="3"/>
      </items>
    </pivotField>
    <pivotField axis="axisRow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axis="axisRow" compact="0" showAll="0" defaultSubtotal="0" outline="0">
      <items count="36">
        <item x="0"/>
        <item x="1"/>
        <item x="3"/>
        <item x="4"/>
        <item x="6"/>
        <item x="7"/>
        <item x="10"/>
        <item x="11"/>
        <item x="12"/>
        <item x="19"/>
        <item x="21"/>
        <item x="34"/>
        <item x="35"/>
        <item h="1" x="2"/>
        <item h="1" x="5"/>
        <item h="1" x="8"/>
        <item h="1" x="9"/>
        <item h="1" x="13"/>
        <item h="1" x="14"/>
        <item h="1" x="15"/>
        <item h="1" x="16"/>
        <item h="1" x="17"/>
        <item h="1" x="18"/>
        <item h="1" x="20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</items>
    </pivotField>
    <pivotField axis="axisRow" compact="0" showAll="0" defaultSubtotal="0" outline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showAll="0" outline="0"/>
    <pivotField axis="axisRow" compact="0" showAll="0" defaultSubtotal="0" outline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compact="0" showAll="0" outline="0"/>
    <pivotField axis="axisRow" compact="0" showAll="0" defaultSubtotal="0" outline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axis="axisRow" compact="0" showAll="0" defaultSubtotal="0" outline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Page" compact="0" showAll="0" outline="0">
      <items count="7">
        <item x="0"/>
        <item x="1"/>
        <item x="2"/>
        <item x="3"/>
        <item x="4"/>
        <item x="5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6">
    <field x="1"/>
    <field x="2"/>
    <field x="3"/>
    <field x="5"/>
    <field x="7"/>
    <field x="8"/>
  </rowFields>
  <rowItems count="1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 t="grand">
      <x v="116"/>
    </i>
  </rowItems>
  <colFields count="1">
    <field x="-2"/>
  </colFields>
  <colItems count="1">
    <i t="grand">
      <x v="0"/>
    </i>
  </colItems>
  <pageFields count="24">
    <pageField fld="0" hier="-1"/>
    <pageField fld="155" hier="-1"/>
    <pageField fld="156" hier="-1"/>
    <pageField fld="157" hier="-1"/>
    <pageField fld="9" hier="-1"/>
    <pageField fld="14" hier="-1"/>
    <pageField fld="19" hier="-1"/>
    <pageField fld="24" hier="-1"/>
    <pageField fld="29" hier="-1"/>
    <pageField fld="34" hier="-1"/>
    <pageField fld="39" hier="-1"/>
    <pageField fld="44" hier="-1"/>
    <pageField fld="49" hier="-1"/>
    <pageField fld="54" hier="-1"/>
    <pageField fld="59" hier="-1"/>
    <pageField fld="64" hier="-1"/>
    <pageField fld="69" hier="-1"/>
    <pageField fld="74" hier="-1"/>
    <pageField fld="79" hier="-1"/>
    <pageField fld="84" hier="-1"/>
    <pageField fld="89" hier="-1"/>
    <pageField fld="94" hier="-1"/>
    <pageField fld="99" hier="-1"/>
    <pageField fld="104" hier="-1"/>
  </pageFields>
  <dataFields count="2">
    <dataField name="Nameplate MWs" fld="109" subtotal="sum" numFmtId="164"/>
    <dataField name="Mmbtu/day" fld="131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10.71"/>
    <col collapsed="false" customWidth="true" hidden="false" outlineLevel="0" max="4" min="4" style="0" width="10.13"/>
    <col collapsed="false" customWidth="true" hidden="false" outlineLevel="0" max="5" min="5" style="0" width="13.14"/>
    <col collapsed="false" customWidth="true" hidden="false" outlineLevel="0" max="6" min="6" style="0" width="10.71"/>
    <col collapsed="false" customWidth="true" hidden="false" outlineLevel="0" max="7" min="7" style="0" width="5.71"/>
    <col collapsed="false" customWidth="true" hidden="false" outlineLevel="0" max="9" min="8" style="0" width="10.41"/>
    <col collapsed="false" customWidth="true" hidden="false" outlineLevel="0" max="10" min="10" style="0" width="10.13"/>
    <col collapsed="false" customWidth="true" hidden="false" outlineLevel="0" max="11" min="11" style="1" width="10.13"/>
    <col collapsed="false" customWidth="true" hidden="false" outlineLevel="0" max="12" min="12" style="1" width="9.14"/>
    <col collapsed="false" customWidth="true" hidden="false" outlineLevel="0" max="17" min="17" style="0" width="14.56"/>
    <col collapsed="false" customWidth="true" hidden="false" outlineLevel="0" max="21" min="18" style="0" width="13.14"/>
    <col collapsed="false" customWidth="true" hidden="false" outlineLevel="0" max="25" min="22" style="0" width="18.85"/>
    <col collapsed="false" customWidth="true" hidden="false" outlineLevel="0" max="26" min="26" style="0" width="21.42"/>
    <col collapsed="false" customWidth="true" hidden="false" outlineLevel="0" max="27" min="27" style="0" width="10.28"/>
    <col collapsed="false" customWidth="true" hidden="false" outlineLevel="0" max="28" min="28" style="0" width="11.28"/>
    <col collapsed="false" customWidth="true" hidden="false" outlineLevel="0" max="29" min="29" style="0" width="10.28"/>
    <col collapsed="false" customWidth="true" hidden="false" outlineLevel="0" max="31" min="30" style="0" width="12.85"/>
    <col collapsed="false" customWidth="true" hidden="false" outlineLevel="0" max="32" min="32" style="0" width="13.14"/>
  </cols>
  <sheetData>
    <row r="2" customFormat="false" ht="12.75" hidden="false" customHeight="false" outlineLevel="0" collapsed="false">
      <c r="A2" s="2" t="s">
        <v>0</v>
      </c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2"/>
    </row>
    <row r="4" customFormat="false" ht="12.75" hidden="false" customHeight="false" outlineLevel="0" collapsed="false">
      <c r="A4" s="2"/>
      <c r="B4" s="2"/>
      <c r="C4" s="2"/>
      <c r="D4" s="2"/>
      <c r="E4" s="3"/>
      <c r="F4" s="2"/>
      <c r="G4" s="2"/>
      <c r="H4" s="2"/>
      <c r="I4" s="2"/>
      <c r="J4" s="2"/>
      <c r="K4" s="3"/>
      <c r="L4" s="3"/>
      <c r="M4" s="2"/>
    </row>
    <row r="5" customFormat="false" ht="12.75" hidden="false" customHeight="false" outlineLevel="0" collapsed="false">
      <c r="A5" s="2"/>
      <c r="B5" s="2"/>
      <c r="D5" s="2"/>
      <c r="E5" s="3"/>
      <c r="F5" s="2"/>
      <c r="G5" s="3"/>
      <c r="H5" s="2"/>
      <c r="I5" s="2"/>
      <c r="J5" s="2"/>
      <c r="K5" s="3"/>
      <c r="L5" s="3"/>
      <c r="M5" s="2"/>
    </row>
    <row r="6" customFormat="false" ht="12.75" hidden="false" customHeight="false" outlineLevel="0" collapsed="false">
      <c r="B6" s="2" t="s">
        <v>2</v>
      </c>
      <c r="C6" s="2" t="s">
        <v>3</v>
      </c>
      <c r="D6" s="2"/>
      <c r="E6" s="3"/>
      <c r="F6" s="2"/>
      <c r="G6" s="3"/>
      <c r="H6" s="2"/>
      <c r="I6" s="2"/>
      <c r="J6" s="3"/>
      <c r="K6" s="3"/>
      <c r="L6" s="3"/>
      <c r="M6" s="2"/>
    </row>
    <row r="7" customFormat="false" ht="12.75" hidden="false" customHeight="false" outlineLevel="0" collapsed="false">
      <c r="A7" s="2"/>
      <c r="B7" s="2"/>
      <c r="E7" s="1"/>
      <c r="G7" s="1"/>
      <c r="L7" s="3"/>
    </row>
    <row r="8" customFormat="false" ht="12.75" hidden="false" customHeight="false" outlineLevel="0" collapsed="false">
      <c r="A8" s="2"/>
      <c r="B8" s="2"/>
      <c r="C8" s="4" t="n">
        <v>18795</v>
      </c>
      <c r="D8" s="5" t="n">
        <v>18794</v>
      </c>
      <c r="E8" s="3"/>
      <c r="F8" s="6" t="n">
        <v>18793</v>
      </c>
      <c r="G8" s="3"/>
      <c r="H8" s="7" t="n">
        <v>18791</v>
      </c>
      <c r="I8" s="8" t="n">
        <v>18790</v>
      </c>
      <c r="J8" s="9" t="n">
        <v>18789</v>
      </c>
      <c r="K8" s="3"/>
      <c r="L8" s="3"/>
      <c r="AH8" s="0" t="s">
        <v>4</v>
      </c>
    </row>
    <row r="9" customFormat="false" ht="12.75" hidden="false" customHeight="false" outlineLevel="0" collapsed="false">
      <c r="A9" s="2" t="s">
        <v>5</v>
      </c>
      <c r="C9" s="4" t="s">
        <v>6</v>
      </c>
      <c r="D9" s="5" t="s">
        <v>6</v>
      </c>
      <c r="E9" s="3"/>
      <c r="F9" s="6" t="s">
        <v>7</v>
      </c>
      <c r="G9" s="3"/>
      <c r="H9" s="7" t="s">
        <v>8</v>
      </c>
      <c r="I9" s="8" t="s">
        <v>8</v>
      </c>
      <c r="J9" s="9" t="s">
        <v>8</v>
      </c>
      <c r="K9" s="3"/>
      <c r="L9" s="3"/>
      <c r="M9" s="10"/>
      <c r="AG9" s="11" t="s">
        <v>9</v>
      </c>
    </row>
    <row r="10" customFormat="false" ht="12.75" hidden="false" customHeight="false" outlineLevel="0" collapsed="false">
      <c r="A10" s="2" t="s">
        <v>10</v>
      </c>
      <c r="C10" s="4" t="s">
        <v>11</v>
      </c>
      <c r="D10" s="5" t="s">
        <v>12</v>
      </c>
      <c r="E10" s="3"/>
      <c r="F10" s="6" t="s">
        <v>12</v>
      </c>
      <c r="G10" s="3"/>
      <c r="H10" s="7" t="s">
        <v>13</v>
      </c>
      <c r="I10" s="8" t="s">
        <v>11</v>
      </c>
      <c r="J10" s="9" t="s">
        <v>12</v>
      </c>
      <c r="K10" s="3"/>
      <c r="L10" s="3"/>
      <c r="M10" s="2" t="s">
        <v>14</v>
      </c>
      <c r="AG10" s="2" t="s">
        <v>15</v>
      </c>
      <c r="AH10" s="12" t="n">
        <f aca="false">SUMIF('ALL DATA FOR SORT CA, NV, AZ'!$H$5:$H$48,"El Paso",'ALL DATA FOR SORT CA, NV, AZ'!$BC$5:$BC$48)</f>
        <v>9180</v>
      </c>
    </row>
    <row r="11" customFormat="false" ht="13.5" hidden="false" customHeight="false" outlineLevel="0" collapsed="false">
      <c r="A11" s="2"/>
      <c r="B11" s="2"/>
      <c r="C11" s="4" t="s">
        <v>16</v>
      </c>
      <c r="D11" s="5" t="s">
        <v>16</v>
      </c>
      <c r="F11" s="6" t="s">
        <v>17</v>
      </c>
      <c r="H11" s="7" t="s">
        <v>18</v>
      </c>
      <c r="I11" s="8" t="s">
        <v>16</v>
      </c>
      <c r="J11" s="9" t="s">
        <v>16</v>
      </c>
      <c r="K11" s="3" t="s">
        <v>19</v>
      </c>
      <c r="L11" s="3"/>
      <c r="M11" s="13" t="s">
        <v>9</v>
      </c>
      <c r="AG11" s="2" t="s">
        <v>20</v>
      </c>
      <c r="AH11" s="12" t="n">
        <f aca="false">SUMIF('ALL DATA FOR SORT CA, NV, AZ'!$H$5:$H$48,"Enron",'ALL DATA FOR SORT CA, NV, AZ'!$BC$5:$BC$48)</f>
        <v>0</v>
      </c>
    </row>
    <row r="12" customFormat="false" ht="12.75" hidden="false" customHeight="false" outlineLevel="0" collapsed="false">
      <c r="A12" s="11" t="s">
        <v>9</v>
      </c>
      <c r="C12" s="1"/>
      <c r="D12" s="1"/>
      <c r="F12" s="1"/>
      <c r="H12" s="1"/>
      <c r="I12" s="1"/>
      <c r="J12" s="1"/>
      <c r="M12" s="14"/>
      <c r="AG12" s="2" t="s">
        <v>21</v>
      </c>
      <c r="AH12" s="12" t="n">
        <f aca="false">SUMIF('ALL DATA FOR SORT CA, NV, AZ'!$H$5:$H$48,"duke",'ALL DATA FOR SORT CA, NV, AZ'!$BC$5:$BC$48)</f>
        <v>289800</v>
      </c>
    </row>
    <row r="13" customFormat="false" ht="12.75" hidden="false" customHeight="false" outlineLevel="0" collapsed="false">
      <c r="A13" s="2" t="s">
        <v>15</v>
      </c>
      <c r="C13" s="15" t="n">
        <v>3413</v>
      </c>
      <c r="D13" s="15" t="n">
        <v>8225</v>
      </c>
      <c r="F13" s="15" t="n">
        <v>239106</v>
      </c>
      <c r="H13" s="15" t="n">
        <v>11418</v>
      </c>
      <c r="I13" s="15" t="n">
        <v>3975</v>
      </c>
      <c r="J13" s="15" t="n">
        <v>10795</v>
      </c>
      <c r="K13" s="16" t="n">
        <f aca="false">SUM(H13:J13)</f>
        <v>26188</v>
      </c>
      <c r="M13" s="17" t="n">
        <f aca="false">SUM(C13:J13)</f>
        <v>276932</v>
      </c>
      <c r="AG13" s="9" t="s">
        <v>12</v>
      </c>
      <c r="AH13" s="12" t="n">
        <f aca="false">SUMIF('ALL DATA FOR SORT CA, NV, AZ'!$H$5:$H$48,"PG&amp;E",'ALL DATA FOR SORT CA, NV, AZ'!$BC$5:$BC$48)</f>
        <v>563760</v>
      </c>
    </row>
    <row r="14" customFormat="false" ht="12.75" hidden="false" customHeight="false" outlineLevel="0" collapsed="false">
      <c r="A14" s="2" t="s">
        <v>20</v>
      </c>
      <c r="C14" s="15" t="n">
        <v>0</v>
      </c>
      <c r="D14" s="15" t="n">
        <f aca="false">8225+8225</f>
        <v>16450</v>
      </c>
      <c r="F14" s="15" t="n">
        <v>200000</v>
      </c>
      <c r="H14" s="15" t="n">
        <f aca="false">11418*3</f>
        <v>34254</v>
      </c>
      <c r="I14" s="15" t="n">
        <v>3975</v>
      </c>
      <c r="J14" s="15" t="n">
        <v>10795</v>
      </c>
      <c r="K14" s="16" t="n">
        <f aca="false">SUM(H14:J14)</f>
        <v>49024</v>
      </c>
      <c r="M14" s="17" t="n">
        <f aca="false">SUM(C14:J14)</f>
        <v>265474</v>
      </c>
      <c r="AG14" s="2" t="s">
        <v>22</v>
      </c>
      <c r="AH14" s="12" t="n">
        <f aca="false">SUMIF('ALL DATA FOR SORT CA, NV, AZ'!$H$5:$H$48,"Texaco",'ALL DATA FOR SORT CA, NV, AZ'!$BC$5:$BC$48)</f>
        <v>0</v>
      </c>
    </row>
    <row r="15" customFormat="false" ht="12.75" hidden="false" customHeight="false" outlineLevel="0" collapsed="false">
      <c r="A15" s="2" t="s">
        <v>21</v>
      </c>
      <c r="C15" s="15" t="n">
        <f aca="false">3413*4</f>
        <v>13652</v>
      </c>
      <c r="D15" s="15" t="n">
        <f aca="false">8225+8225+8225+8225</f>
        <v>32900</v>
      </c>
      <c r="F15" s="15" t="n">
        <v>100000</v>
      </c>
      <c r="H15" s="15" t="n">
        <f aca="false">11418*3+6149</f>
        <v>40403</v>
      </c>
      <c r="I15" s="15" t="n">
        <f aca="false">3975*3+2022</f>
        <v>13947</v>
      </c>
      <c r="J15" s="15" t="n">
        <v>10795</v>
      </c>
      <c r="K15" s="16" t="n">
        <f aca="false">SUM(H15:J15)</f>
        <v>65145</v>
      </c>
      <c r="M15" s="17" t="n">
        <f aca="false">SUM(C15:J15)</f>
        <v>211697</v>
      </c>
      <c r="AG15" s="2" t="s">
        <v>23</v>
      </c>
      <c r="AH15" s="12" t="n">
        <f aca="false">SUMIF('ALL DATA FOR SORT CA, NV, AZ'!$H$5:$H$48,"Dynegy",'ALL DATA FOR SORT CA, NV, AZ'!$BC$5:$BC$48)</f>
        <v>0</v>
      </c>
    </row>
    <row r="16" customFormat="false" ht="12.75" hidden="false" customHeight="false" outlineLevel="0" collapsed="false">
      <c r="A16" s="9" t="s">
        <v>12</v>
      </c>
      <c r="B16" s="18"/>
      <c r="C16" s="19" t="n">
        <f aca="false">3413*5</f>
        <v>17065</v>
      </c>
      <c r="D16" s="19" t="n">
        <f aca="false">8225*5</f>
        <v>41125</v>
      </c>
      <c r="F16" s="19" t="n">
        <v>0</v>
      </c>
      <c r="H16" s="19" t="n">
        <f aca="false">11418*5</f>
        <v>57090</v>
      </c>
      <c r="I16" s="19" t="n">
        <f aca="false">3975*5</f>
        <v>19875</v>
      </c>
      <c r="J16" s="19" t="n">
        <f aca="false">10794*5</f>
        <v>53970</v>
      </c>
      <c r="K16" s="16" t="n">
        <f aca="false">SUM(H16:J16)</f>
        <v>130935</v>
      </c>
      <c r="M16" s="20" t="n">
        <f aca="false">SUM(C16:J16)</f>
        <v>189125</v>
      </c>
      <c r="AG16" s="2" t="s">
        <v>24</v>
      </c>
      <c r="AH16" s="12" t="n">
        <f aca="false">SUMIF('ALL DATA FOR SORT CA, NV, AZ'!$H$5:$H$48,"Pemex",'ALL DATA FOR SORT CA, NV, AZ'!$BC$5:$BC$48)</f>
        <v>0</v>
      </c>
    </row>
    <row r="17" customFormat="false" ht="12.75" hidden="false" customHeight="false" outlineLevel="0" collapsed="false">
      <c r="A17" s="2" t="s">
        <v>22</v>
      </c>
      <c r="C17" s="15" t="n">
        <v>3413</v>
      </c>
      <c r="D17" s="15"/>
      <c r="F17" s="15" t="n">
        <f aca="false">42000+2016</f>
        <v>44016</v>
      </c>
      <c r="H17" s="15" t="n">
        <f aca="false">8199+820</f>
        <v>9019</v>
      </c>
      <c r="I17" s="15" t="n">
        <v>3975</v>
      </c>
      <c r="J17" s="15"/>
      <c r="K17" s="16" t="n">
        <f aca="false">SUM(H17:J17)</f>
        <v>12994</v>
      </c>
      <c r="M17" s="17" t="n">
        <f aca="false">SUM(C17:J17)</f>
        <v>60423</v>
      </c>
      <c r="AG17" s="2" t="s">
        <v>25</v>
      </c>
      <c r="AH17" s="12" t="n">
        <f aca="false">SUMIF('ALL DATA FOR SORT CA, NV, AZ'!$H$5:$H$48,"So Cal",'ALL DATA FOR SORT CA, NV, AZ'!$BC$5:$BC$48)</f>
        <v>0</v>
      </c>
    </row>
    <row r="18" customFormat="false" ht="12.75" hidden="false" customHeight="false" outlineLevel="0" collapsed="false">
      <c r="A18" s="2" t="s">
        <v>23</v>
      </c>
      <c r="C18" s="15" t="n">
        <f aca="false">3413*3</f>
        <v>10239</v>
      </c>
      <c r="D18" s="15"/>
      <c r="F18" s="15"/>
      <c r="H18" s="15" t="n">
        <f aca="false">11418*3</f>
        <v>34254</v>
      </c>
      <c r="I18" s="15" t="n">
        <f aca="false">3975*3</f>
        <v>11925</v>
      </c>
      <c r="J18" s="15"/>
      <c r="K18" s="16" t="n">
        <f aca="false">SUM(H18:J18)</f>
        <v>46179</v>
      </c>
      <c r="M18" s="17" t="n">
        <f aca="false">SUM(C18:J18)</f>
        <v>56418</v>
      </c>
      <c r="AG18" s="2" t="s">
        <v>26</v>
      </c>
      <c r="AH18" s="12" t="n">
        <f aca="false">SUMIF('ALL DATA FOR SORT CA, NV, AZ'!$H$5:$H$48,"Oxy",'ALL DATA FOR SORT CA, NV, AZ'!$BC$5:$BC$48)</f>
        <v>0</v>
      </c>
    </row>
    <row r="19" customFormat="false" ht="12.75" hidden="false" customHeight="false" outlineLevel="0" collapsed="false">
      <c r="A19" s="2" t="s">
        <v>24</v>
      </c>
      <c r="C19" s="15" t="n">
        <v>3413</v>
      </c>
      <c r="D19" s="15" t="n">
        <v>8225</v>
      </c>
      <c r="F19" s="15"/>
      <c r="H19" s="15" t="n">
        <v>11418</v>
      </c>
      <c r="I19" s="15" t="n">
        <v>3975</v>
      </c>
      <c r="J19" s="15" t="n">
        <v>10795</v>
      </c>
      <c r="K19" s="16" t="n">
        <f aca="false">SUM(H19:J19)</f>
        <v>26188</v>
      </c>
      <c r="M19" s="17" t="n">
        <f aca="false">SUM(C19:J19)</f>
        <v>37826</v>
      </c>
      <c r="AG19" s="2" t="s">
        <v>27</v>
      </c>
      <c r="AH19" s="12" t="n">
        <f aca="false">SUMIF('ALL DATA FOR SORT CA, NV, AZ'!$H$5:$H$48,"Merril Lynch",'ALL DATA FOR SORT CA, NV, AZ'!$BC$5:$BC$48)</f>
        <v>0</v>
      </c>
    </row>
    <row r="20" customFormat="false" ht="12.75" hidden="false" customHeight="false" outlineLevel="0" collapsed="false">
      <c r="A20" s="2" t="s">
        <v>25</v>
      </c>
      <c r="C20" s="15" t="n">
        <f aca="false">427+427+854+1706</f>
        <v>3414</v>
      </c>
      <c r="D20" s="15"/>
      <c r="F20" s="15"/>
      <c r="H20" s="15" t="n">
        <f aca="false">358+5709+5709+4282+1070</f>
        <v>17128</v>
      </c>
      <c r="I20" s="15" t="n">
        <f aca="false">497+497+993+1988</f>
        <v>3975</v>
      </c>
      <c r="J20" s="15"/>
      <c r="K20" s="16" t="n">
        <f aca="false">SUM(H20:J20)</f>
        <v>21103</v>
      </c>
      <c r="M20" s="17" t="n">
        <f aca="false">SUM(C20:J20)</f>
        <v>24517</v>
      </c>
      <c r="AG20" s="2" t="s">
        <v>28</v>
      </c>
      <c r="AH20" s="12" t="n">
        <f aca="false">SUMIF('ALL DATA FOR SORT CA, NV, AZ'!$H$5:$H$48,"Coral",'ALL DATA FOR SORT CA, NV, AZ'!$BC$5:$BC$48)</f>
        <v>0</v>
      </c>
    </row>
    <row r="21" customFormat="false" ht="12.75" hidden="false" customHeight="false" outlineLevel="0" collapsed="false">
      <c r="A21" s="2" t="s">
        <v>26</v>
      </c>
      <c r="C21" s="15" t="n">
        <v>0</v>
      </c>
      <c r="D21" s="15" t="n">
        <f aca="false">2718+2786+2651</f>
        <v>8155</v>
      </c>
      <c r="F21" s="15"/>
      <c r="H21" s="15"/>
      <c r="I21" s="15"/>
      <c r="J21" s="15" t="n">
        <v>10795</v>
      </c>
      <c r="K21" s="16" t="n">
        <f aca="false">SUM(H21:J21)</f>
        <v>10795</v>
      </c>
      <c r="M21" s="17" t="n">
        <f aca="false">SUM(C21:J21)</f>
        <v>18950</v>
      </c>
      <c r="AG21" s="2" t="s">
        <v>29</v>
      </c>
      <c r="AH21" s="12" t="n">
        <f aca="false">SUMIF('ALL DATA FOR SORT CA, NV, AZ'!$H$5:$H$48,"Mexicana",'ALL DATA FOR SORT CA, NV, AZ'!$BC$5:$BC$48)</f>
        <v>0</v>
      </c>
    </row>
    <row r="22" customFormat="false" ht="12.75" hidden="false" customHeight="false" outlineLevel="0" collapsed="false">
      <c r="A22" s="2" t="s">
        <v>27</v>
      </c>
      <c r="C22" s="15" t="n">
        <v>3413</v>
      </c>
      <c r="D22" s="15"/>
      <c r="F22" s="15"/>
      <c r="H22" s="15" t="n">
        <v>11418</v>
      </c>
      <c r="I22" s="15" t="n">
        <v>3975</v>
      </c>
      <c r="J22" s="15"/>
      <c r="K22" s="16" t="n">
        <f aca="false">SUM(H22:J22)</f>
        <v>15393</v>
      </c>
      <c r="M22" s="17" t="n">
        <f aca="false">SUM(C22:J22)</f>
        <v>18806</v>
      </c>
      <c r="AG22" s="2" t="s">
        <v>30</v>
      </c>
      <c r="AH22" s="12" t="n">
        <f aca="false">SUMIF('ALL DATA FOR SORT CA, NV, AZ'!$H$5:$H$48,"Ellegeney",'ALL DATA FOR SORT CA, NV, AZ'!$BC$5:$BC$48)</f>
        <v>0</v>
      </c>
    </row>
    <row r="23" customFormat="false" ht="12.75" hidden="false" customHeight="false" outlineLevel="0" collapsed="false">
      <c r="A23" s="2" t="s">
        <v>28</v>
      </c>
      <c r="C23" s="15" t="n">
        <v>3413</v>
      </c>
      <c r="D23" s="15"/>
      <c r="F23" s="15"/>
      <c r="H23" s="15" t="n">
        <v>11418</v>
      </c>
      <c r="I23" s="15"/>
      <c r="J23" s="15"/>
      <c r="K23" s="16" t="n">
        <f aca="false">SUM(H23:J23)</f>
        <v>11418</v>
      </c>
      <c r="M23" s="17" t="n">
        <f aca="false">SUM(C23:J23)</f>
        <v>14831</v>
      </c>
      <c r="AG23" s="2" t="s">
        <v>31</v>
      </c>
      <c r="AH23" s="12" t="n">
        <f aca="false">SUMIF('ALL DATA FOR SORT CA, NV, AZ'!$H$5:$H$48,"Williams",'ALL DATA FOR SORT CA, NV, AZ'!$BC$5:$BC$48)</f>
        <v>22500</v>
      </c>
    </row>
    <row r="24" customFormat="false" ht="12.75" hidden="false" customHeight="false" outlineLevel="0" collapsed="false">
      <c r="A24" s="2" t="s">
        <v>29</v>
      </c>
      <c r="C24" s="15"/>
      <c r="D24" s="15"/>
      <c r="F24" s="15"/>
      <c r="H24" s="15" t="n">
        <v>11418</v>
      </c>
      <c r="I24" s="15"/>
      <c r="J24" s="15"/>
      <c r="K24" s="16" t="n">
        <f aca="false">SUM(H24:J24)</f>
        <v>11418</v>
      </c>
      <c r="M24" s="17" t="n">
        <f aca="false">SUM(C24:J24)</f>
        <v>11418</v>
      </c>
      <c r="AG24" s="2" t="s">
        <v>32</v>
      </c>
      <c r="AH24" s="12" t="n">
        <f aca="false">SUMIF('ALL DATA FOR SORT CA, NV, AZ'!$H$5:$H$48,"AEP",'ALL DATA FOR SORT CA, NV, AZ'!$BC$5:$BC$48)</f>
        <v>0</v>
      </c>
    </row>
    <row r="25" customFormat="false" ht="12.75" hidden="false" customHeight="false" outlineLevel="0" collapsed="false">
      <c r="A25" s="2" t="s">
        <v>30</v>
      </c>
      <c r="C25" s="15"/>
      <c r="D25" s="15"/>
      <c r="F25" s="15"/>
      <c r="H25" s="15" t="n">
        <v>11418</v>
      </c>
      <c r="I25" s="15"/>
      <c r="J25" s="15"/>
      <c r="K25" s="16" t="n">
        <f aca="false">SUM(H25:J25)</f>
        <v>11418</v>
      </c>
      <c r="M25" s="17" t="n">
        <f aca="false">SUM(C25:J25)</f>
        <v>11418</v>
      </c>
      <c r="AG25" s="2" t="s">
        <v>33</v>
      </c>
      <c r="AH25" s="12" t="n">
        <f aca="false">SUMIF('ALL DATA FOR SORT CA, NV, AZ'!$H$5:$H$48,"SMUD",'ALL DATA FOR SORT CA, NV, AZ'!$BC$5:$BC$48)</f>
        <v>180000</v>
      </c>
    </row>
    <row r="26" customFormat="false" ht="12.75" hidden="false" customHeight="false" outlineLevel="0" collapsed="false">
      <c r="A26" s="2" t="s">
        <v>31</v>
      </c>
      <c r="C26" s="15"/>
      <c r="D26" s="15"/>
      <c r="F26" s="15"/>
      <c r="H26" s="15" t="n">
        <v>11418</v>
      </c>
      <c r="I26" s="15"/>
      <c r="J26" s="15"/>
      <c r="K26" s="16" t="n">
        <f aca="false">SUM(H26:J26)</f>
        <v>11418</v>
      </c>
      <c r="M26" s="17" t="n">
        <f aca="false">SUM(C26:J26)</f>
        <v>11418</v>
      </c>
      <c r="AG26" s="2" t="s">
        <v>34</v>
      </c>
      <c r="AH26" s="12" t="n">
        <f aca="false">SUMIF('ALL DATA FOR SORT CA, NV, AZ'!$H$5:$H$48,"BR",'ALL DATA FOR SORT CA, NV, AZ'!$BC$5:$BC$48)</f>
        <v>0</v>
      </c>
    </row>
    <row r="27" customFormat="false" ht="12.75" hidden="false" customHeight="false" outlineLevel="0" collapsed="false">
      <c r="A27" s="2" t="s">
        <v>32</v>
      </c>
      <c r="C27" s="15"/>
      <c r="D27" s="15"/>
      <c r="F27" s="15"/>
      <c r="H27" s="15" t="n">
        <v>11418</v>
      </c>
      <c r="I27" s="15"/>
      <c r="J27" s="15"/>
      <c r="K27" s="16" t="n">
        <f aca="false">SUM(H27:J27)</f>
        <v>11418</v>
      </c>
      <c r="M27" s="17" t="n">
        <f aca="false">SUM(C27:J27)</f>
        <v>11418</v>
      </c>
      <c r="AG27" s="2" t="s">
        <v>35</v>
      </c>
      <c r="AH27" s="12" t="n">
        <f aca="false">SUMIF('ALL DATA FOR SORT CA, NV, AZ'!$H$5:$H$48,"Sempra",'ALL DATA FOR SORT CA, NV, AZ'!$BC$5:$BC$48)</f>
        <v>315000</v>
      </c>
    </row>
    <row r="28" customFormat="false" ht="12.75" hidden="false" customHeight="false" outlineLevel="0" collapsed="false">
      <c r="A28" s="2" t="s">
        <v>33</v>
      </c>
      <c r="C28" s="15"/>
      <c r="D28" s="15"/>
      <c r="F28" s="15" t="n">
        <v>10000</v>
      </c>
      <c r="H28" s="15"/>
      <c r="I28" s="15"/>
      <c r="J28" s="15"/>
      <c r="K28" s="16" t="n">
        <f aca="false">SUM(H28:J28)</f>
        <v>0</v>
      </c>
      <c r="M28" s="17" t="n">
        <f aca="false">SUM(C28:J28)</f>
        <v>10000</v>
      </c>
      <c r="AG28" s="2" t="s">
        <v>36</v>
      </c>
      <c r="AH28" s="12" t="n">
        <f aca="false">SUMIF('ALL DATA FOR SORT CA, NV, AZ'!$H$5:$H$48,AG28,'ALL DATA FOR SORT CA, NV, AZ'!$BC$5:$BC$48)</f>
        <v>0</v>
      </c>
    </row>
    <row r="29" customFormat="false" ht="12.75" hidden="false" customHeight="false" outlineLevel="0" collapsed="false">
      <c r="A29" s="2" t="s">
        <v>34</v>
      </c>
      <c r="C29" s="15" t="n">
        <v>3033</v>
      </c>
      <c r="D29" s="15"/>
      <c r="F29" s="15"/>
      <c r="H29" s="15"/>
      <c r="I29" s="15" t="n">
        <v>3975</v>
      </c>
      <c r="J29" s="15"/>
      <c r="K29" s="16" t="n">
        <f aca="false">SUM(H29:J29)</f>
        <v>3975</v>
      </c>
      <c r="M29" s="17" t="n">
        <f aca="false">SUM(C29:J29)</f>
        <v>7008</v>
      </c>
      <c r="AG29" s="2" t="s">
        <v>37</v>
      </c>
      <c r="AH29" s="12" t="n">
        <f aca="false">SUMIF('ALL DATA FOR SORT CA, NV, AZ'!$H$5:$H$48,AG29,'ALL DATA FOR SORT CA, NV, AZ'!$BC$5:$BC$48)</f>
        <v>0</v>
      </c>
    </row>
    <row r="30" customFormat="false" ht="12.75" hidden="false" customHeight="false" outlineLevel="0" collapsed="false">
      <c r="A30" s="2" t="s">
        <v>35</v>
      </c>
      <c r="C30" s="15" t="n">
        <f aca="false">1036+1199+1178</f>
        <v>3413</v>
      </c>
      <c r="D30" s="15"/>
      <c r="F30" s="15"/>
      <c r="H30" s="15" t="n">
        <v>3075</v>
      </c>
      <c r="I30" s="15"/>
      <c r="J30" s="15"/>
      <c r="K30" s="16" t="n">
        <f aca="false">SUM(H30:J30)</f>
        <v>3075</v>
      </c>
      <c r="M30" s="17" t="n">
        <f aca="false">SUM(C30:J30)</f>
        <v>6488</v>
      </c>
      <c r="AG30" s="2" t="s">
        <v>38</v>
      </c>
      <c r="AH30" s="12" t="n">
        <f aca="false">SUMIF('ALL DATA FOR SORT CA, NV, AZ'!$H$5:$H$48,AG30,'ALL DATA FOR SORT CA, NV, AZ'!$BC$5:$BC$48)</f>
        <v>0</v>
      </c>
    </row>
    <row r="31" customFormat="false" ht="12.75" hidden="false" customHeight="false" outlineLevel="0" collapsed="false">
      <c r="A31" s="2" t="s">
        <v>36</v>
      </c>
      <c r="C31" s="15" t="n">
        <v>5909</v>
      </c>
      <c r="D31" s="15"/>
      <c r="F31" s="15"/>
      <c r="H31" s="15"/>
      <c r="I31" s="15"/>
      <c r="J31" s="15"/>
      <c r="K31" s="16" t="n">
        <f aca="false">SUM(H31:J31)</f>
        <v>0</v>
      </c>
      <c r="M31" s="17" t="n">
        <f aca="false">SUM(C31:J31)</f>
        <v>5909</v>
      </c>
      <c r="AG31" s="2" t="s">
        <v>39</v>
      </c>
      <c r="AH31" s="12" t="n">
        <f aca="false">SUMIF('ALL DATA FOR SORT CA, NV, AZ'!$H$5:$H$48,AG31,'ALL DATA FOR SORT CA, NV, AZ'!$BC$5:$BC$48)</f>
        <v>0</v>
      </c>
    </row>
    <row r="32" customFormat="false" ht="12.75" hidden="false" customHeight="false" outlineLevel="0" collapsed="false">
      <c r="A32" s="2" t="s">
        <v>37</v>
      </c>
      <c r="C32" s="15"/>
      <c r="D32" s="15"/>
      <c r="F32" s="15"/>
      <c r="H32" s="15" t="n">
        <v>3690</v>
      </c>
      <c r="I32" s="15"/>
      <c r="J32" s="15"/>
      <c r="K32" s="16" t="n">
        <f aca="false">SUM(H32:J32)</f>
        <v>3690</v>
      </c>
      <c r="M32" s="17" t="n">
        <f aca="false">SUM(C32:J32)</f>
        <v>3690</v>
      </c>
      <c r="AG32" s="2" t="s">
        <v>40</v>
      </c>
      <c r="AH32" s="12" t="n">
        <f aca="false">SUMIF('ALL DATA FOR SORT CA, NV, AZ'!$H$5:$H$48,AG32,'ALL DATA FOR SORT CA, NV, AZ'!$BC$5:$BC$48)</f>
        <v>0</v>
      </c>
    </row>
    <row r="33" customFormat="false" ht="12.75" hidden="false" customHeight="false" outlineLevel="0" collapsed="false">
      <c r="A33" s="2" t="s">
        <v>38</v>
      </c>
      <c r="C33" s="15" t="n">
        <v>3413</v>
      </c>
      <c r="D33" s="15"/>
      <c r="F33" s="15"/>
      <c r="H33" s="15"/>
      <c r="I33" s="15"/>
      <c r="J33" s="15"/>
      <c r="K33" s="16" t="n">
        <f aca="false">SUM(H33:J33)</f>
        <v>0</v>
      </c>
      <c r="M33" s="17" t="n">
        <f aca="false">SUM(C33:J33)</f>
        <v>3413</v>
      </c>
      <c r="AG33" s="2" t="s">
        <v>41</v>
      </c>
      <c r="AH33" s="12" t="n">
        <f aca="false">SUMIF('ALL DATA FOR SORT CA, NV, AZ'!$H$5:$H$48,AG33,'ALL DATA FOR SORT CA, NV, AZ'!$BC$5:$BC$48)</f>
        <v>0</v>
      </c>
    </row>
    <row r="34" customFormat="false" ht="12.75" hidden="false" customHeight="false" outlineLevel="0" collapsed="false">
      <c r="A34" s="2" t="s">
        <v>39</v>
      </c>
      <c r="C34" s="15"/>
      <c r="D34" s="15"/>
      <c r="F34" s="15"/>
      <c r="H34" s="15" t="n">
        <v>2665</v>
      </c>
      <c r="I34" s="15"/>
      <c r="J34" s="15"/>
      <c r="K34" s="16" t="n">
        <f aca="false">SUM(H34:J34)</f>
        <v>2665</v>
      </c>
      <c r="M34" s="17" t="n">
        <f aca="false">SUM(C34:J34)</f>
        <v>2665</v>
      </c>
      <c r="AG34" s="2" t="s">
        <v>42</v>
      </c>
      <c r="AH34" s="12" t="n">
        <f aca="false">SUMIF('ALL DATA FOR SORT CA, NV, AZ'!$H$5:$H$48,AG34,'ALL DATA FOR SORT CA, NV, AZ'!$BC$5:$BC$48)</f>
        <v>0</v>
      </c>
    </row>
    <row r="35" customFormat="false" ht="12.75" hidden="false" customHeight="false" outlineLevel="0" collapsed="false">
      <c r="A35" s="2" t="s">
        <v>40</v>
      </c>
      <c r="C35" s="15" t="n">
        <v>471</v>
      </c>
      <c r="D35" s="15"/>
      <c r="F35" s="15"/>
      <c r="H35" s="15" t="n">
        <v>1231</v>
      </c>
      <c r="I35" s="15" t="n">
        <v>524</v>
      </c>
      <c r="J35" s="15"/>
      <c r="K35" s="16" t="n">
        <f aca="false">SUM(H35:J35)</f>
        <v>1755</v>
      </c>
      <c r="M35" s="17" t="n">
        <f aca="false">SUM(C35:J35)</f>
        <v>2226</v>
      </c>
      <c r="AG35" s="2" t="s">
        <v>43</v>
      </c>
      <c r="AH35" s="12" t="n">
        <f aca="false">SUMIF('ALL DATA FOR SORT CA, NV, AZ'!$H$5:$H$48,AG35,'ALL DATA FOR SORT CA, NV, AZ'!$BC$5:$BC$48)</f>
        <v>0</v>
      </c>
    </row>
    <row r="36" customFormat="false" ht="12.75" hidden="false" customHeight="false" outlineLevel="0" collapsed="false">
      <c r="A36" s="2" t="s">
        <v>41</v>
      </c>
      <c r="C36" s="15"/>
      <c r="D36" s="15"/>
      <c r="F36" s="15"/>
      <c r="H36" s="15"/>
      <c r="I36" s="15" t="n">
        <v>1832</v>
      </c>
      <c r="J36" s="15"/>
      <c r="K36" s="16" t="n">
        <f aca="false">SUM(H36:J36)</f>
        <v>1832</v>
      </c>
      <c r="M36" s="17" t="n">
        <f aca="false">SUM(C36:J36)</f>
        <v>1832</v>
      </c>
      <c r="AG36" s="2" t="s">
        <v>44</v>
      </c>
      <c r="AH36" s="12" t="n">
        <f aca="false">SUMIF('ALL DATA FOR SORT CA, NV, AZ'!$H$5:$H$48,AG36,'ALL DATA FOR SORT CA, NV, AZ'!$BC$5:$BC$48)</f>
        <v>0</v>
      </c>
    </row>
    <row r="37" customFormat="false" ht="12.75" hidden="false" customHeight="false" outlineLevel="0" collapsed="false">
      <c r="A37" s="2" t="s">
        <v>42</v>
      </c>
      <c r="C37" s="15"/>
      <c r="D37" s="15"/>
      <c r="F37" s="15"/>
      <c r="H37" s="15" t="n">
        <v>985</v>
      </c>
      <c r="I37" s="15"/>
      <c r="J37" s="15"/>
      <c r="K37" s="16" t="n">
        <f aca="false">SUM(H37:J37)</f>
        <v>985</v>
      </c>
      <c r="M37" s="17" t="n">
        <f aca="false">SUM(C37:J37)</f>
        <v>985</v>
      </c>
      <c r="AG37" s="2" t="s">
        <v>45</v>
      </c>
      <c r="AH37" s="12" t="n">
        <f aca="false">SUMIF('ALL DATA FOR SORT CA, NV, AZ'!$H$5:$H$48,AG37,'ALL DATA FOR SORT CA, NV, AZ'!$BC$5:$BC$48)</f>
        <v>0</v>
      </c>
    </row>
    <row r="38" customFormat="false" ht="12.75" hidden="false" customHeight="false" outlineLevel="0" collapsed="false">
      <c r="A38" s="2" t="s">
        <v>43</v>
      </c>
      <c r="C38" s="15" t="n">
        <v>471</v>
      </c>
      <c r="D38" s="15"/>
      <c r="F38" s="15"/>
      <c r="H38" s="15"/>
      <c r="I38" s="15"/>
      <c r="J38" s="15"/>
      <c r="K38" s="16" t="n">
        <f aca="false">SUM(H38:J38)</f>
        <v>0</v>
      </c>
      <c r="M38" s="17" t="n">
        <f aca="false">SUM(C38:J38)</f>
        <v>471</v>
      </c>
    </row>
    <row r="39" customFormat="false" ht="12.75" hidden="false" customHeight="false" outlineLevel="0" collapsed="false">
      <c r="A39" s="2" t="s">
        <v>44</v>
      </c>
      <c r="C39" s="15" t="n">
        <v>236</v>
      </c>
      <c r="D39" s="15"/>
      <c r="F39" s="15"/>
      <c r="H39" s="15" t="n">
        <v>206</v>
      </c>
      <c r="I39" s="15"/>
      <c r="J39" s="15"/>
      <c r="K39" s="16" t="n">
        <f aca="false">SUM(H39:J39)</f>
        <v>206</v>
      </c>
      <c r="M39" s="17" t="n">
        <f aca="false">SUM(C39:J39)</f>
        <v>442</v>
      </c>
    </row>
    <row r="40" customFormat="false" ht="12.75" hidden="false" customHeight="false" outlineLevel="0" collapsed="false">
      <c r="A40" s="2" t="s">
        <v>45</v>
      </c>
      <c r="C40" s="15"/>
      <c r="D40" s="15"/>
      <c r="F40" s="15"/>
      <c r="H40" s="15" t="n">
        <v>309</v>
      </c>
      <c r="I40" s="15"/>
      <c r="J40" s="15"/>
      <c r="K40" s="16" t="n">
        <f aca="false">SUM(H40:J40)</f>
        <v>309</v>
      </c>
      <c r="M40" s="17" t="n">
        <f aca="false">SUM(C40:J40)</f>
        <v>309</v>
      </c>
    </row>
    <row r="41" customFormat="false" ht="12.75" hidden="false" customHeight="false" outlineLevel="0" collapsed="false">
      <c r="C41" s="15"/>
      <c r="D41" s="15"/>
      <c r="F41" s="15"/>
      <c r="H41" s="15"/>
      <c r="I41" s="15"/>
      <c r="J41" s="15"/>
      <c r="K41" s="16" t="n">
        <f aca="false">SUM(H41:J41)</f>
        <v>0</v>
      </c>
    </row>
    <row r="42" customFormat="false" ht="12.75" hidden="false" customHeight="false" outlineLevel="0" collapsed="false">
      <c r="C42" s="15"/>
      <c r="D42" s="15"/>
      <c r="F42" s="15"/>
      <c r="H42" s="15"/>
      <c r="I42" s="15"/>
      <c r="J42" s="15"/>
      <c r="K42" s="16" t="n">
        <f aca="false">SUM(H42:J42)</f>
        <v>0</v>
      </c>
    </row>
    <row r="43" customFormat="false" ht="12.75" hidden="false" customHeight="false" outlineLevel="0" collapsed="false">
      <c r="A43" s="2" t="s">
        <v>46</v>
      </c>
      <c r="B43" s="2"/>
      <c r="C43" s="17" t="n">
        <f aca="false">SUM(C13:C40)</f>
        <v>78381</v>
      </c>
      <c r="D43" s="17" t="n">
        <f aca="false">SUM(D13:D40)</f>
        <v>115080</v>
      </c>
      <c r="F43" s="17" t="n">
        <f aca="false">SUM(F13:F40)</f>
        <v>593122</v>
      </c>
      <c r="H43" s="17" t="n">
        <f aca="false">SUM(H13:H40)</f>
        <v>295653</v>
      </c>
      <c r="I43" s="17" t="n">
        <f aca="false">SUM(I13:I40)</f>
        <v>75928</v>
      </c>
      <c r="J43" s="17" t="n">
        <f aca="false">SUM(J13:J40)</f>
        <v>107945</v>
      </c>
      <c r="K43" s="16" t="n">
        <f aca="false">SUM(H43:J43)</f>
        <v>479526</v>
      </c>
      <c r="L43" s="3"/>
      <c r="M43" s="17" t="n">
        <f aca="false">SUM(C43:J43)</f>
        <v>1266109</v>
      </c>
    </row>
    <row r="44" customFormat="false" ht="12.75" hidden="false" customHeight="false" outlineLevel="0" collapsed="false">
      <c r="C44" s="15"/>
      <c r="D44" s="15"/>
      <c r="E44" s="15"/>
      <c r="F44" s="15"/>
      <c r="G44" s="15"/>
      <c r="H44" s="15"/>
      <c r="I44" s="15"/>
      <c r="J44" s="15"/>
      <c r="K44" s="16"/>
    </row>
    <row r="45" customFormat="false" ht="12.75" hidden="false" customHeight="false" outlineLevel="0" collapsed="false">
      <c r="C45" s="15"/>
      <c r="D45" s="15"/>
      <c r="E45" s="15"/>
      <c r="F45" s="15"/>
      <c r="G45" s="15"/>
      <c r="H45" s="15"/>
      <c r="I45" s="15"/>
      <c r="J45" s="15"/>
      <c r="K45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1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7"/>
    <col collapsed="false" customWidth="true" hidden="false" outlineLevel="0" max="3" min="3" style="0" width="27.14"/>
    <col collapsed="false" customWidth="true" hidden="false" outlineLevel="0" max="5" min="4" style="0" width="8.41"/>
    <col collapsed="false" customWidth="true" hidden="false" outlineLevel="0" max="6" min="6" style="0" width="27.14"/>
  </cols>
  <sheetData>
    <row r="4" customFormat="false" ht="12.75" hidden="false" customHeight="false" outlineLevel="0" collapsed="false">
      <c r="A4" s="2" t="s">
        <v>646</v>
      </c>
      <c r="B4" s="2"/>
      <c r="C4" s="2" t="s">
        <v>9</v>
      </c>
      <c r="D4" s="2"/>
      <c r="E4" s="2"/>
      <c r="F4" s="23" t="s">
        <v>647</v>
      </c>
      <c r="H4" s="2" t="s">
        <v>53</v>
      </c>
    </row>
    <row r="5" customFormat="false" ht="12.75" hidden="false" customHeight="false" outlineLevel="0" collapsed="false">
      <c r="A5" s="25" t="s">
        <v>58</v>
      </c>
      <c r="B5" s="25"/>
      <c r="C5" s="0" t="s">
        <v>412</v>
      </c>
      <c r="F5" s="0" t="s">
        <v>412</v>
      </c>
      <c r="H5" s="0" t="s">
        <v>109</v>
      </c>
    </row>
    <row r="6" customFormat="false" ht="12.75" hidden="false" customHeight="false" outlineLevel="0" collapsed="false">
      <c r="A6" s="27" t="s">
        <v>59</v>
      </c>
      <c r="B6" s="27"/>
      <c r="C6" s="0" t="s">
        <v>432</v>
      </c>
      <c r="F6" s="0" t="s">
        <v>432</v>
      </c>
      <c r="H6" s="0" t="s">
        <v>117</v>
      </c>
    </row>
    <row r="7" customFormat="false" ht="12.75" hidden="false" customHeight="false" outlineLevel="0" collapsed="false">
      <c r="A7" s="0" t="s">
        <v>64</v>
      </c>
      <c r="C7" s="0" t="s">
        <v>432</v>
      </c>
      <c r="F7" s="0" t="s">
        <v>502</v>
      </c>
      <c r="H7" s="0" t="s">
        <v>382</v>
      </c>
    </row>
    <row r="8" customFormat="false" ht="12.75" hidden="false" customHeight="false" outlineLevel="0" collapsed="false">
      <c r="A8" s="0" t="s">
        <v>74</v>
      </c>
      <c r="C8" s="0" t="s">
        <v>432</v>
      </c>
      <c r="E8" s="25"/>
      <c r="F8" s="0" t="s">
        <v>636</v>
      </c>
      <c r="H8" s="0" t="s">
        <v>298</v>
      </c>
    </row>
    <row r="9" customFormat="false" ht="12.75" hidden="false" customHeight="false" outlineLevel="0" collapsed="false">
      <c r="A9" s="26" t="s">
        <v>79</v>
      </c>
      <c r="B9" s="26"/>
      <c r="C9" s="0" t="s">
        <v>432</v>
      </c>
      <c r="E9" s="25"/>
      <c r="F9" s="0" t="s">
        <v>309</v>
      </c>
      <c r="H9" s="0" t="s">
        <v>410</v>
      </c>
    </row>
    <row r="10" customFormat="false" ht="12.75" hidden="false" customHeight="false" outlineLevel="0" collapsed="false">
      <c r="A10" s="27" t="s">
        <v>80</v>
      </c>
      <c r="B10" s="27"/>
      <c r="C10" s="0" t="s">
        <v>432</v>
      </c>
      <c r="D10" s="27"/>
      <c r="E10" s="25"/>
      <c r="F10" s="0" t="s">
        <v>371</v>
      </c>
      <c r="H10" s="0" t="s">
        <v>405</v>
      </c>
    </row>
    <row r="11" customFormat="false" ht="12.75" hidden="false" customHeight="false" outlineLevel="0" collapsed="false">
      <c r="A11" s="27" t="s">
        <v>81</v>
      </c>
      <c r="B11" s="27"/>
      <c r="C11" s="0" t="s">
        <v>502</v>
      </c>
      <c r="D11" s="25"/>
      <c r="E11" s="25"/>
      <c r="F11" s="0" t="s">
        <v>396</v>
      </c>
      <c r="H11" s="0" t="s">
        <v>171</v>
      </c>
    </row>
    <row r="12" customFormat="false" ht="12.75" hidden="false" customHeight="false" outlineLevel="0" collapsed="false">
      <c r="A12" s="0" t="s">
        <v>82</v>
      </c>
      <c r="C12" s="0" t="s">
        <v>309</v>
      </c>
      <c r="D12" s="27"/>
      <c r="E12" s="2"/>
      <c r="F12" s="0" t="s">
        <v>400</v>
      </c>
      <c r="H12" s="0" t="s">
        <v>299</v>
      </c>
    </row>
    <row r="13" customFormat="false" ht="12.75" hidden="false" customHeight="false" outlineLevel="0" collapsed="false">
      <c r="A13" s="25" t="s">
        <v>83</v>
      </c>
      <c r="B13" s="25"/>
      <c r="C13" s="0" t="s">
        <v>371</v>
      </c>
      <c r="E13" s="25"/>
      <c r="F13" s="0" t="s">
        <v>438</v>
      </c>
      <c r="H13" s="0" t="s">
        <v>389</v>
      </c>
    </row>
    <row r="14" customFormat="false" ht="12.75" hidden="false" customHeight="false" outlineLevel="0" collapsed="false">
      <c r="A14" s="25" t="s">
        <v>12</v>
      </c>
      <c r="B14" s="25"/>
      <c r="C14" s="0" t="s">
        <v>396</v>
      </c>
      <c r="F14" s="0" t="s">
        <v>120</v>
      </c>
      <c r="H14" s="0" t="s">
        <v>316</v>
      </c>
    </row>
    <row r="15" customFormat="false" ht="12.75" hidden="false" customHeight="false" outlineLevel="0" collapsed="false">
      <c r="A15" s="27" t="s">
        <v>88</v>
      </c>
      <c r="B15" s="27"/>
      <c r="C15" s="0" t="s">
        <v>400</v>
      </c>
      <c r="E15" s="27"/>
      <c r="F15" s="0" t="s">
        <v>125</v>
      </c>
      <c r="H15" s="0" t="s">
        <v>398</v>
      </c>
    </row>
    <row r="16" customFormat="false" ht="12.75" hidden="false" customHeight="false" outlineLevel="0" collapsed="false">
      <c r="A16" s="27" t="s">
        <v>89</v>
      </c>
      <c r="B16" s="27"/>
      <c r="C16" s="0" t="s">
        <v>438</v>
      </c>
      <c r="D16" s="25"/>
      <c r="F16" s="0" t="s">
        <v>465</v>
      </c>
    </row>
    <row r="17" customFormat="false" ht="12.75" hidden="false" customHeight="false" outlineLevel="0" collapsed="false">
      <c r="A17" s="25" t="s">
        <v>37</v>
      </c>
      <c r="B17" s="25"/>
      <c r="C17" s="0" t="s">
        <v>120</v>
      </c>
      <c r="F17" s="0" t="s">
        <v>149</v>
      </c>
    </row>
    <row r="18" customFormat="false" ht="12.75" hidden="false" customHeight="false" outlineLevel="0" collapsed="false">
      <c r="A18" s="0" t="s">
        <v>91</v>
      </c>
      <c r="C18" s="0" t="s">
        <v>125</v>
      </c>
      <c r="E18" s="27"/>
      <c r="F18" s="0" t="s">
        <v>386</v>
      </c>
    </row>
    <row r="19" customFormat="false" ht="12.75" hidden="false" customHeight="false" outlineLevel="0" collapsed="false">
      <c r="A19" s="0" t="s">
        <v>96</v>
      </c>
      <c r="C19" s="0" t="s">
        <v>125</v>
      </c>
      <c r="E19" s="25"/>
      <c r="F19" s="0" t="s">
        <v>391</v>
      </c>
    </row>
    <row r="20" customFormat="false" ht="12.75" hidden="false" customHeight="false" outlineLevel="0" collapsed="false">
      <c r="A20" s="27" t="s">
        <v>97</v>
      </c>
      <c r="B20" s="27"/>
      <c r="C20" s="0" t="s">
        <v>125</v>
      </c>
      <c r="D20" s="25"/>
      <c r="E20" s="27"/>
      <c r="F20" s="0" t="s">
        <v>403</v>
      </c>
    </row>
    <row r="21" customFormat="false" ht="12.75" hidden="false" customHeight="false" outlineLevel="0" collapsed="false">
      <c r="A21" s="25"/>
      <c r="B21" s="25"/>
      <c r="C21" s="0" t="s">
        <v>125</v>
      </c>
      <c r="D21" s="25"/>
      <c r="F21" s="0" t="s">
        <v>473</v>
      </c>
    </row>
    <row r="22" customFormat="false" ht="12.75" hidden="false" customHeight="false" outlineLevel="0" collapsed="false">
      <c r="A22" s="25"/>
      <c r="B22" s="25"/>
      <c r="C22" s="0" t="s">
        <v>125</v>
      </c>
      <c r="D22" s="25"/>
      <c r="F22" s="0" t="s">
        <v>361</v>
      </c>
    </row>
    <row r="23" customFormat="false" ht="12.75" hidden="false" customHeight="false" outlineLevel="0" collapsed="false">
      <c r="C23" s="0" t="s">
        <v>125</v>
      </c>
      <c r="D23" s="25"/>
      <c r="F23" s="0" t="s">
        <v>491</v>
      </c>
    </row>
    <row r="24" customFormat="false" ht="12.75" hidden="false" customHeight="false" outlineLevel="0" collapsed="false">
      <c r="C24" s="0" t="s">
        <v>125</v>
      </c>
      <c r="D24" s="25"/>
      <c r="E24" s="25"/>
      <c r="F24" s="26" t="s">
        <v>154</v>
      </c>
    </row>
    <row r="25" customFormat="false" ht="12.75" hidden="false" customHeight="false" outlineLevel="0" collapsed="false">
      <c r="C25" s="0" t="s">
        <v>125</v>
      </c>
      <c r="D25" s="25"/>
      <c r="E25" s="25"/>
      <c r="F25" s="0" t="s">
        <v>488</v>
      </c>
    </row>
    <row r="26" customFormat="false" ht="12.75" hidden="false" customHeight="false" outlineLevel="0" collapsed="false">
      <c r="C26" s="0" t="s">
        <v>125</v>
      </c>
      <c r="D26" s="25"/>
      <c r="E26" s="25"/>
      <c r="F26" s="0" t="s">
        <v>347</v>
      </c>
    </row>
    <row r="27" customFormat="false" ht="12.75" hidden="false" customHeight="false" outlineLevel="0" collapsed="false">
      <c r="C27" s="0" t="s">
        <v>125</v>
      </c>
      <c r="D27" s="25"/>
      <c r="E27" s="25"/>
      <c r="F27" s="0" t="s">
        <v>333</v>
      </c>
    </row>
    <row r="28" customFormat="false" ht="12.75" hidden="false" customHeight="false" outlineLevel="0" collapsed="false">
      <c r="C28" s="0" t="s">
        <v>465</v>
      </c>
      <c r="D28" s="27"/>
      <c r="E28" s="25"/>
      <c r="F28" s="0" t="s">
        <v>407</v>
      </c>
    </row>
    <row r="29" customFormat="false" ht="12.75" hidden="false" customHeight="false" outlineLevel="0" collapsed="false">
      <c r="C29" s="0" t="s">
        <v>149</v>
      </c>
      <c r="E29" s="25"/>
      <c r="F29" s="0" t="s">
        <v>21</v>
      </c>
    </row>
    <row r="30" customFormat="false" ht="12.75" hidden="false" customHeight="false" outlineLevel="0" collapsed="false">
      <c r="C30" s="0" t="s">
        <v>149</v>
      </c>
      <c r="E30" s="25"/>
      <c r="F30" s="0" t="s">
        <v>23</v>
      </c>
    </row>
    <row r="31" customFormat="false" ht="12.75" hidden="false" customHeight="false" outlineLevel="0" collapsed="false">
      <c r="C31" s="0" t="s">
        <v>386</v>
      </c>
      <c r="D31" s="25"/>
      <c r="E31" s="25"/>
      <c r="F31" s="0" t="s">
        <v>162</v>
      </c>
    </row>
    <row r="32" customFormat="false" ht="12.75" hidden="false" customHeight="false" outlineLevel="0" collapsed="false">
      <c r="C32" s="0" t="s">
        <v>386</v>
      </c>
      <c r="E32" s="25"/>
      <c r="F32" s="0" t="s">
        <v>166</v>
      </c>
    </row>
    <row r="33" customFormat="false" ht="12.75" hidden="false" customHeight="false" outlineLevel="0" collapsed="false">
      <c r="C33" s="0" t="s">
        <v>391</v>
      </c>
      <c r="E33" s="25"/>
      <c r="F33" s="0" t="s">
        <v>418</v>
      </c>
    </row>
    <row r="34" customFormat="false" ht="12.75" hidden="false" customHeight="false" outlineLevel="0" collapsed="false">
      <c r="C34" s="0" t="s">
        <v>403</v>
      </c>
      <c r="E34" s="25"/>
      <c r="F34" s="0" t="s">
        <v>320</v>
      </c>
    </row>
    <row r="35" customFormat="false" ht="12.75" hidden="false" customHeight="false" outlineLevel="0" collapsed="false">
      <c r="C35" s="0" t="s">
        <v>403</v>
      </c>
      <c r="E35" s="25"/>
      <c r="F35" s="0" t="s">
        <v>325</v>
      </c>
    </row>
    <row r="36" customFormat="false" ht="12.75" hidden="false" customHeight="false" outlineLevel="0" collapsed="false">
      <c r="C36" s="0" t="s">
        <v>473</v>
      </c>
      <c r="D36" s="26"/>
      <c r="E36" s="27"/>
      <c r="F36" s="0" t="s">
        <v>627</v>
      </c>
    </row>
    <row r="37" customFormat="false" ht="12.75" hidden="false" customHeight="false" outlineLevel="0" collapsed="false">
      <c r="C37" s="0" t="s">
        <v>361</v>
      </c>
      <c r="D37" s="2"/>
      <c r="F37" s="0" t="s">
        <v>462</v>
      </c>
    </row>
    <row r="38" customFormat="false" ht="12.75" hidden="false" customHeight="false" outlineLevel="0" collapsed="false">
      <c r="C38" s="0" t="s">
        <v>491</v>
      </c>
      <c r="F38" s="0" t="s">
        <v>376</v>
      </c>
    </row>
    <row r="39" customFormat="false" ht="12.75" hidden="false" customHeight="false" outlineLevel="0" collapsed="false">
      <c r="C39" s="26" t="s">
        <v>154</v>
      </c>
      <c r="E39" s="25"/>
      <c r="F39" s="0" t="s">
        <v>169</v>
      </c>
    </row>
    <row r="40" customFormat="false" ht="12.75" hidden="false" customHeight="false" outlineLevel="0" collapsed="false">
      <c r="C40" s="0" t="s">
        <v>488</v>
      </c>
      <c r="F40" s="0" t="s">
        <v>174</v>
      </c>
    </row>
    <row r="41" customFormat="false" ht="12.75" hidden="false" customHeight="false" outlineLevel="0" collapsed="false">
      <c r="C41" s="0" t="s">
        <v>347</v>
      </c>
      <c r="D41" s="27"/>
      <c r="F41" s="0" t="s">
        <v>176</v>
      </c>
    </row>
    <row r="42" customFormat="false" ht="12.75" hidden="false" customHeight="false" outlineLevel="0" collapsed="false">
      <c r="C42" s="0" t="s">
        <v>333</v>
      </c>
      <c r="D42" s="25"/>
      <c r="F42" s="0" t="s">
        <v>421</v>
      </c>
    </row>
    <row r="43" customFormat="false" ht="12.75" hidden="false" customHeight="false" outlineLevel="0" collapsed="false">
      <c r="C43" s="0" t="s">
        <v>407</v>
      </c>
      <c r="F43" s="0" t="s">
        <v>449</v>
      </c>
    </row>
    <row r="44" customFormat="false" ht="12.75" hidden="false" customHeight="false" outlineLevel="0" collapsed="false">
      <c r="C44" s="0" t="s">
        <v>21</v>
      </c>
      <c r="D44" s="25"/>
      <c r="E44" s="26"/>
      <c r="F44" s="0" t="s">
        <v>179</v>
      </c>
    </row>
    <row r="45" customFormat="false" ht="12.75" hidden="false" customHeight="false" outlineLevel="0" collapsed="false">
      <c r="C45" s="0" t="s">
        <v>21</v>
      </c>
      <c r="D45" s="25"/>
      <c r="E45" s="2"/>
      <c r="F45" s="0" t="s">
        <v>181</v>
      </c>
    </row>
    <row r="46" customFormat="false" ht="12.75" hidden="false" customHeight="false" outlineLevel="0" collapsed="false">
      <c r="C46" s="0" t="s">
        <v>21</v>
      </c>
      <c r="D46" s="25"/>
      <c r="F46" s="0" t="s">
        <v>329</v>
      </c>
    </row>
    <row r="47" customFormat="false" ht="12.75" hidden="false" customHeight="false" outlineLevel="0" collapsed="false">
      <c r="C47" s="0" t="s">
        <v>21</v>
      </c>
      <c r="D47" s="25"/>
      <c r="F47" s="0" t="s">
        <v>496</v>
      </c>
    </row>
    <row r="48" customFormat="false" ht="12.75" hidden="false" customHeight="false" outlineLevel="0" collapsed="false">
      <c r="C48" s="0" t="s">
        <v>21</v>
      </c>
      <c r="D48" s="25"/>
      <c r="F48" s="0" t="s">
        <v>430</v>
      </c>
    </row>
    <row r="49" customFormat="false" ht="12.75" hidden="false" customHeight="false" outlineLevel="0" collapsed="false">
      <c r="C49" s="0" t="s">
        <v>21</v>
      </c>
      <c r="D49" s="25"/>
      <c r="E49" s="27"/>
      <c r="F49" s="0" t="s">
        <v>493</v>
      </c>
    </row>
    <row r="50" customFormat="false" ht="12.75" hidden="false" customHeight="false" outlineLevel="0" collapsed="false">
      <c r="C50" s="0" t="s">
        <v>162</v>
      </c>
      <c r="D50" s="25"/>
      <c r="E50" s="25"/>
      <c r="F50" s="0" t="s">
        <v>184</v>
      </c>
    </row>
    <row r="51" customFormat="false" ht="12.75" hidden="false" customHeight="false" outlineLevel="0" collapsed="false">
      <c r="C51" s="0" t="s">
        <v>166</v>
      </c>
      <c r="D51" s="25"/>
      <c r="F51" s="0" t="s">
        <v>188</v>
      </c>
    </row>
    <row r="52" customFormat="false" ht="12.75" hidden="false" customHeight="false" outlineLevel="0" collapsed="false">
      <c r="C52" s="0" t="s">
        <v>166</v>
      </c>
      <c r="D52" s="25"/>
      <c r="E52" s="25"/>
      <c r="F52" s="0" t="s">
        <v>303</v>
      </c>
    </row>
    <row r="53" customFormat="false" ht="12.75" hidden="false" customHeight="false" outlineLevel="0" collapsed="false">
      <c r="C53" s="0" t="s">
        <v>418</v>
      </c>
      <c r="E53" s="25"/>
      <c r="F53" s="0" t="s">
        <v>190</v>
      </c>
    </row>
    <row r="54" customFormat="false" ht="12.75" hidden="false" customHeight="false" outlineLevel="0" collapsed="false">
      <c r="C54" s="0" t="s">
        <v>320</v>
      </c>
      <c r="D54" s="25"/>
      <c r="E54" s="25"/>
      <c r="F54" s="0" t="s">
        <v>12</v>
      </c>
    </row>
    <row r="55" customFormat="false" ht="12.75" hidden="false" customHeight="false" outlineLevel="0" collapsed="false">
      <c r="C55" s="0" t="s">
        <v>325</v>
      </c>
      <c r="D55" s="25"/>
      <c r="E55" s="25"/>
      <c r="F55" s="0" t="s">
        <v>199</v>
      </c>
    </row>
    <row r="56" customFormat="false" ht="12.75" hidden="false" customHeight="false" outlineLevel="0" collapsed="false">
      <c r="C56" s="0" t="s">
        <v>462</v>
      </c>
      <c r="D56" s="25"/>
      <c r="E56" s="25"/>
      <c r="F56" s="0" t="s">
        <v>444</v>
      </c>
    </row>
    <row r="57" customFormat="false" ht="12.75" hidden="false" customHeight="false" outlineLevel="0" collapsed="false">
      <c r="C57" s="0" t="s">
        <v>376</v>
      </c>
      <c r="D57" s="25"/>
      <c r="E57" s="25"/>
      <c r="F57" s="0" t="s">
        <v>205</v>
      </c>
    </row>
    <row r="58" customFormat="false" ht="12.75" hidden="false" customHeight="false" outlineLevel="0" collapsed="false">
      <c r="C58" s="0" t="s">
        <v>169</v>
      </c>
      <c r="D58" s="27"/>
      <c r="E58" s="25"/>
      <c r="F58" s="0" t="s">
        <v>355</v>
      </c>
    </row>
    <row r="59" customFormat="false" ht="12.75" hidden="false" customHeight="false" outlineLevel="0" collapsed="false">
      <c r="C59" s="0" t="s">
        <v>174</v>
      </c>
      <c r="D59" s="25"/>
      <c r="E59" s="25"/>
      <c r="F59" s="0" t="s">
        <v>208</v>
      </c>
    </row>
    <row r="60" customFormat="false" ht="12.75" hidden="false" customHeight="false" outlineLevel="0" collapsed="false">
      <c r="C60" s="0" t="s">
        <v>176</v>
      </c>
      <c r="D60" s="25"/>
      <c r="E60" s="25"/>
      <c r="F60" s="0" t="s">
        <v>89</v>
      </c>
    </row>
    <row r="61" customFormat="false" ht="12.75" hidden="false" customHeight="false" outlineLevel="0" collapsed="false">
      <c r="C61" s="0" t="s">
        <v>421</v>
      </c>
      <c r="D61" s="25"/>
      <c r="F61" s="0" t="s">
        <v>211</v>
      </c>
    </row>
    <row r="62" customFormat="false" ht="12.75" hidden="false" customHeight="false" outlineLevel="0" collapsed="false">
      <c r="C62" s="0" t="s">
        <v>449</v>
      </c>
      <c r="D62" s="25"/>
      <c r="E62" s="25"/>
      <c r="F62" s="0" t="s">
        <v>213</v>
      </c>
    </row>
    <row r="63" customFormat="false" ht="12.75" hidden="false" customHeight="false" outlineLevel="0" collapsed="false">
      <c r="C63" s="0" t="s">
        <v>179</v>
      </c>
      <c r="D63" s="25"/>
      <c r="E63" s="25"/>
      <c r="F63" s="0" t="s">
        <v>499</v>
      </c>
    </row>
    <row r="64" customFormat="false" ht="12.75" hidden="false" customHeight="false" outlineLevel="0" collapsed="false">
      <c r="C64" s="0" t="s">
        <v>181</v>
      </c>
      <c r="D64" s="25"/>
      <c r="E64" s="25"/>
      <c r="F64" s="0" t="s">
        <v>35</v>
      </c>
    </row>
    <row r="65" customFormat="false" ht="12.75" hidden="false" customHeight="false" outlineLevel="0" collapsed="false">
      <c r="C65" s="0" t="s">
        <v>329</v>
      </c>
      <c r="D65" s="25"/>
      <c r="E65" s="25"/>
      <c r="F65" s="0" t="s">
        <v>454</v>
      </c>
    </row>
    <row r="66" customFormat="false" ht="12.75" hidden="false" customHeight="false" outlineLevel="0" collapsed="false">
      <c r="C66" s="0" t="s">
        <v>496</v>
      </c>
      <c r="D66" s="25"/>
      <c r="E66" s="27"/>
      <c r="F66" s="0" t="s">
        <v>33</v>
      </c>
    </row>
    <row r="67" customFormat="false" ht="12.75" hidden="false" customHeight="false" outlineLevel="0" collapsed="false">
      <c r="C67" s="0" t="s">
        <v>430</v>
      </c>
      <c r="D67" s="25"/>
      <c r="E67" s="25"/>
      <c r="F67" s="0" t="s">
        <v>221</v>
      </c>
    </row>
    <row r="68" customFormat="false" ht="12.75" hidden="false" customHeight="false" outlineLevel="0" collapsed="false">
      <c r="C68" s="0" t="s">
        <v>493</v>
      </c>
      <c r="D68" s="25"/>
      <c r="E68" s="25"/>
      <c r="F68" s="0" t="s">
        <v>223</v>
      </c>
    </row>
    <row r="69" customFormat="false" ht="12.75" hidden="false" customHeight="false" outlineLevel="0" collapsed="false">
      <c r="C69" s="0" t="s">
        <v>184</v>
      </c>
      <c r="D69" s="25"/>
      <c r="E69" s="25"/>
      <c r="F69" s="0" t="s">
        <v>342</v>
      </c>
    </row>
    <row r="70" customFormat="false" ht="12.75" hidden="false" customHeight="false" outlineLevel="0" collapsed="false">
      <c r="C70" s="0" t="s">
        <v>188</v>
      </c>
      <c r="D70" s="2"/>
      <c r="E70" s="25"/>
      <c r="F70" s="0" t="s">
        <v>227</v>
      </c>
    </row>
    <row r="71" customFormat="false" ht="12.75" hidden="false" customHeight="false" outlineLevel="0" collapsed="false">
      <c r="C71" s="0" t="s">
        <v>303</v>
      </c>
      <c r="D71" s="2"/>
      <c r="E71" s="25"/>
      <c r="F71" s="0" t="s">
        <v>441</v>
      </c>
    </row>
    <row r="72" customFormat="false" ht="12.75" hidden="false" customHeight="false" outlineLevel="0" collapsed="false">
      <c r="C72" s="0" t="s">
        <v>190</v>
      </c>
      <c r="D72" s="25"/>
      <c r="E72" s="25"/>
      <c r="F72" s="0" t="s">
        <v>338</v>
      </c>
    </row>
    <row r="73" customFormat="false" ht="12.75" hidden="false" customHeight="false" outlineLevel="0" collapsed="false">
      <c r="C73" s="0" t="s">
        <v>190</v>
      </c>
      <c r="D73" s="25"/>
      <c r="E73" s="25"/>
      <c r="F73" s="0" t="s">
        <v>447</v>
      </c>
    </row>
    <row r="74" customFormat="false" ht="12.75" hidden="false" customHeight="false" outlineLevel="0" collapsed="false">
      <c r="C74" s="0" t="s">
        <v>12</v>
      </c>
      <c r="D74" s="25"/>
      <c r="E74" s="25"/>
      <c r="F74" s="0" t="s">
        <v>424</v>
      </c>
    </row>
    <row r="75" customFormat="false" ht="12.75" hidden="false" customHeight="false" outlineLevel="0" collapsed="false">
      <c r="C75" s="0" t="s">
        <v>12</v>
      </c>
      <c r="D75" s="25"/>
      <c r="E75" s="25"/>
      <c r="F75" s="0" t="s">
        <v>427</v>
      </c>
    </row>
    <row r="76" customFormat="false" ht="12.75" hidden="false" customHeight="false" outlineLevel="0" collapsed="false">
      <c r="C76" s="0" t="s">
        <v>12</v>
      </c>
      <c r="D76" s="27"/>
      <c r="E76" s="25"/>
      <c r="F76" s="0" t="s">
        <v>31</v>
      </c>
    </row>
    <row r="77" customFormat="false" ht="12.75" hidden="false" customHeight="false" outlineLevel="0" collapsed="false">
      <c r="C77" s="0" t="s">
        <v>12</v>
      </c>
      <c r="D77" s="27"/>
      <c r="E77" s="25"/>
      <c r="F77" s="0" t="s">
        <v>351</v>
      </c>
    </row>
    <row r="78" customFormat="false" ht="12.75" hidden="false" customHeight="false" outlineLevel="0" collapsed="false">
      <c r="C78" s="0" t="s">
        <v>12</v>
      </c>
      <c r="D78" s="27"/>
      <c r="E78" s="2"/>
    </row>
    <row r="79" customFormat="false" ht="12.75" hidden="false" customHeight="false" outlineLevel="0" collapsed="false">
      <c r="C79" s="0" t="s">
        <v>199</v>
      </c>
      <c r="D79" s="27"/>
      <c r="E79" s="2"/>
    </row>
    <row r="80" customFormat="false" ht="12.75" hidden="false" customHeight="false" outlineLevel="0" collapsed="false">
      <c r="C80" s="0" t="s">
        <v>199</v>
      </c>
      <c r="D80" s="2"/>
      <c r="E80" s="25"/>
    </row>
    <row r="81" customFormat="false" ht="12.75" hidden="false" customHeight="false" outlineLevel="0" collapsed="false">
      <c r="C81" s="0" t="s">
        <v>199</v>
      </c>
      <c r="D81" s="25"/>
      <c r="E81" s="25"/>
    </row>
    <row r="82" customFormat="false" ht="12.75" hidden="false" customHeight="false" outlineLevel="0" collapsed="false">
      <c r="C82" s="0" t="s">
        <v>444</v>
      </c>
      <c r="D82" s="25"/>
      <c r="E82" s="25"/>
    </row>
    <row r="83" customFormat="false" ht="12.75" hidden="false" customHeight="false" outlineLevel="0" collapsed="false">
      <c r="C83" s="0" t="s">
        <v>205</v>
      </c>
      <c r="D83" s="27"/>
      <c r="E83" s="25"/>
      <c r="F83" s="23"/>
    </row>
    <row r="84" customFormat="false" ht="12.75" hidden="false" customHeight="false" outlineLevel="0" collapsed="false">
      <c r="C84" s="0" t="s">
        <v>355</v>
      </c>
      <c r="D84" s="27"/>
      <c r="E84" s="23"/>
    </row>
    <row r="85" customFormat="false" ht="12.75" hidden="false" customHeight="false" outlineLevel="0" collapsed="false">
      <c r="C85" s="0" t="s">
        <v>208</v>
      </c>
      <c r="D85" s="27"/>
      <c r="E85" s="23"/>
    </row>
    <row r="86" customFormat="false" ht="12.75" hidden="false" customHeight="false" outlineLevel="0" collapsed="false">
      <c r="C86" s="0" t="s">
        <v>89</v>
      </c>
      <c r="D86" s="27"/>
      <c r="E86" s="27"/>
    </row>
    <row r="87" customFormat="false" ht="12.75" hidden="false" customHeight="false" outlineLevel="0" collapsed="false">
      <c r="C87" s="0" t="s">
        <v>89</v>
      </c>
    </row>
    <row r="88" customFormat="false" ht="12.75" hidden="false" customHeight="false" outlineLevel="0" collapsed="false">
      <c r="C88" s="0" t="s">
        <v>89</v>
      </c>
      <c r="D88" s="27"/>
      <c r="E88" s="2"/>
    </row>
    <row r="89" customFormat="false" ht="12.75" hidden="false" customHeight="false" outlineLevel="0" collapsed="false">
      <c r="C89" s="0" t="s">
        <v>89</v>
      </c>
      <c r="D89" s="27"/>
      <c r="E89" s="25"/>
    </row>
    <row r="90" customFormat="false" ht="12.75" hidden="false" customHeight="false" outlineLevel="0" collapsed="false">
      <c r="C90" s="0" t="s">
        <v>211</v>
      </c>
      <c r="E90" s="25"/>
    </row>
    <row r="91" customFormat="false" ht="12.75" hidden="false" customHeight="false" outlineLevel="0" collapsed="false">
      <c r="C91" s="0" t="s">
        <v>211</v>
      </c>
      <c r="D91" s="27"/>
      <c r="E91" s="27"/>
    </row>
    <row r="92" customFormat="false" ht="12.75" hidden="false" customHeight="false" outlineLevel="0" collapsed="false">
      <c r="C92" s="0" t="s">
        <v>211</v>
      </c>
      <c r="D92" s="27"/>
      <c r="E92" s="27"/>
    </row>
    <row r="93" customFormat="false" ht="12.75" hidden="false" customHeight="false" outlineLevel="0" collapsed="false">
      <c r="C93" s="0" t="s">
        <v>213</v>
      </c>
      <c r="D93" s="25"/>
      <c r="E93" s="27"/>
    </row>
    <row r="94" customFormat="false" ht="12.75" hidden="false" customHeight="false" outlineLevel="0" collapsed="false">
      <c r="C94" s="0" t="s">
        <v>499</v>
      </c>
      <c r="E94" s="27"/>
    </row>
    <row r="95" customFormat="false" ht="12.75" hidden="false" customHeight="false" outlineLevel="0" collapsed="false">
      <c r="C95" s="0" t="s">
        <v>35</v>
      </c>
      <c r="D95" s="25"/>
    </row>
    <row r="96" customFormat="false" ht="12.75" hidden="false" customHeight="false" outlineLevel="0" collapsed="false">
      <c r="C96" s="0" t="s">
        <v>35</v>
      </c>
      <c r="E96" s="27"/>
    </row>
    <row r="97" customFormat="false" ht="12.75" hidden="false" customHeight="false" outlineLevel="0" collapsed="false">
      <c r="C97" s="0" t="s">
        <v>454</v>
      </c>
      <c r="D97" s="2"/>
      <c r="E97" s="27"/>
    </row>
    <row r="98" customFormat="false" ht="12.75" hidden="false" customHeight="false" outlineLevel="0" collapsed="false">
      <c r="C98" s="0" t="s">
        <v>33</v>
      </c>
    </row>
    <row r="99" customFormat="false" ht="12.75" hidden="false" customHeight="false" outlineLevel="0" collapsed="false">
      <c r="C99" s="0" t="s">
        <v>221</v>
      </c>
      <c r="E99" s="27"/>
    </row>
    <row r="100" customFormat="false" ht="12.75" hidden="false" customHeight="false" outlineLevel="0" collapsed="false">
      <c r="C100" s="0" t="s">
        <v>221</v>
      </c>
      <c r="E100" s="27"/>
    </row>
    <row r="101" customFormat="false" ht="12.75" hidden="false" customHeight="false" outlineLevel="0" collapsed="false">
      <c r="C101" s="0" t="s">
        <v>221</v>
      </c>
      <c r="E101" s="25"/>
    </row>
    <row r="102" customFormat="false" ht="12.75" hidden="false" customHeight="false" outlineLevel="0" collapsed="false">
      <c r="C102" s="0" t="s">
        <v>223</v>
      </c>
    </row>
    <row r="103" customFormat="false" ht="12.75" hidden="false" customHeight="false" outlineLevel="0" collapsed="false">
      <c r="C103" s="0" t="s">
        <v>342</v>
      </c>
      <c r="E103" s="25"/>
    </row>
    <row r="104" customFormat="false" ht="12.75" hidden="false" customHeight="false" outlineLevel="0" collapsed="false">
      <c r="C104" s="0" t="s">
        <v>227</v>
      </c>
    </row>
    <row r="105" customFormat="false" ht="12.75" hidden="false" customHeight="false" outlineLevel="0" collapsed="false">
      <c r="C105" s="0" t="s">
        <v>441</v>
      </c>
      <c r="E105" s="2"/>
    </row>
    <row r="106" customFormat="false" ht="12.75" hidden="false" customHeight="false" outlineLevel="0" collapsed="false">
      <c r="C106" s="0" t="s">
        <v>338</v>
      </c>
    </row>
    <row r="107" customFormat="false" ht="12.75" hidden="false" customHeight="false" outlineLevel="0" collapsed="false">
      <c r="C107" s="0" t="s">
        <v>447</v>
      </c>
    </row>
    <row r="108" customFormat="false" ht="12.75" hidden="false" customHeight="false" outlineLevel="0" collapsed="false">
      <c r="C108" s="0" t="s">
        <v>424</v>
      </c>
    </row>
    <row r="109" customFormat="false" ht="12.75" hidden="false" customHeight="false" outlineLevel="0" collapsed="false">
      <c r="C109" s="0" t="s">
        <v>424</v>
      </c>
    </row>
    <row r="110" customFormat="false" ht="12.75" hidden="false" customHeight="false" outlineLevel="0" collapsed="false">
      <c r="C110" s="0" t="s">
        <v>427</v>
      </c>
    </row>
    <row r="111" customFormat="false" ht="12.75" hidden="false" customHeight="false" outlineLevel="0" collapsed="false">
      <c r="C111" s="0" t="s">
        <v>31</v>
      </c>
    </row>
    <row r="112" customFormat="false" ht="12.75" hidden="false" customHeight="false" outlineLevel="0" collapsed="false">
      <c r="C112" s="0" t="s">
        <v>351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N126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8" ySplit="2" topLeftCell="I5" activePane="bottomRight" state="frozen"/>
      <selection pane="topLeft" activeCell="A3" activeCellId="0" sqref="A3"/>
      <selection pane="topRight" activeCell="I3" activeCellId="0" sqref="I3"/>
      <selection pane="bottomLeft" activeCell="A5" activeCellId="0" sqref="A5"/>
      <selection pane="bottomRigh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6.99"/>
    <col collapsed="false" customWidth="true" hidden="false" outlineLevel="0" max="3" min="3" style="0" width="9.99"/>
    <col collapsed="false" customWidth="true" hidden="false" outlineLevel="0" max="4" min="4" style="0" width="10.28"/>
    <col collapsed="false" customWidth="true" hidden="false" outlineLevel="0" max="5" min="5" style="0" width="14.41"/>
    <col collapsed="false" customWidth="true" hidden="false" outlineLevel="0" max="6" min="6" style="0" width="9.99"/>
    <col collapsed="false" customWidth="true" hidden="false" outlineLevel="0" max="7" min="7" style="0" width="10.71"/>
    <col collapsed="false" customWidth="true" hidden="false" outlineLevel="0" max="8" min="8" style="0" width="20.41"/>
    <col collapsed="false" customWidth="true" hidden="false" outlineLevel="0" max="9" min="9" style="0" width="31.28"/>
    <col collapsed="false" customWidth="true" hidden="true" outlineLevel="0" max="11" min="10" style="0" width="13.85"/>
    <col collapsed="false" customWidth="true" hidden="true" outlineLevel="0" max="12" min="12" style="0" width="17.7"/>
    <col collapsed="false" customWidth="true" hidden="true" outlineLevel="0" max="14" min="13" style="0" width="13.85"/>
    <col collapsed="false" customWidth="true" hidden="true" outlineLevel="0" max="15" min="15" style="0" width="17.7"/>
    <col collapsed="false" customWidth="true" hidden="true" outlineLevel="0" max="16" min="16" style="0" width="13.85"/>
    <col collapsed="false" customWidth="true" hidden="true" outlineLevel="0" max="17" min="17" style="0" width="22.85"/>
    <col collapsed="false" customWidth="true" hidden="true" outlineLevel="0" max="20" min="18" style="0" width="13.85"/>
    <col collapsed="false" customWidth="true" hidden="true" outlineLevel="0" max="21" min="21" style="0" width="14.7"/>
    <col collapsed="false" customWidth="true" hidden="true" outlineLevel="0" max="25" min="22" style="0" width="19.28"/>
    <col collapsed="false" customWidth="true" hidden="true" outlineLevel="0" max="51" min="26" style="0" width="13.85"/>
    <col collapsed="false" customWidth="true" hidden="true" outlineLevel="0" max="52" min="52" style="0" width="15.7"/>
    <col collapsed="false" customWidth="true" hidden="false" outlineLevel="0" max="53" min="53" style="0" width="14.14"/>
    <col collapsed="false" customWidth="true" hidden="false" outlineLevel="0" max="54" min="54" style="0" width="17.85"/>
    <col collapsed="false" customWidth="true" hidden="false" outlineLevel="0" max="55" min="55" style="0" width="19.14"/>
    <col collapsed="false" customWidth="true" hidden="false" outlineLevel="0" max="56" min="56" style="0" width="9.28"/>
    <col collapsed="false" customWidth="true" hidden="false" outlineLevel="0" max="57" min="57" style="0" width="11.42"/>
    <col collapsed="false" customWidth="true" hidden="true" outlineLevel="0" max="58" min="58" style="0" width="13.85"/>
    <col collapsed="false" customWidth="true" hidden="false" outlineLevel="0" max="59" min="59" style="0" width="14.7"/>
    <col collapsed="false" customWidth="true" hidden="false" outlineLevel="0" max="61" min="60" style="0" width="8.41"/>
    <col collapsed="false" customWidth="true" hidden="false" outlineLevel="0" max="62" min="62" style="0" width="26.7"/>
    <col collapsed="false" customWidth="true" hidden="false" outlineLevel="0" max="63" min="63" style="0" width="12.7"/>
    <col collapsed="false" customWidth="true" hidden="false" outlineLevel="0" max="64" min="64" style="0" width="26.7"/>
    <col collapsed="false" customWidth="true" hidden="false" outlineLevel="0" max="65" min="65" style="0" width="13.85"/>
    <col collapsed="false" customWidth="true" hidden="false" outlineLevel="0" max="66" min="66" style="0" width="81.7"/>
  </cols>
  <sheetData>
    <row r="1" customFormat="false" ht="12.75" hidden="true" customHeight="false" outlineLevel="0" collapsed="false">
      <c r="BB1" s="0" t="s">
        <v>47</v>
      </c>
      <c r="BC1" s="0" t="n">
        <v>7.5</v>
      </c>
    </row>
    <row r="2" customFormat="false" ht="12.75" hidden="true" customHeight="false" outlineLevel="0" collapsed="false">
      <c r="BB2" s="0" t="s">
        <v>48</v>
      </c>
      <c r="BC2" s="0" t="n">
        <v>24</v>
      </c>
    </row>
    <row r="3" customFormat="false" ht="12.75" hidden="false" customHeight="false" outlineLevel="0" collapsed="false">
      <c r="A3" s="2"/>
      <c r="BA3" s="21" t="s">
        <v>49</v>
      </c>
      <c r="BB3" s="22"/>
      <c r="BC3" s="14"/>
    </row>
    <row r="4" customFormat="false" ht="12.75" hidden="false" customHeight="false" outlineLevel="0" collapsed="false">
      <c r="A4" s="2" t="s">
        <v>50</v>
      </c>
      <c r="B4" s="2" t="s">
        <v>51</v>
      </c>
      <c r="C4" s="2" t="s">
        <v>52</v>
      </c>
      <c r="D4" s="2" t="s">
        <v>53</v>
      </c>
      <c r="E4" s="2" t="s">
        <v>54</v>
      </c>
      <c r="F4" s="2" t="s">
        <v>55</v>
      </c>
      <c r="G4" s="2" t="s">
        <v>56</v>
      </c>
      <c r="H4" s="2" t="s">
        <v>9</v>
      </c>
      <c r="I4" s="2" t="s">
        <v>57</v>
      </c>
      <c r="J4" s="2" t="s">
        <v>58</v>
      </c>
      <c r="K4" s="23" t="s">
        <v>59</v>
      </c>
      <c r="L4" s="23" t="s">
        <v>60</v>
      </c>
      <c r="M4" s="23" t="s">
        <v>61</v>
      </c>
      <c r="N4" s="23" t="s">
        <v>62</v>
      </c>
      <c r="O4" s="23" t="s">
        <v>63</v>
      </c>
      <c r="P4" s="2" t="s">
        <v>64</v>
      </c>
      <c r="Q4" s="2" t="s">
        <v>65</v>
      </c>
      <c r="R4" s="2" t="s">
        <v>66</v>
      </c>
      <c r="S4" s="2" t="s">
        <v>67</v>
      </c>
      <c r="T4" s="2" t="s">
        <v>68</v>
      </c>
      <c r="U4" s="2" t="s">
        <v>69</v>
      </c>
      <c r="V4" s="2" t="s">
        <v>70</v>
      </c>
      <c r="W4" s="2" t="s">
        <v>71</v>
      </c>
      <c r="X4" s="2" t="s">
        <v>72</v>
      </c>
      <c r="Y4" s="2" t="s">
        <v>73</v>
      </c>
      <c r="Z4" s="2" t="s">
        <v>74</v>
      </c>
      <c r="AA4" s="2" t="s">
        <v>75</v>
      </c>
      <c r="AB4" s="2" t="s">
        <v>76</v>
      </c>
      <c r="AC4" s="2" t="s">
        <v>77</v>
      </c>
      <c r="AD4" s="2" t="s">
        <v>78</v>
      </c>
      <c r="AE4" s="23" t="s">
        <v>79</v>
      </c>
      <c r="AF4" s="23" t="s">
        <v>80</v>
      </c>
      <c r="AG4" s="23" t="s">
        <v>81</v>
      </c>
      <c r="AH4" s="2" t="s">
        <v>82</v>
      </c>
      <c r="AI4" s="2" t="s">
        <v>83</v>
      </c>
      <c r="AJ4" s="2" t="s">
        <v>12</v>
      </c>
      <c r="AK4" s="2" t="s">
        <v>84</v>
      </c>
      <c r="AL4" s="2" t="s">
        <v>85</v>
      </c>
      <c r="AM4" s="2" t="s">
        <v>86</v>
      </c>
      <c r="AN4" s="2" t="s">
        <v>87</v>
      </c>
      <c r="AO4" s="23" t="s">
        <v>88</v>
      </c>
      <c r="AP4" s="23" t="s">
        <v>89</v>
      </c>
      <c r="AQ4" s="23" t="s">
        <v>90</v>
      </c>
      <c r="AR4" s="2" t="s">
        <v>37</v>
      </c>
      <c r="AS4" s="2" t="s">
        <v>91</v>
      </c>
      <c r="AT4" s="2" t="s">
        <v>92</v>
      </c>
      <c r="AU4" s="2" t="s">
        <v>93</v>
      </c>
      <c r="AV4" s="2" t="s">
        <v>94</v>
      </c>
      <c r="AW4" s="2" t="s">
        <v>95</v>
      </c>
      <c r="AX4" s="2" t="s">
        <v>96</v>
      </c>
      <c r="AY4" s="23" t="s">
        <v>97</v>
      </c>
      <c r="AZ4" s="23" t="s">
        <v>98</v>
      </c>
      <c r="BA4" s="2" t="s">
        <v>99</v>
      </c>
      <c r="BB4" s="23" t="s">
        <v>100</v>
      </c>
      <c r="BC4" s="23" t="s">
        <v>101</v>
      </c>
      <c r="BD4" s="2" t="s">
        <v>102</v>
      </c>
      <c r="BE4" s="2" t="s">
        <v>103</v>
      </c>
      <c r="BF4" s="2" t="s">
        <v>104</v>
      </c>
      <c r="BG4" s="2" t="s">
        <v>105</v>
      </c>
      <c r="BH4" s="2" t="s">
        <v>106</v>
      </c>
      <c r="BI4" s="2" t="s">
        <v>107</v>
      </c>
      <c r="BJ4" s="23"/>
      <c r="BK4" s="23"/>
      <c r="BL4" s="23"/>
      <c r="BM4" s="23"/>
      <c r="BN4" s="2"/>
    </row>
    <row r="5" customFormat="false" ht="12.75" hidden="false" customHeight="false" outlineLevel="0" collapsed="false">
      <c r="A5" s="0" t="s">
        <v>108</v>
      </c>
      <c r="B5" s="0" t="n">
        <v>2001</v>
      </c>
      <c r="C5" s="24"/>
      <c r="D5" s="0" t="s">
        <v>109</v>
      </c>
      <c r="E5" s="0" t="str">
        <f aca="false">CONCATENATE(D5," ",B5)</f>
        <v>AZ 2001</v>
      </c>
      <c r="F5" s="0" t="s">
        <v>110</v>
      </c>
      <c r="G5" s="0" t="s">
        <v>111</v>
      </c>
      <c r="H5" s="0" t="s">
        <v>112</v>
      </c>
      <c r="I5" s="0" t="s">
        <v>113</v>
      </c>
      <c r="J5" s="0" t="str">
        <f aca="false">IF(OR($BG5=J$4,$BH5=J$4,$BI5=J$4),J$4,"")</f>
        <v/>
      </c>
      <c r="K5" s="0" t="str">
        <f aca="false">IF(OR($BG5=K$4,$BH5=K$4,$BI5=K$4),K$4,"")</f>
        <v/>
      </c>
      <c r="L5" s="0" t="str">
        <f aca="false">IF(AND($K5=K$4,B5=2001),CONCATENATE(K5," ",B5),"")</f>
        <v/>
      </c>
      <c r="M5" s="0" t="str">
        <f aca="false">IF(AND($K5=L$4,C5=2002),CONCATENATE(L5," ",C5),"")</f>
        <v/>
      </c>
      <c r="N5" s="0" t="str">
        <f aca="false">IF(AND($K5=M$4,D5=2003),CONCATENATE(M5," ",D5),"")</f>
        <v/>
      </c>
      <c r="O5" s="0" t="str">
        <f aca="false">IF(AND($K5=N$4,E5=2004),CONCATENATE(N5," ",E5),"")</f>
        <v/>
      </c>
      <c r="P5" s="0" t="str">
        <f aca="false">IF(OR($BG5=P$4,$BH5=P$4,$BI5=P$4),P$4,"")</f>
        <v>El Paso South</v>
      </c>
      <c r="Q5" s="0" t="str">
        <f aca="false">IF(AND($P5=$P$4,$B5=2001),CONCATENATE($P5," ",$B5),"")</f>
        <v>El Paso South 2001</v>
      </c>
      <c r="R5" s="0" t="str">
        <f aca="false">IF(AND($P5=$P$4,$B5=2002),CONCATENATE($P5," ",$B5),"")</f>
        <v/>
      </c>
      <c r="S5" s="0" t="str">
        <f aca="false">IF(AND($P5=$P$4,$B5=2003),CONCATENATE($P5," ",$B5),"")</f>
        <v/>
      </c>
      <c r="T5" s="0" t="str">
        <f aca="false">IF(AND($P5=$P$4,$B5=2004),CONCATENATE($P5," ",$B5),"")</f>
        <v/>
      </c>
      <c r="U5" s="0" t="str">
        <f aca="false">IF(OR($BG5=U$4,$BH5=U$4,$BI5=U$4),U$4,"")</f>
        <v/>
      </c>
      <c r="V5" s="0" t="str">
        <f aca="false">IF(AND($U5=$U$4,$B5=2001),CONCATENATE($U5," ",$B5),"")</f>
        <v/>
      </c>
      <c r="W5" s="0" t="str">
        <f aca="false">IF(AND($U5=$U$4,$B5=2002),CONCATENATE($U5," ",$B5),"")</f>
        <v/>
      </c>
      <c r="X5" s="0" t="str">
        <f aca="false">IF(AND($U5=$U$4,$B5=2003),CONCATENATE($U5," ",$B5),"")</f>
        <v/>
      </c>
      <c r="Y5" s="0" t="str">
        <f aca="false">IF(AND($U5=$U$4,$B5=2004),CONCATENATE($U5," ",$B5),"")</f>
        <v/>
      </c>
      <c r="Z5" s="0" t="str">
        <f aca="false">IF(OR($BG5=Z$4,$BH5=Z$4,$BI5=Z$4),Z$4,"")</f>
        <v/>
      </c>
      <c r="AA5" s="0" t="str">
        <f aca="false">IF(AND($Z5=$Z$4,$B5=2001),CONCATENATE($Z5," ",$B5),"")</f>
        <v/>
      </c>
      <c r="AB5" s="0" t="str">
        <f aca="false">IF(AND($Z5=$Z$4,$B5=2002),CONCATENATE($Z5," ",$B5),"")</f>
        <v/>
      </c>
      <c r="AC5" s="0" t="str">
        <f aca="false">IF(AND($Z5=$Z$4,$B5=2003),CONCATENATE($Z5," ",$B5),"")</f>
        <v/>
      </c>
      <c r="AD5" s="0" t="str">
        <f aca="false">IF(AND($Z5=$Z$4,$B5=2004),CONCATENATE($Z5," ",$B5),"")</f>
        <v/>
      </c>
      <c r="AE5" s="0" t="str">
        <f aca="false">IF(OR($BG5=AE$4,$BH5=AE$4,$BI5=AE$4),AE$4,"")</f>
        <v/>
      </c>
      <c r="AF5" s="0" t="str">
        <f aca="false">IF(OR($BG5=AF$4,$BH5=AF$4,$BI5=AF$4),AF$4,"")</f>
        <v/>
      </c>
      <c r="AG5" s="0" t="str">
        <f aca="false">IF(OR($BG5=AG$4,$BH5=AG$4,$BI5=AG$4),AG$4,"")</f>
        <v/>
      </c>
      <c r="AH5" s="0" t="str">
        <f aca="false">IF(OR($BG5=AH$4,$BH5=AH$4,$BI5=AH$4),AH$4,"")</f>
        <v/>
      </c>
      <c r="AI5" s="0" t="str">
        <f aca="false">IF(OR($BG5=AI$4,$BH5=AI$4,$BI5=AI$4),AI$4,"")</f>
        <v/>
      </c>
      <c r="AJ5" s="0" t="str">
        <f aca="false">IF(OR($BG5=AJ$4,$BH5=AJ$4,$BI5=AJ$4),AJ$4,"")</f>
        <v/>
      </c>
      <c r="AK5" s="0" t="str">
        <f aca="false">IF(AND($AJ5=$AJ$4,$B5=2001),CONCATENATE($AJ5," ",$B5),"")</f>
        <v/>
      </c>
      <c r="AL5" s="0" t="str">
        <f aca="false">IF(AND($AJ5=$AJ$4,$B5=2002),CONCATENATE($AJ5," ",$B5),"")</f>
        <v/>
      </c>
      <c r="AM5" s="0" t="str">
        <f aca="false">IF(AND($AJ5=$AJ$4,$B5=2003),CONCATENATE($AJ5," ",$B5),"")</f>
        <v/>
      </c>
      <c r="AN5" s="0" t="str">
        <f aca="false">IF(AND($AJ5=$AJ$4,$B5=2004),CONCATENATE($AJ5," ",$B5),"")</f>
        <v/>
      </c>
      <c r="AO5" s="0" t="str">
        <f aca="false">IF(OR($BG5=AO$4,$BH5=AO$4,$BI5=AO$4),AO$4,"")</f>
        <v/>
      </c>
      <c r="AP5" s="0" t="str">
        <f aca="false">IF(OR($BG5=AP$4,$BH5=AP$4,$BI5=AP$4),AP$4,"")</f>
        <v/>
      </c>
      <c r="AQ5" s="0" t="str">
        <f aca="false">IF(OR($BG5=AQ$4,$BH5=AQ$4,$BI5=AQ$4),AQ$4,"")</f>
        <v/>
      </c>
      <c r="AR5" s="0" t="str">
        <f aca="false">IF(OR($BG5=AR$4,$BH5=AR$4,$BI5=AR$4),AR$4,"")</f>
        <v/>
      </c>
      <c r="AS5" s="0" t="str">
        <f aca="false">IF(OR($BG5=AS$4,$BH5=AS$4,$BI5=AS$4),AS$4,"")</f>
        <v/>
      </c>
      <c r="AT5" s="0" t="str">
        <f aca="false">IF(AND($AS5=$AS$4,$B5=2001),CONCATENATE($AS5," ",$B5),"")</f>
        <v/>
      </c>
      <c r="AU5" s="0" t="str">
        <f aca="false">IF(AND($AS5=$AS$4,$B5=2002),CONCATENATE($AS5," ",$B5),"")</f>
        <v/>
      </c>
      <c r="AV5" s="0" t="str">
        <f aca="false">IF(AND($AS5=$AS$4,$B5=2003),CONCATENATE($AS5," ",$B5),"")</f>
        <v/>
      </c>
      <c r="AW5" s="0" t="str">
        <f aca="false">IF(AND($AS5=$AS$4,$B5=2004),CONCATENATE($AS5," ",$B5),"")</f>
        <v/>
      </c>
      <c r="AX5" s="0" t="str">
        <f aca="false">IF(OR($BG5=AX$4,$BH5=AX$4,$BI5=AX$4),AX$4,"")</f>
        <v/>
      </c>
      <c r="AY5" s="0" t="str">
        <f aca="false">IF(OR($BG5=AY$4,$BH5=AY$4,$BI5=AY$4),AY$4,"")</f>
        <v/>
      </c>
      <c r="AZ5" s="0" t="str">
        <f aca="false">IF(OR($BG5=AZ$4,$BH5=AZ$4,$BI5=AZ$4),AZ$4,"")</f>
        <v/>
      </c>
      <c r="BA5" s="0" t="n">
        <v>225</v>
      </c>
      <c r="BB5" s="0" t="n">
        <v>225</v>
      </c>
      <c r="BC5" s="12" t="n">
        <f aca="false">BA5*$BC$1*$BC$2</f>
        <v>40500</v>
      </c>
      <c r="BD5" s="0" t="s">
        <v>114</v>
      </c>
      <c r="BE5" s="0" t="s">
        <v>115</v>
      </c>
      <c r="BF5" s="0" t="s">
        <v>116</v>
      </c>
      <c r="BG5" s="25" t="s">
        <v>64</v>
      </c>
      <c r="BH5" s="25"/>
      <c r="BI5" s="25"/>
      <c r="BJ5" s="26"/>
    </row>
    <row r="6" customFormat="false" ht="12.75" hidden="false" customHeight="false" outlineLevel="0" collapsed="false">
      <c r="A6" s="0" t="s">
        <v>108</v>
      </c>
      <c r="B6" s="0" t="n">
        <v>2000</v>
      </c>
      <c r="C6" s="24" t="n">
        <v>36526</v>
      </c>
      <c r="D6" s="0" t="s">
        <v>117</v>
      </c>
      <c r="E6" s="0" t="str">
        <f aca="false">CONCATENATE(D6," ",B6)</f>
        <v>CA 2000</v>
      </c>
      <c r="F6" s="0" t="s">
        <v>118</v>
      </c>
      <c r="G6" s="0" t="s">
        <v>119</v>
      </c>
      <c r="H6" s="0" t="s">
        <v>120</v>
      </c>
      <c r="I6" s="0" t="s">
        <v>120</v>
      </c>
      <c r="J6" s="0" t="str">
        <f aca="false">IF(OR($BG6=J$4,$BH6=J$4,$BI6=J$4),J$4,"")</f>
        <v/>
      </c>
      <c r="K6" s="0" t="str">
        <f aca="false">IF(OR($BG6=K$4,$BH6=K$4,$BI6=K$4),K$4,"")</f>
        <v/>
      </c>
      <c r="L6" s="0" t="str">
        <f aca="false">IF(AND($K6=K$4,B6=2001),CONCATENATE(K6," ",B6),"")</f>
        <v/>
      </c>
      <c r="M6" s="0" t="str">
        <f aca="false">IF(AND($K6=L$4,C6=2002),CONCATENATE(L6," ",C6),"")</f>
        <v/>
      </c>
      <c r="N6" s="0" t="str">
        <f aca="false">IF(AND($K6=M$4,D6=2003),CONCATENATE(M6," ",D6),"")</f>
        <v/>
      </c>
      <c r="O6" s="0" t="str">
        <f aca="false">IF(AND($K6=N$4,E6=2004),CONCATENATE(N6," ",E6),"")</f>
        <v/>
      </c>
      <c r="P6" s="0" t="str">
        <f aca="false">IF(OR($BG6=P$4,$BH6=P$4,$BI6=P$4),P$4,"")</f>
        <v/>
      </c>
      <c r="Q6" s="0" t="str">
        <f aca="false">IF(AND($P6=$P$4,$B6=2001),CONCATENATE($P6," ",$B6),"")</f>
        <v/>
      </c>
      <c r="R6" s="0" t="str">
        <f aca="false">IF(AND($P6=$P$4,$B6=2002),CONCATENATE($P6," ",$B6),"")</f>
        <v/>
      </c>
      <c r="S6" s="0" t="str">
        <f aca="false">IF(AND($P6=$P$4,$B6=2003),CONCATENATE($P6," ",$B6),"")</f>
        <v/>
      </c>
      <c r="T6" s="0" t="str">
        <f aca="false">IF(AND($P6=$P$4,$B6=2004),CONCATENATE($P6," ",$B6),"")</f>
        <v/>
      </c>
      <c r="U6" s="0" t="str">
        <f aca="false">IF(OR($BG6=U$4,$BH6=U$4,$BI6=U$4),U$4,"")</f>
        <v/>
      </c>
      <c r="V6" s="0" t="str">
        <f aca="false">IF(AND($U6=$U$4,$B6=2001),CONCATENATE($U6," ",$B6),"")</f>
        <v/>
      </c>
      <c r="W6" s="0" t="str">
        <f aca="false">IF(AND($U6=$U$4,$B6=2002),CONCATENATE($U6," ",$B6),"")</f>
        <v/>
      </c>
      <c r="X6" s="0" t="str">
        <f aca="false">IF(AND($U6=$U$4,$B6=2003),CONCATENATE($U6," ",$B6),"")</f>
        <v/>
      </c>
      <c r="Y6" s="0" t="str">
        <f aca="false">IF(AND($U6=$U$4,$B6=2004),CONCATENATE($U6," ",$B6),"")</f>
        <v/>
      </c>
      <c r="Z6" s="0" t="str">
        <f aca="false">IF(OR($BG6=Z$4,$BH6=Z$4,$BI6=Z$4),Z$4,"")</f>
        <v/>
      </c>
      <c r="AA6" s="0" t="str">
        <f aca="false">IF(AND($Z6=$Z$4,$B6=2001),CONCATENATE($Z6," ",$B6),"")</f>
        <v/>
      </c>
      <c r="AB6" s="0" t="str">
        <f aca="false">IF(AND($Z6=$Z$4,$B6=2002),CONCATENATE($Z6," ",$B6),"")</f>
        <v/>
      </c>
      <c r="AC6" s="0" t="str">
        <f aca="false">IF(AND($Z6=$Z$4,$B6=2003),CONCATENATE($Z6," ",$B6),"")</f>
        <v/>
      </c>
      <c r="AD6" s="0" t="str">
        <f aca="false">IF(AND($Z6=$Z$4,$B6=2004),CONCATENATE($Z6," ",$B6),"")</f>
        <v/>
      </c>
      <c r="AE6" s="0" t="str">
        <f aca="false">IF(OR($BG6=AE$4,$BH6=AE$4,$BI6=AE$4),AE$4,"")</f>
        <v/>
      </c>
      <c r="AF6" s="0" t="str">
        <f aca="false">IF(OR($BG6=AF$4,$BH6=AF$4,$BI6=AF$4),AF$4,"")</f>
        <v/>
      </c>
      <c r="AG6" s="0" t="str">
        <f aca="false">IF(OR($BG6=AG$4,$BH6=AG$4,$BI6=AG$4),AG$4,"")</f>
        <v/>
      </c>
      <c r="AH6" s="0" t="str">
        <f aca="false">IF(OR($BG6=AH$4,$BH6=AH$4,$BI6=AH$4),AH$4,"")</f>
        <v/>
      </c>
      <c r="AI6" s="0" t="str">
        <f aca="false">IF(OR($BG6=AI$4,$BH6=AI$4,$BI6=AI$4),AI$4,"")</f>
        <v/>
      </c>
      <c r="AJ6" s="0" t="str">
        <f aca="false">IF(OR($BG6=AJ$4,$BH6=AJ$4,$BI6=AJ$4),AJ$4,"")</f>
        <v/>
      </c>
      <c r="AK6" s="0" t="str">
        <f aca="false">IF(AND($AJ6=$AJ$4,$B6=2001),CONCATENATE($AJ6," ",$B6),"")</f>
        <v/>
      </c>
      <c r="AL6" s="0" t="str">
        <f aca="false">IF(AND($AJ6=$AJ$4,$B6=2002),CONCATENATE($AJ6," ",$B6),"")</f>
        <v/>
      </c>
      <c r="AM6" s="0" t="str">
        <f aca="false">IF(AND($AJ6=$AJ$4,$B6=2003),CONCATENATE($AJ6," ",$B6),"")</f>
        <v/>
      </c>
      <c r="AN6" s="0" t="str">
        <f aca="false">IF(AND($AJ6=$AJ$4,$B6=2004),CONCATENATE($AJ6," ",$B6),"")</f>
        <v/>
      </c>
      <c r="AO6" s="0" t="str">
        <f aca="false">IF(OR($BG6=AO$4,$BH6=AO$4,$BI6=AO$4),AO$4,"")</f>
        <v/>
      </c>
      <c r="AP6" s="0" t="str">
        <f aca="false">IF(OR($BG6=AP$4,$BH6=AP$4,$BI6=AP$4),AP$4,"")</f>
        <v/>
      </c>
      <c r="AQ6" s="0" t="str">
        <f aca="false">IF(OR($BG6=AQ$4,$BH6=AQ$4,$BI6=AQ$4),AQ$4,"")</f>
        <v/>
      </c>
      <c r="AR6" s="0" t="str">
        <f aca="false">IF(OR($BG6=AR$4,$BH6=AR$4,$BI6=AR$4),AR$4,"")</f>
        <v/>
      </c>
      <c r="AS6" s="0" t="str">
        <f aca="false">IF(OR($BG6=AS$4,$BH6=AS$4,$BI6=AS$4),AS$4,"")</f>
        <v>So Cal</v>
      </c>
      <c r="AT6" s="0" t="str">
        <f aca="false">IF(AND($AS6=$AS$4,$B6=2001),CONCATENATE($AS6," ",$B6),"")</f>
        <v/>
      </c>
      <c r="AU6" s="0" t="str">
        <f aca="false">IF(AND($AS6=$AS$4,$B6=2002),CONCATENATE($AS6," ",$B6),"")</f>
        <v/>
      </c>
      <c r="AV6" s="0" t="str">
        <f aca="false">IF(AND($AS6=$AS$4,$B6=2003),CONCATENATE($AS6," ",$B6),"")</f>
        <v/>
      </c>
      <c r="AW6" s="0" t="str">
        <f aca="false">IF(AND($AS6=$AS$4,$B6=2004),CONCATENATE($AS6," ",$B6),"")</f>
        <v/>
      </c>
      <c r="AX6" s="0" t="str">
        <f aca="false">IF(OR($BG6=AX$4,$BH6=AX$4,$BI6=AX$4),AX$4,"")</f>
        <v/>
      </c>
      <c r="AY6" s="0" t="str">
        <f aca="false">IF(OR($BG6=AY$4,$BH6=AY$4,$BI6=AY$4),AY$4,"")</f>
        <v/>
      </c>
      <c r="AZ6" s="0" t="str">
        <f aca="false">IF(OR($BG6=AZ$4,$BH6=AZ$4,$BI6=AZ$4),AZ$4,"")</f>
        <v/>
      </c>
      <c r="BA6" s="0" t="n">
        <v>5.2</v>
      </c>
      <c r="BB6" s="0" t="n">
        <v>0</v>
      </c>
      <c r="BC6" s="12" t="n">
        <f aca="false">BA6*$BC$1*$BC$2</f>
        <v>936</v>
      </c>
      <c r="BD6" s="0" t="s">
        <v>121</v>
      </c>
      <c r="BE6" s="0" t="s">
        <v>122</v>
      </c>
      <c r="BF6" s="0" t="s">
        <v>116</v>
      </c>
      <c r="BG6" s="0" t="s">
        <v>91</v>
      </c>
    </row>
    <row r="7" customFormat="false" ht="12.75" hidden="false" customHeight="false" outlineLevel="0" collapsed="false">
      <c r="A7" s="0" t="s">
        <v>108</v>
      </c>
      <c r="B7" s="0" t="n">
        <v>2001</v>
      </c>
      <c r="C7" s="24" t="n">
        <v>36951</v>
      </c>
      <c r="D7" s="0" t="s">
        <v>109</v>
      </c>
      <c r="E7" s="0" t="str">
        <f aca="false">CONCATENATE(D7," ",B7)</f>
        <v>AZ 2001</v>
      </c>
      <c r="F7" s="0" t="s">
        <v>123</v>
      </c>
      <c r="G7" s="0" t="s">
        <v>124</v>
      </c>
      <c r="H7" s="0" t="s">
        <v>125</v>
      </c>
      <c r="I7" s="0" t="s">
        <v>126</v>
      </c>
      <c r="J7" s="0" t="str">
        <f aca="false">IF(OR($BG7=J$4,$BH7=J$4,$BI7=J$4),J$4,"")</f>
        <v/>
      </c>
      <c r="K7" s="0" t="str">
        <f aca="false">IF(OR($BG7=K$4,$BH7=K$4,$BI7=K$4),K$4,"")</f>
        <v>El Paso North</v>
      </c>
      <c r="L7" s="0" t="str">
        <f aca="false">IF(AND($K7=K$4,B7=2001),CONCATENATE(K7," ",B7),"")</f>
        <v>El Paso North 2001</v>
      </c>
      <c r="M7" s="0" t="str">
        <f aca="false">IF(AND($K7=L$4,C7=2002),CONCATENATE(L7," ",C7),"")</f>
        <v/>
      </c>
      <c r="N7" s="0" t="str">
        <f aca="false">IF(AND($K7=M$4,D7=2003),CONCATENATE(M7," ",D7),"")</f>
        <v/>
      </c>
      <c r="O7" s="0" t="str">
        <f aca="false">IF(AND($K7=N$4,E7=2004),CONCATENATE(N7," ",E7),"")</f>
        <v/>
      </c>
      <c r="P7" s="0" t="str">
        <f aca="false">IF(OR($BG7=P$4,$BH7=P$4,$BI7=P$4),P$4,"")</f>
        <v/>
      </c>
      <c r="Q7" s="0" t="str">
        <f aca="false">IF(AND($P7=$P$4,$B7=2001),CONCATENATE($P7," ",$B7),"")</f>
        <v/>
      </c>
      <c r="R7" s="0" t="str">
        <f aca="false">IF(AND($P7=$P$4,$B7=2002),CONCATENATE($P7," ",$B7),"")</f>
        <v/>
      </c>
      <c r="S7" s="0" t="str">
        <f aca="false">IF(AND($P7=$P$4,$B7=2003),CONCATENATE($P7," ",$B7),"")</f>
        <v/>
      </c>
      <c r="T7" s="0" t="str">
        <f aca="false">IF(AND($P7=$P$4,$B7=2004),CONCATENATE($P7," ",$B7),"")</f>
        <v/>
      </c>
      <c r="U7" s="0" t="str">
        <f aca="false">IF(OR($BG7=U$4,$BH7=U$4,$BI7=U$4),U$4,"")</f>
        <v/>
      </c>
      <c r="V7" s="0" t="str">
        <f aca="false">IF(AND($U7=$U$4,$B7=2001),CONCATENATE($U7," ",$B7),"")</f>
        <v/>
      </c>
      <c r="W7" s="0" t="str">
        <f aca="false">IF(AND($U7=$U$4,$B7=2002),CONCATENATE($U7," ",$B7),"")</f>
        <v/>
      </c>
      <c r="X7" s="0" t="str">
        <f aca="false">IF(AND($U7=$U$4,$B7=2003),CONCATENATE($U7," ",$B7),"")</f>
        <v/>
      </c>
      <c r="Y7" s="0" t="str">
        <f aca="false">IF(AND($U7=$U$4,$B7=2004),CONCATENATE($U7," ",$B7),"")</f>
        <v/>
      </c>
      <c r="Z7" s="0" t="str">
        <f aca="false">IF(OR($BG7=Z$4,$BH7=Z$4,$BI7=Z$4),Z$4,"")</f>
        <v/>
      </c>
      <c r="AA7" s="0" t="str">
        <f aca="false">IF(AND($Z7=$Z$4,$B7=2001),CONCATENATE($Z7," ",$B7),"")</f>
        <v/>
      </c>
      <c r="AB7" s="0" t="str">
        <f aca="false">IF(AND($Z7=$Z$4,$B7=2002),CONCATENATE($Z7," ",$B7),"")</f>
        <v/>
      </c>
      <c r="AC7" s="0" t="str">
        <f aca="false">IF(AND($Z7=$Z$4,$B7=2003),CONCATENATE($Z7," ",$B7),"")</f>
        <v/>
      </c>
      <c r="AD7" s="0" t="str">
        <f aca="false">IF(AND($Z7=$Z$4,$B7=2004),CONCATENATE($Z7," ",$B7),"")</f>
        <v/>
      </c>
      <c r="AE7" s="0" t="str">
        <f aca="false">IF(OR($BG7=AE$4,$BH7=AE$4,$BI7=AE$4),AE$4,"")</f>
        <v/>
      </c>
      <c r="AF7" s="0" t="str">
        <f aca="false">IF(OR($BG7=AF$4,$BH7=AF$4,$BI7=AF$4),AF$4,"")</f>
        <v/>
      </c>
      <c r="AG7" s="0" t="str">
        <f aca="false">IF(OR($BG7=AG$4,$BH7=AG$4,$BI7=AG$4),AG$4,"")</f>
        <v/>
      </c>
      <c r="AH7" s="0" t="str">
        <f aca="false">IF(OR($BG7=AH$4,$BH7=AH$4,$BI7=AH$4),AH$4,"")</f>
        <v/>
      </c>
      <c r="AI7" s="0" t="str">
        <f aca="false">IF(OR($BG7=AI$4,$BH7=AI$4,$BI7=AI$4),AI$4,"")</f>
        <v/>
      </c>
      <c r="AJ7" s="0" t="str">
        <f aca="false">IF(OR($BG7=AJ$4,$BH7=AJ$4,$BI7=AJ$4),AJ$4,"")</f>
        <v/>
      </c>
      <c r="AK7" s="0" t="str">
        <f aca="false">IF(AND($AJ7=$AJ$4,$B7=2001),CONCATENATE($AJ7," ",$B7),"")</f>
        <v/>
      </c>
      <c r="AL7" s="0" t="str">
        <f aca="false">IF(AND($AJ7=$AJ$4,$B7=2002),CONCATENATE($AJ7," ",$B7),"")</f>
        <v/>
      </c>
      <c r="AM7" s="0" t="str">
        <f aca="false">IF(AND($AJ7=$AJ$4,$B7=2003),CONCATENATE($AJ7," ",$B7),"")</f>
        <v/>
      </c>
      <c r="AN7" s="0" t="str">
        <f aca="false">IF(AND($AJ7=$AJ$4,$B7=2004),CONCATENATE($AJ7," ",$B7),"")</f>
        <v/>
      </c>
      <c r="AO7" s="0" t="str">
        <f aca="false">IF(OR($BG7=AO$4,$BH7=AO$4,$BI7=AO$4),AO$4,"")</f>
        <v/>
      </c>
      <c r="AP7" s="0" t="str">
        <f aca="false">IF(OR($BG7=AP$4,$BH7=AP$4,$BI7=AP$4),AP$4,"")</f>
        <v/>
      </c>
      <c r="AQ7" s="0" t="str">
        <f aca="false">IF(OR($BG7=AQ$4,$BH7=AQ$4,$BI7=AQ$4),AQ$4,"")</f>
        <v/>
      </c>
      <c r="AR7" s="0" t="str">
        <f aca="false">IF(OR($BG7=AR$4,$BH7=AR$4,$BI7=AR$4),AR$4,"")</f>
        <v/>
      </c>
      <c r="AS7" s="0" t="str">
        <f aca="false">IF(OR($BG7=AS$4,$BH7=AS$4,$BI7=AS$4),AS$4,"")</f>
        <v/>
      </c>
      <c r="AT7" s="0" t="str">
        <f aca="false">IF(AND($AS7=$AS$4,$B7=2001),CONCATENATE($AS7," ",$B7),"")</f>
        <v/>
      </c>
      <c r="AU7" s="0" t="str">
        <f aca="false">IF(AND($AS7=$AS$4,$B7=2002),CONCATENATE($AS7," ",$B7),"")</f>
        <v/>
      </c>
      <c r="AV7" s="0" t="str">
        <f aca="false">IF(AND($AS7=$AS$4,$B7=2003),CONCATENATE($AS7," ",$B7),"")</f>
        <v/>
      </c>
      <c r="AW7" s="0" t="str">
        <f aca="false">IF(AND($AS7=$AS$4,$B7=2004),CONCATENATE($AS7," ",$B7),"")</f>
        <v/>
      </c>
      <c r="AX7" s="0" t="str">
        <f aca="false">IF(OR($BG7=AX$4,$BH7=AX$4,$BI7=AX$4),AX$4,"")</f>
        <v>SWG</v>
      </c>
      <c r="AY7" s="0" t="str">
        <f aca="false">IF(OR($BG7=AY$4,$BH7=AY$4,$BI7=AY$4),AY$4,"")</f>
        <v>TW</v>
      </c>
      <c r="AZ7" s="0" t="str">
        <f aca="false">IF(OR($BG7=AZ$4,$BH7=AZ$4,$BI7=AZ$4),AZ$4,"")</f>
        <v/>
      </c>
      <c r="BA7" s="0" t="n">
        <v>545</v>
      </c>
      <c r="BB7" s="0" t="n">
        <v>545</v>
      </c>
      <c r="BC7" s="12" t="n">
        <f aca="false">BA7*$BC$1*$BC$2</f>
        <v>98100</v>
      </c>
      <c r="BD7" s="0" t="s">
        <v>114</v>
      </c>
      <c r="BE7" s="0" t="s">
        <v>115</v>
      </c>
      <c r="BF7" s="0" t="s">
        <v>116</v>
      </c>
      <c r="BG7" s="27" t="s">
        <v>59</v>
      </c>
      <c r="BH7" s="27" t="s">
        <v>96</v>
      </c>
      <c r="BI7" s="27" t="s">
        <v>97</v>
      </c>
    </row>
    <row r="8" customFormat="false" ht="12.75" hidden="false" customHeight="false" outlineLevel="0" collapsed="false">
      <c r="A8" s="0" t="s">
        <v>108</v>
      </c>
      <c r="B8" s="0" t="n">
        <v>2001</v>
      </c>
      <c r="C8" s="24" t="n">
        <v>37043</v>
      </c>
      <c r="D8" s="0" t="s">
        <v>117</v>
      </c>
      <c r="E8" s="0" t="str">
        <f aca="false">CONCATENATE(D8," ",B8)</f>
        <v>CA 2001</v>
      </c>
      <c r="F8" s="0" t="s">
        <v>127</v>
      </c>
      <c r="G8" s="0" t="s">
        <v>128</v>
      </c>
      <c r="H8" s="0" t="s">
        <v>125</v>
      </c>
      <c r="I8" s="0" t="s">
        <v>129</v>
      </c>
      <c r="J8" s="0" t="str">
        <f aca="false">IF(OR($BG8=J$4,$BH8=J$4,$BI8=J$4),J$4,"")</f>
        <v/>
      </c>
      <c r="K8" s="0" t="str">
        <f aca="false">IF(OR($BG8=K$4,$BH8=K$4,$BI8=K$4),K$4,"")</f>
        <v/>
      </c>
      <c r="L8" s="0" t="str">
        <f aca="false">IF(AND($K8=K$4,B8=2001),CONCATENATE(K8," ",B8),"")</f>
        <v/>
      </c>
      <c r="M8" s="0" t="str">
        <f aca="false">IF(AND($K8=L$4,C8=2002),CONCATENATE(L8," ",C8),"")</f>
        <v/>
      </c>
      <c r="N8" s="0" t="str">
        <f aca="false">IF(AND($K8=M$4,D8=2003),CONCATENATE(M8," ",D8),"")</f>
        <v/>
      </c>
      <c r="O8" s="0" t="str">
        <f aca="false">IF(AND($K8=N$4,E8=2004),CONCATENATE(N8," ",E8),"")</f>
        <v/>
      </c>
      <c r="P8" s="0" t="str">
        <f aca="false">IF(OR($BG8=P$4,$BH8=P$4,$BI8=P$4),P$4,"")</f>
        <v/>
      </c>
      <c r="Q8" s="0" t="str">
        <f aca="false">IF(AND($P8=$P$4,$B8=2001),CONCATENATE($P8," ",$B8),"")</f>
        <v/>
      </c>
      <c r="R8" s="0" t="str">
        <f aca="false">IF(AND($P8=$P$4,$B8=2002),CONCATENATE($P8," ",$B8),"")</f>
        <v/>
      </c>
      <c r="S8" s="0" t="str">
        <f aca="false">IF(AND($P8=$P$4,$B8=2003),CONCATENATE($P8," ",$B8),"")</f>
        <v/>
      </c>
      <c r="T8" s="0" t="str">
        <f aca="false">IF(AND($P8=$P$4,$B8=2004),CONCATENATE($P8," ",$B8),"")</f>
        <v/>
      </c>
      <c r="U8" s="0" t="str">
        <f aca="false">IF(OR($BG8=U$4,$BH8=U$4,$BI8=U$4),U$4,"")</f>
        <v/>
      </c>
      <c r="V8" s="0" t="str">
        <f aca="false">IF(AND($U8=$U$4,$B8=2001),CONCATENATE($U8," ",$B8),"")</f>
        <v/>
      </c>
      <c r="W8" s="0" t="str">
        <f aca="false">IF(AND($U8=$U$4,$B8=2002),CONCATENATE($U8," ",$B8),"")</f>
        <v/>
      </c>
      <c r="X8" s="0" t="str">
        <f aca="false">IF(AND($U8=$U$4,$B8=2003),CONCATENATE($U8," ",$B8),"")</f>
        <v/>
      </c>
      <c r="Y8" s="0" t="str">
        <f aca="false">IF(AND($U8=$U$4,$B8=2004),CONCATENATE($U8," ",$B8),"")</f>
        <v/>
      </c>
      <c r="Z8" s="0" t="str">
        <f aca="false">IF(OR($BG8=Z$4,$BH8=Z$4,$BI8=Z$4),Z$4,"")</f>
        <v/>
      </c>
      <c r="AA8" s="0" t="str">
        <f aca="false">IF(AND($Z8=$Z$4,$B8=2001),CONCATENATE($Z8," ",$B8),"")</f>
        <v/>
      </c>
      <c r="AB8" s="0" t="str">
        <f aca="false">IF(AND($Z8=$Z$4,$B8=2002),CONCATENATE($Z8," ",$B8),"")</f>
        <v/>
      </c>
      <c r="AC8" s="0" t="str">
        <f aca="false">IF(AND($Z8=$Z$4,$B8=2003),CONCATENATE($Z8," ",$B8),"")</f>
        <v/>
      </c>
      <c r="AD8" s="0" t="str">
        <f aca="false">IF(AND($Z8=$Z$4,$B8=2004),CONCATENATE($Z8," ",$B8),"")</f>
        <v/>
      </c>
      <c r="AE8" s="0" t="str">
        <f aca="false">IF(OR($BG8=AE$4,$BH8=AE$4,$BI8=AE$4),AE$4,"")</f>
        <v/>
      </c>
      <c r="AF8" s="0" t="str">
        <f aca="false">IF(OR($BG8=AF$4,$BH8=AF$4,$BI8=AF$4),AF$4,"")</f>
        <v/>
      </c>
      <c r="AG8" s="0" t="str">
        <f aca="false">IF(OR($BG8=AG$4,$BH8=AG$4,$BI8=AG$4),AG$4,"")</f>
        <v/>
      </c>
      <c r="AH8" s="0" t="str">
        <f aca="false">IF(OR($BG8=AH$4,$BH8=AH$4,$BI8=AH$4),AH$4,"")</f>
        <v/>
      </c>
      <c r="AI8" s="0" t="str">
        <f aca="false">IF(OR($BG8=AI$4,$BH8=AI$4,$BI8=AI$4),AI$4,"")</f>
        <v/>
      </c>
      <c r="AJ8" s="0" t="str">
        <f aca="false">IF(OR($BG8=AJ$4,$BH8=AJ$4,$BI8=AJ$4),AJ$4,"")</f>
        <v>PG&amp;E</v>
      </c>
      <c r="AK8" s="0" t="str">
        <f aca="false">IF(AND($AJ8=$AJ$4,$B8=2001),CONCATENATE($AJ8," ",$B8),"")</f>
        <v>PG&amp;E 2001</v>
      </c>
      <c r="AL8" s="0" t="str">
        <f aca="false">IF(AND($AJ8=$AJ$4,$B8=2002),CONCATENATE($AJ8," ",$B8),"")</f>
        <v/>
      </c>
      <c r="AM8" s="0" t="str">
        <f aca="false">IF(AND($AJ8=$AJ$4,$B8=2003),CONCATENATE($AJ8," ",$B8),"")</f>
        <v/>
      </c>
      <c r="AN8" s="0" t="str">
        <f aca="false">IF(AND($AJ8=$AJ$4,$B8=2004),CONCATENATE($AJ8," ",$B8),"")</f>
        <v/>
      </c>
      <c r="AO8" s="0" t="str">
        <f aca="false">IF(OR($BG8=AO$4,$BH8=AO$4,$BI8=AO$4),AO$4,"")</f>
        <v/>
      </c>
      <c r="AP8" s="0" t="str">
        <f aca="false">IF(OR($BG8=AP$4,$BH8=AP$4,$BI8=AP$4),AP$4,"")</f>
        <v/>
      </c>
      <c r="AQ8" s="0" t="str">
        <f aca="false">IF(OR($BG8=AQ$4,$BH8=AQ$4,$BI8=AQ$4),AQ$4,"")</f>
        <v/>
      </c>
      <c r="AR8" s="0" t="str">
        <f aca="false">IF(OR($BG8=AR$4,$BH8=AR$4,$BI8=AR$4),AR$4,"")</f>
        <v/>
      </c>
      <c r="AS8" s="0" t="str">
        <f aca="false">IF(OR($BG8=AS$4,$BH8=AS$4,$BI8=AS$4),AS$4,"")</f>
        <v/>
      </c>
      <c r="AT8" s="0" t="str">
        <f aca="false">IF(AND($AS8=$AS$4,$B8=2001),CONCATENATE($AS8," ",$B8),"")</f>
        <v/>
      </c>
      <c r="AU8" s="0" t="str">
        <f aca="false">IF(AND($AS8=$AS$4,$B8=2002),CONCATENATE($AS8," ",$B8),"")</f>
        <v/>
      </c>
      <c r="AV8" s="0" t="str">
        <f aca="false">IF(AND($AS8=$AS$4,$B8=2003),CONCATENATE($AS8," ",$B8),"")</f>
        <v/>
      </c>
      <c r="AW8" s="0" t="str">
        <f aca="false">IF(AND($AS8=$AS$4,$B8=2004),CONCATENATE($AS8," ",$B8),"")</f>
        <v/>
      </c>
      <c r="AX8" s="0" t="str">
        <f aca="false">IF(OR($BG8=AX$4,$BH8=AX$4,$BI8=AX$4),AX$4,"")</f>
        <v/>
      </c>
      <c r="AY8" s="0" t="str">
        <f aca="false">IF(OR($BG8=AY$4,$BH8=AY$4,$BI8=AY$4),AY$4,"")</f>
        <v/>
      </c>
      <c r="AZ8" s="0" t="str">
        <f aca="false">IF(OR($BG8=AZ$4,$BH8=AZ$4,$BI8=AZ$4),AZ$4,"")</f>
        <v/>
      </c>
      <c r="BA8" s="0" t="n">
        <v>500</v>
      </c>
      <c r="BB8" s="0" t="n">
        <v>500</v>
      </c>
      <c r="BC8" s="12" t="n">
        <f aca="false">BA8*$BC$1*$BC$2</f>
        <v>90000</v>
      </c>
      <c r="BD8" s="0" t="s">
        <v>114</v>
      </c>
      <c r="BE8" s="0" t="s">
        <v>115</v>
      </c>
      <c r="BF8" s="0" t="s">
        <v>116</v>
      </c>
      <c r="BG8" s="25" t="s">
        <v>12</v>
      </c>
      <c r="BH8" s="25"/>
      <c r="BI8" s="25"/>
      <c r="BJ8" s="26"/>
    </row>
    <row r="9" customFormat="false" ht="11.25" hidden="false" customHeight="true" outlineLevel="0" collapsed="false">
      <c r="A9" s="0" t="s">
        <v>108</v>
      </c>
      <c r="B9" s="0" t="n">
        <v>2001</v>
      </c>
      <c r="C9" s="24" t="n">
        <v>37073</v>
      </c>
      <c r="D9" s="0" t="s">
        <v>117</v>
      </c>
      <c r="E9" s="0" t="str">
        <f aca="false">CONCATENATE(D9," ",B9)</f>
        <v>CA 2001</v>
      </c>
      <c r="F9" s="0" t="s">
        <v>130</v>
      </c>
      <c r="G9" s="0" t="s">
        <v>131</v>
      </c>
      <c r="H9" s="0" t="s">
        <v>125</v>
      </c>
      <c r="I9" s="0" t="s">
        <v>132</v>
      </c>
      <c r="J9" s="0" t="str">
        <f aca="false">IF(OR($BG9=J$4,$BH9=J$4,$BI9=J$4),J$4,"")</f>
        <v/>
      </c>
      <c r="K9" s="0" t="str">
        <f aca="false">IF(OR($BG9=K$4,$BH9=K$4,$BI9=K$4),K$4,"")</f>
        <v/>
      </c>
      <c r="L9" s="0" t="str">
        <f aca="false">IF(AND($K9=K$4,B9=2001),CONCATENATE(K9," ",B9),"")</f>
        <v/>
      </c>
      <c r="M9" s="0" t="str">
        <f aca="false">IF(AND($K9=L$4,C9=2002),CONCATENATE(L9," ",C9),"")</f>
        <v/>
      </c>
      <c r="N9" s="0" t="str">
        <f aca="false">IF(AND($K9=M$4,D9=2003),CONCATENATE(M9," ",D9),"")</f>
        <v/>
      </c>
      <c r="O9" s="0" t="str">
        <f aca="false">IF(AND($K9=N$4,E9=2004),CONCATENATE(N9," ",E9),"")</f>
        <v/>
      </c>
      <c r="P9" s="0" t="str">
        <f aca="false">IF(OR($BG9=P$4,$BH9=P$4,$BI9=P$4),P$4,"")</f>
        <v/>
      </c>
      <c r="Q9" s="0" t="str">
        <f aca="false">IF(AND($P9=$P$4,$B9=2001),CONCATENATE($P9," ",$B9),"")</f>
        <v/>
      </c>
      <c r="R9" s="0" t="str">
        <f aca="false">IF(AND($P9=$P$4,$B9=2002),CONCATENATE($P9," ",$B9),"")</f>
        <v/>
      </c>
      <c r="S9" s="0" t="str">
        <f aca="false">IF(AND($P9=$P$4,$B9=2003),CONCATENATE($P9," ",$B9),"")</f>
        <v/>
      </c>
      <c r="T9" s="0" t="str">
        <f aca="false">IF(AND($P9=$P$4,$B9=2004),CONCATENATE($P9," ",$B9),"")</f>
        <v/>
      </c>
      <c r="U9" s="0" t="str">
        <f aca="false">IF(OR($BG9=U$4,$BH9=U$4,$BI9=U$4),U$4,"")</f>
        <v/>
      </c>
      <c r="V9" s="0" t="str">
        <f aca="false">IF(AND($U9=$U$4,$B9=2001),CONCATENATE($U9," ",$B9),"")</f>
        <v/>
      </c>
      <c r="W9" s="0" t="str">
        <f aca="false">IF(AND($U9=$U$4,$B9=2002),CONCATENATE($U9," ",$B9),"")</f>
        <v/>
      </c>
      <c r="X9" s="0" t="str">
        <f aca="false">IF(AND($U9=$U$4,$B9=2003),CONCATENATE($U9," ",$B9),"")</f>
        <v/>
      </c>
      <c r="Y9" s="0" t="str">
        <f aca="false">IF(AND($U9=$U$4,$B9=2004),CONCATENATE($U9," ",$B9),"")</f>
        <v/>
      </c>
      <c r="Z9" s="0" t="str">
        <f aca="false">IF(OR($BG9=Z$4,$BH9=Z$4,$BI9=Z$4),Z$4,"")</f>
        <v/>
      </c>
      <c r="AA9" s="0" t="str">
        <f aca="false">IF(AND($Z9=$Z$4,$B9=2001),CONCATENATE($Z9," ",$B9),"")</f>
        <v/>
      </c>
      <c r="AB9" s="0" t="str">
        <f aca="false">IF(AND($Z9=$Z$4,$B9=2002),CONCATENATE($Z9," ",$B9),"")</f>
        <v/>
      </c>
      <c r="AC9" s="0" t="str">
        <f aca="false">IF(AND($Z9=$Z$4,$B9=2003),CONCATENATE($Z9," ",$B9),"")</f>
        <v/>
      </c>
      <c r="AD9" s="0" t="str">
        <f aca="false">IF(AND($Z9=$Z$4,$B9=2004),CONCATENATE($Z9," ",$B9),"")</f>
        <v/>
      </c>
      <c r="AE9" s="0" t="str">
        <f aca="false">IF(OR($BG9=AE$4,$BH9=AE$4,$BI9=AE$4),AE$4,"")</f>
        <v/>
      </c>
      <c r="AF9" s="0" t="str">
        <f aca="false">IF(OR($BG9=AF$4,$BH9=AF$4,$BI9=AF$4),AF$4,"")</f>
        <v/>
      </c>
      <c r="AG9" s="0" t="str">
        <f aca="false">IF(OR($BG9=AG$4,$BH9=AG$4,$BI9=AG$4),AG$4,"")</f>
        <v/>
      </c>
      <c r="AH9" s="0" t="str">
        <f aca="false">IF(OR($BG9=AH$4,$BH9=AH$4,$BI9=AH$4),AH$4,"")</f>
        <v/>
      </c>
      <c r="AI9" s="0" t="str">
        <f aca="false">IF(OR($BG9=AI$4,$BH9=AI$4,$BI9=AI$4),AI$4,"")</f>
        <v/>
      </c>
      <c r="AJ9" s="0" t="str">
        <f aca="false">IF(OR($BG9=AJ$4,$BH9=AJ$4,$BI9=AJ$4),AJ$4,"")</f>
        <v>PG&amp;E</v>
      </c>
      <c r="AK9" s="0" t="str">
        <f aca="false">IF(AND($AJ9=$AJ$4,$B9=2001),CONCATENATE($AJ9," ",$B9),"")</f>
        <v>PG&amp;E 2001</v>
      </c>
      <c r="AL9" s="0" t="str">
        <f aca="false">IF(AND($AJ9=$AJ$4,$B9=2002),CONCATENATE($AJ9," ",$B9),"")</f>
        <v/>
      </c>
      <c r="AM9" s="0" t="str">
        <f aca="false">IF(AND($AJ9=$AJ$4,$B9=2003),CONCATENATE($AJ9," ",$B9),"")</f>
        <v/>
      </c>
      <c r="AN9" s="0" t="str">
        <f aca="false">IF(AND($AJ9=$AJ$4,$B9=2004),CONCATENATE($AJ9," ",$B9),"")</f>
        <v/>
      </c>
      <c r="AO9" s="0" t="str">
        <f aca="false">IF(OR($BG9=AO$4,$BH9=AO$4,$BI9=AO$4),AO$4,"")</f>
        <v/>
      </c>
      <c r="AP9" s="0" t="str">
        <f aca="false">IF(OR($BG9=AP$4,$BH9=AP$4,$BI9=AP$4),AP$4,"")</f>
        <v/>
      </c>
      <c r="AQ9" s="0" t="str">
        <f aca="false">IF(OR($BG9=AQ$4,$BH9=AQ$4,$BI9=AQ$4),AQ$4,"")</f>
        <v/>
      </c>
      <c r="AR9" s="0" t="str">
        <f aca="false">IF(OR($BG9=AR$4,$BH9=AR$4,$BI9=AR$4),AR$4,"")</f>
        <v/>
      </c>
      <c r="AS9" s="0" t="str">
        <f aca="false">IF(OR($BG9=AS$4,$BH9=AS$4,$BI9=AS$4),AS$4,"")</f>
        <v/>
      </c>
      <c r="AT9" s="0" t="str">
        <f aca="false">IF(AND($AS9=$AS$4,$B9=2001),CONCATENATE($AS9," ",$B9),"")</f>
        <v/>
      </c>
      <c r="AU9" s="0" t="str">
        <f aca="false">IF(AND($AS9=$AS$4,$B9=2002),CONCATENATE($AS9," ",$B9),"")</f>
        <v/>
      </c>
      <c r="AV9" s="0" t="str">
        <f aca="false">IF(AND($AS9=$AS$4,$B9=2003),CONCATENATE($AS9," ",$B9),"")</f>
        <v/>
      </c>
      <c r="AW9" s="0" t="str">
        <f aca="false">IF(AND($AS9=$AS$4,$B9=2004),CONCATENATE($AS9," ",$B9),"")</f>
        <v/>
      </c>
      <c r="AX9" s="0" t="str">
        <f aca="false">IF(OR($BG9=AX$4,$BH9=AX$4,$BI9=AX$4),AX$4,"")</f>
        <v/>
      </c>
      <c r="AY9" s="0" t="str">
        <f aca="false">IF(OR($BG9=AY$4,$BH9=AY$4,$BI9=AY$4),AY$4,"")</f>
        <v/>
      </c>
      <c r="AZ9" s="0" t="str">
        <f aca="false">IF(OR($BG9=AZ$4,$BH9=AZ$4,$BI9=AZ$4),AZ$4,"")</f>
        <v/>
      </c>
      <c r="BA9" s="0" t="n">
        <v>500</v>
      </c>
      <c r="BB9" s="0" t="n">
        <v>425</v>
      </c>
      <c r="BC9" s="12" t="n">
        <f aca="false">BA9*$BC$1*$BC$2</f>
        <v>90000</v>
      </c>
      <c r="BD9" s="0" t="s">
        <v>114</v>
      </c>
      <c r="BE9" s="0" t="s">
        <v>115</v>
      </c>
      <c r="BF9" s="0" t="s">
        <v>116</v>
      </c>
      <c r="BG9" s="25" t="s">
        <v>12</v>
      </c>
      <c r="BH9" s="25"/>
      <c r="BI9" s="25"/>
    </row>
    <row r="10" customFormat="false" ht="12.75" hidden="false" customHeight="false" outlineLevel="0" collapsed="false">
      <c r="A10" s="0" t="s">
        <v>108</v>
      </c>
      <c r="B10" s="0" t="n">
        <v>2002</v>
      </c>
      <c r="C10" s="24" t="n">
        <v>37408</v>
      </c>
      <c r="D10" s="0" t="s">
        <v>117</v>
      </c>
      <c r="E10" s="0" t="str">
        <f aca="false">CONCATENATE(D10," ",B10)</f>
        <v>CA 2002</v>
      </c>
      <c r="F10" s="0" t="s">
        <v>130</v>
      </c>
      <c r="G10" s="0" t="s">
        <v>131</v>
      </c>
      <c r="H10" s="0" t="s">
        <v>125</v>
      </c>
      <c r="I10" s="0" t="s">
        <v>133</v>
      </c>
      <c r="J10" s="0" t="str">
        <f aca="false">IF(OR($BG10=J$4,$BH10=J$4,$BI10=J$4),J$4,"")</f>
        <v/>
      </c>
      <c r="K10" s="0" t="str">
        <f aca="false">IF(OR($BG10=K$4,$BH10=K$4,$BI10=K$4),K$4,"")</f>
        <v/>
      </c>
      <c r="L10" s="0" t="str">
        <f aca="false">IF(AND($K10=K$4,B10=2001),CONCATENATE(K10," ",B10),"")</f>
        <v/>
      </c>
      <c r="M10" s="0" t="str">
        <f aca="false">IF(AND($K10=L$4,C10=2002),CONCATENATE(L10," ",C10),"")</f>
        <v/>
      </c>
      <c r="N10" s="0" t="str">
        <f aca="false">IF(AND($K10=M$4,D10=2003),CONCATENATE(M10," ",D10),"")</f>
        <v/>
      </c>
      <c r="O10" s="0" t="str">
        <f aca="false">IF(AND($K10=N$4,E10=2004),CONCATENATE(N10," ",E10),"")</f>
        <v/>
      </c>
      <c r="P10" s="0" t="str">
        <f aca="false">IF(OR($BG10=P$4,$BH10=P$4,$BI10=P$4),P$4,"")</f>
        <v/>
      </c>
      <c r="Q10" s="0" t="str">
        <f aca="false">IF(AND($P10=$P$4,$B10=2001),CONCATENATE($P10," ",$B10),"")</f>
        <v/>
      </c>
      <c r="R10" s="0" t="str">
        <f aca="false">IF(AND($P10=$P$4,$B10=2002),CONCATENATE($P10," ",$B10),"")</f>
        <v/>
      </c>
      <c r="S10" s="0" t="str">
        <f aca="false">IF(AND($P10=$P$4,$B10=2003),CONCATENATE($P10," ",$B10),"")</f>
        <v/>
      </c>
      <c r="T10" s="0" t="str">
        <f aca="false">IF(AND($P10=$P$4,$B10=2004),CONCATENATE($P10," ",$B10),"")</f>
        <v/>
      </c>
      <c r="U10" s="0" t="str">
        <f aca="false">IF(OR($BG10=U$4,$BH10=U$4,$BI10=U$4),U$4,"")</f>
        <v/>
      </c>
      <c r="V10" s="0" t="str">
        <f aca="false">IF(AND($U10=$U$4,$B10=2001),CONCATENATE($U10," ",$B10),"")</f>
        <v/>
      </c>
      <c r="W10" s="0" t="str">
        <f aca="false">IF(AND($U10=$U$4,$B10=2002),CONCATENATE($U10," ",$B10),"")</f>
        <v/>
      </c>
      <c r="X10" s="0" t="str">
        <f aca="false">IF(AND($U10=$U$4,$B10=2003),CONCATENATE($U10," ",$B10),"")</f>
        <v/>
      </c>
      <c r="Y10" s="0" t="str">
        <f aca="false">IF(AND($U10=$U$4,$B10=2004),CONCATENATE($U10," ",$B10),"")</f>
        <v/>
      </c>
      <c r="Z10" s="0" t="str">
        <f aca="false">IF(OR($BG10=Z$4,$BH10=Z$4,$BI10=Z$4),Z$4,"")</f>
        <v/>
      </c>
      <c r="AA10" s="0" t="str">
        <f aca="false">IF(AND($Z10=$Z$4,$B10=2001),CONCATENATE($Z10," ",$B10),"")</f>
        <v/>
      </c>
      <c r="AB10" s="0" t="str">
        <f aca="false">IF(AND($Z10=$Z$4,$B10=2002),CONCATENATE($Z10," ",$B10),"")</f>
        <v/>
      </c>
      <c r="AC10" s="0" t="str">
        <f aca="false">IF(AND($Z10=$Z$4,$B10=2003),CONCATENATE($Z10," ",$B10),"")</f>
        <v/>
      </c>
      <c r="AD10" s="0" t="str">
        <f aca="false">IF(AND($Z10=$Z$4,$B10=2004),CONCATENATE($Z10," ",$B10),"")</f>
        <v/>
      </c>
      <c r="AE10" s="0" t="str">
        <f aca="false">IF(OR($BG10=AE$4,$BH10=AE$4,$BI10=AE$4),AE$4,"")</f>
        <v/>
      </c>
      <c r="AF10" s="0" t="str">
        <f aca="false">IF(OR($BG10=AF$4,$BH10=AF$4,$BI10=AF$4),AF$4,"")</f>
        <v/>
      </c>
      <c r="AG10" s="0" t="str">
        <f aca="false">IF(OR($BG10=AG$4,$BH10=AG$4,$BI10=AG$4),AG$4,"")</f>
        <v/>
      </c>
      <c r="AH10" s="0" t="str">
        <f aca="false">IF(OR($BG10=AH$4,$BH10=AH$4,$BI10=AH$4),AH$4,"")</f>
        <v/>
      </c>
      <c r="AI10" s="0" t="str">
        <f aca="false">IF(OR($BG10=AI$4,$BH10=AI$4,$BI10=AI$4),AI$4,"")</f>
        <v/>
      </c>
      <c r="AJ10" s="0" t="str">
        <f aca="false">IF(OR($BG10=AJ$4,$BH10=AJ$4,$BI10=AJ$4),AJ$4,"")</f>
        <v>PG&amp;E</v>
      </c>
      <c r="AK10" s="0" t="str">
        <f aca="false">IF(AND($AJ10=$AJ$4,$B10=2001),CONCATENATE($AJ10," ",$B10),"")</f>
        <v/>
      </c>
      <c r="AL10" s="0" t="str">
        <f aca="false">IF(AND($AJ10=$AJ$4,$B10=2002),CONCATENATE($AJ10," ",$B10),"")</f>
        <v>PG&amp;E 2002</v>
      </c>
      <c r="AM10" s="0" t="str">
        <f aca="false">IF(AND($AJ10=$AJ$4,$B10=2003),CONCATENATE($AJ10," ",$B10),"")</f>
        <v/>
      </c>
      <c r="AN10" s="0" t="str">
        <f aca="false">IF(AND($AJ10=$AJ$4,$B10=2004),CONCATENATE($AJ10," ",$B10),"")</f>
        <v/>
      </c>
      <c r="AO10" s="0" t="str">
        <f aca="false">IF(OR($BG10=AO$4,$BH10=AO$4,$BI10=AO$4),AO$4,"")</f>
        <v/>
      </c>
      <c r="AP10" s="0" t="str">
        <f aca="false">IF(OR($BG10=AP$4,$BH10=AP$4,$BI10=AP$4),AP$4,"")</f>
        <v/>
      </c>
      <c r="AQ10" s="0" t="str">
        <f aca="false">IF(OR($BG10=AQ$4,$BH10=AQ$4,$BI10=AQ$4),AQ$4,"")</f>
        <v/>
      </c>
      <c r="AR10" s="0" t="str">
        <f aca="false">IF(OR($BG10=AR$4,$BH10=AR$4,$BI10=AR$4),AR$4,"")</f>
        <v/>
      </c>
      <c r="AS10" s="0" t="str">
        <f aca="false">IF(OR($BG10=AS$4,$BH10=AS$4,$BI10=AS$4),AS$4,"")</f>
        <v/>
      </c>
      <c r="AT10" s="0" t="str">
        <f aca="false">IF(AND($AS10=$AS$4,$B10=2001),CONCATENATE($AS10," ",$B10),"")</f>
        <v/>
      </c>
      <c r="AU10" s="0" t="str">
        <f aca="false">IF(AND($AS10=$AS$4,$B10=2002),CONCATENATE($AS10," ",$B10),"")</f>
        <v/>
      </c>
      <c r="AV10" s="0" t="str">
        <f aca="false">IF(AND($AS10=$AS$4,$B10=2003),CONCATENATE($AS10," ",$B10),"")</f>
        <v/>
      </c>
      <c r="AW10" s="0" t="str">
        <f aca="false">IF(AND($AS10=$AS$4,$B10=2004),CONCATENATE($AS10," ",$B10),"")</f>
        <v/>
      </c>
      <c r="AX10" s="0" t="str">
        <f aca="false">IF(OR($BG10=AX$4,$BH10=AX$4,$BI10=AX$4),AX$4,"")</f>
        <v/>
      </c>
      <c r="AY10" s="0" t="str">
        <f aca="false">IF(OR($BG10=AY$4,$BH10=AY$4,$BI10=AY$4),AY$4,"")</f>
        <v/>
      </c>
      <c r="AZ10" s="0" t="str">
        <f aca="false">IF(OR($BG10=AZ$4,$BH10=AZ$4,$BI10=AZ$4),AZ$4,"")</f>
        <v/>
      </c>
      <c r="BA10" s="0" t="n">
        <v>880</v>
      </c>
      <c r="BB10" s="0" t="n">
        <v>880</v>
      </c>
      <c r="BC10" s="12" t="n">
        <f aca="false">BA10*$BC$1*$BC$2</f>
        <v>158400</v>
      </c>
      <c r="BD10" s="0" t="s">
        <v>114</v>
      </c>
      <c r="BE10" s="0" t="s">
        <v>115</v>
      </c>
      <c r="BF10" s="0" t="s">
        <v>116</v>
      </c>
      <c r="BG10" s="25" t="s">
        <v>12</v>
      </c>
      <c r="BH10" s="25"/>
      <c r="BI10" s="25"/>
    </row>
    <row r="11" customFormat="false" ht="12.75" hidden="false" customHeight="false" outlineLevel="0" collapsed="false">
      <c r="A11" s="0" t="s">
        <v>108</v>
      </c>
      <c r="B11" s="0" t="n">
        <v>2003</v>
      </c>
      <c r="C11" s="24" t="n">
        <v>37622</v>
      </c>
      <c r="D11" s="0" t="s">
        <v>117</v>
      </c>
      <c r="E11" s="0" t="str">
        <f aca="false">CONCATENATE(D11," ",B11)</f>
        <v>CA 2003</v>
      </c>
      <c r="F11" s="0" t="s">
        <v>134</v>
      </c>
      <c r="G11" s="0" t="s">
        <v>135</v>
      </c>
      <c r="H11" s="0" t="s">
        <v>125</v>
      </c>
      <c r="I11" s="0" t="s">
        <v>136</v>
      </c>
      <c r="J11" s="0" t="str">
        <f aca="false">IF(OR($BG11=J$4,$BH11=J$4,$BI11=J$4),J$4,"")</f>
        <v/>
      </c>
      <c r="K11" s="0" t="str">
        <f aca="false">IF(OR($BG11=K$4,$BH11=K$4,$BI11=K$4),K$4,"")</f>
        <v/>
      </c>
      <c r="L11" s="0" t="str">
        <f aca="false">IF(AND($K11=K$4,B11=2001),CONCATENATE(K11," ",B11),"")</f>
        <v/>
      </c>
      <c r="M11" s="0" t="str">
        <f aca="false">IF(AND($K11=L$4,C11=2002),CONCATENATE(L11," ",C11),"")</f>
        <v/>
      </c>
      <c r="N11" s="0" t="str">
        <f aca="false">IF(AND($K11=M$4,D11=2003),CONCATENATE(M11," ",D11),"")</f>
        <v/>
      </c>
      <c r="O11" s="0" t="str">
        <f aca="false">IF(AND($K11=N$4,E11=2004),CONCATENATE(N11," ",E11),"")</f>
        <v/>
      </c>
      <c r="P11" s="0" t="str">
        <f aca="false">IF(OR($BG11=P$4,$BH11=P$4,$BI11=P$4),P$4,"")</f>
        <v/>
      </c>
      <c r="Q11" s="0" t="str">
        <f aca="false">IF(AND($P11=$P$4,$B11=2001),CONCATENATE($P11," ",$B11),"")</f>
        <v/>
      </c>
      <c r="R11" s="0" t="str">
        <f aca="false">IF(AND($P11=$P$4,$B11=2002),CONCATENATE($P11," ",$B11),"")</f>
        <v/>
      </c>
      <c r="S11" s="0" t="str">
        <f aca="false">IF(AND($P11=$P$4,$B11=2003),CONCATENATE($P11," ",$B11),"")</f>
        <v/>
      </c>
      <c r="T11" s="0" t="str">
        <f aca="false">IF(AND($P11=$P$4,$B11=2004),CONCATENATE($P11," ",$B11),"")</f>
        <v/>
      </c>
      <c r="U11" s="0" t="str">
        <f aca="false">IF(OR($BG11=U$4,$BH11=U$4,$BI11=U$4),U$4,"")</f>
        <v/>
      </c>
      <c r="V11" s="0" t="str">
        <f aca="false">IF(AND($U11=$U$4,$B11=2001),CONCATENATE($U11," ",$B11),"")</f>
        <v/>
      </c>
      <c r="W11" s="0" t="str">
        <f aca="false">IF(AND($U11=$U$4,$B11=2002),CONCATENATE($U11," ",$B11),"")</f>
        <v/>
      </c>
      <c r="X11" s="0" t="str">
        <f aca="false">IF(AND($U11=$U$4,$B11=2003),CONCATENATE($U11," ",$B11),"")</f>
        <v/>
      </c>
      <c r="Y11" s="0" t="str">
        <f aca="false">IF(AND($U11=$U$4,$B11=2004),CONCATENATE($U11," ",$B11),"")</f>
        <v/>
      </c>
      <c r="Z11" s="0" t="str">
        <f aca="false">IF(OR($BG11=Z$4,$BH11=Z$4,$BI11=Z$4),Z$4,"")</f>
        <v/>
      </c>
      <c r="AA11" s="0" t="str">
        <f aca="false">IF(AND($Z11=$Z$4,$B11=2001),CONCATENATE($Z11," ",$B11),"")</f>
        <v/>
      </c>
      <c r="AB11" s="0" t="str">
        <f aca="false">IF(AND($Z11=$Z$4,$B11=2002),CONCATENATE($Z11," ",$B11),"")</f>
        <v/>
      </c>
      <c r="AC11" s="0" t="str">
        <f aca="false">IF(AND($Z11=$Z$4,$B11=2003),CONCATENATE($Z11," ",$B11),"")</f>
        <v/>
      </c>
      <c r="AD11" s="0" t="str">
        <f aca="false">IF(AND($Z11=$Z$4,$B11=2004),CONCATENATE($Z11," ",$B11),"")</f>
        <v/>
      </c>
      <c r="AE11" s="0" t="str">
        <f aca="false">IF(OR($BG11=AE$4,$BH11=AE$4,$BI11=AE$4),AE$4,"")</f>
        <v/>
      </c>
      <c r="AF11" s="0" t="str">
        <f aca="false">IF(OR($BG11=AF$4,$BH11=AF$4,$BI11=AF$4),AF$4,"")</f>
        <v/>
      </c>
      <c r="AG11" s="0" t="str">
        <f aca="false">IF(OR($BG11=AG$4,$BH11=AG$4,$BI11=AG$4),AG$4,"")</f>
        <v/>
      </c>
      <c r="AH11" s="0" t="str">
        <f aca="false">IF(OR($BG11=AH$4,$BH11=AH$4,$BI11=AH$4),AH$4,"")</f>
        <v/>
      </c>
      <c r="AI11" s="0" t="str">
        <f aca="false">IF(OR($BG11=AI$4,$BH11=AI$4,$BI11=AI$4),AI$4,"")</f>
        <v/>
      </c>
      <c r="AJ11" s="0" t="str">
        <f aca="false">IF(OR($BG11=AJ$4,$BH11=AJ$4,$BI11=AJ$4),AJ$4,"")</f>
        <v>PG&amp;E</v>
      </c>
      <c r="AK11" s="0" t="str">
        <f aca="false">IF(AND($AJ11=$AJ$4,$B11=2001),CONCATENATE($AJ11," ",$B11),"")</f>
        <v/>
      </c>
      <c r="AL11" s="0" t="str">
        <f aca="false">IF(AND($AJ11=$AJ$4,$B11=2002),CONCATENATE($AJ11," ",$B11),"")</f>
        <v/>
      </c>
      <c r="AM11" s="0" t="str">
        <f aca="false">IF(AND($AJ11=$AJ$4,$B11=2003),CONCATENATE($AJ11," ",$B11),"")</f>
        <v>PG&amp;E 2003</v>
      </c>
      <c r="AN11" s="0" t="str">
        <f aca="false">IF(AND($AJ11=$AJ$4,$B11=2004),CONCATENATE($AJ11," ",$B11),"")</f>
        <v/>
      </c>
      <c r="AO11" s="0" t="str">
        <f aca="false">IF(OR($BG11=AO$4,$BH11=AO$4,$BI11=AO$4),AO$4,"")</f>
        <v/>
      </c>
      <c r="AP11" s="0" t="str">
        <f aca="false">IF(OR($BG11=AP$4,$BH11=AP$4,$BI11=AP$4),AP$4,"")</f>
        <v/>
      </c>
      <c r="AQ11" s="0" t="str">
        <f aca="false">IF(OR($BG11=AQ$4,$BH11=AQ$4,$BI11=AQ$4),AQ$4,"")</f>
        <v/>
      </c>
      <c r="AR11" s="0" t="str">
        <f aca="false">IF(OR($BG11=AR$4,$BH11=AR$4,$BI11=AR$4),AR$4,"")</f>
        <v/>
      </c>
      <c r="AS11" s="0" t="str">
        <f aca="false">IF(OR($BG11=AS$4,$BH11=AS$4,$BI11=AS$4),AS$4,"")</f>
        <v/>
      </c>
      <c r="AT11" s="0" t="str">
        <f aca="false">IF(AND($AS11=$AS$4,$B11=2001),CONCATENATE($AS11," ",$B11),"")</f>
        <v/>
      </c>
      <c r="AU11" s="0" t="str">
        <f aca="false">IF(AND($AS11=$AS$4,$B11=2002),CONCATENATE($AS11," ",$B11),"")</f>
        <v/>
      </c>
      <c r="AV11" s="0" t="str">
        <f aca="false">IF(AND($AS11=$AS$4,$B11=2003),CONCATENATE($AS11," ",$B11),"")</f>
        <v/>
      </c>
      <c r="AW11" s="0" t="str">
        <f aca="false">IF(AND($AS11=$AS$4,$B11=2004),CONCATENATE($AS11," ",$B11),"")</f>
        <v/>
      </c>
      <c r="AX11" s="0" t="str">
        <f aca="false">IF(OR($BG11=AX$4,$BH11=AX$4,$BI11=AX$4),AX$4,"")</f>
        <v/>
      </c>
      <c r="AY11" s="0" t="str">
        <f aca="false">IF(OR($BG11=AY$4,$BH11=AY$4,$BI11=AY$4),AY$4,"")</f>
        <v/>
      </c>
      <c r="AZ11" s="0" t="str">
        <f aca="false">IF(OR($BG11=AZ$4,$BH11=AZ$4,$BI11=AZ$4),AZ$4,"")</f>
        <v/>
      </c>
      <c r="BA11" s="0" t="n">
        <v>600</v>
      </c>
      <c r="BB11" s="0" t="n">
        <v>600</v>
      </c>
      <c r="BC11" s="12" t="n">
        <f aca="false">BA11*$BC$1*$BC$2</f>
        <v>108000</v>
      </c>
      <c r="BD11" s="0" t="s">
        <v>114</v>
      </c>
      <c r="BE11" s="0" t="s">
        <v>115</v>
      </c>
      <c r="BF11" s="0" t="s">
        <v>116</v>
      </c>
      <c r="BG11" s="25" t="s">
        <v>12</v>
      </c>
      <c r="BH11" s="25"/>
      <c r="BI11" s="25"/>
    </row>
    <row r="12" customFormat="false" ht="12.75" hidden="false" customHeight="false" outlineLevel="0" collapsed="false">
      <c r="A12" s="0" t="s">
        <v>108</v>
      </c>
      <c r="B12" s="0" t="n">
        <v>2003</v>
      </c>
      <c r="C12" s="24" t="n">
        <v>37773</v>
      </c>
      <c r="D12" s="0" t="s">
        <v>117</v>
      </c>
      <c r="E12" s="0" t="str">
        <f aca="false">CONCATENATE(D12," ",B12)</f>
        <v>CA 2003</v>
      </c>
      <c r="F12" s="0" t="s">
        <v>137</v>
      </c>
      <c r="G12" s="0" t="s">
        <v>138</v>
      </c>
      <c r="H12" s="0" t="s">
        <v>125</v>
      </c>
      <c r="I12" s="0" t="s">
        <v>139</v>
      </c>
      <c r="J12" s="0" t="str">
        <f aca="false">IF(OR($BG12=J$4,$BH12=J$4,$BI12=J$4),J$4,"")</f>
        <v/>
      </c>
      <c r="K12" s="0" t="str">
        <f aca="false">IF(OR($BG12=K$4,$BH12=K$4,$BI12=K$4),K$4,"")</f>
        <v/>
      </c>
      <c r="L12" s="0" t="str">
        <f aca="false">IF(AND($K12=K$4,B12=2001),CONCATENATE(K12," ",B12),"")</f>
        <v/>
      </c>
      <c r="M12" s="0" t="str">
        <f aca="false">IF(AND($K12=L$4,C12=2002),CONCATENATE(L12," ",C12),"")</f>
        <v/>
      </c>
      <c r="N12" s="0" t="str">
        <f aca="false">IF(AND($K12=M$4,D12=2003),CONCATENATE(M12," ",D12),"")</f>
        <v/>
      </c>
      <c r="O12" s="0" t="str">
        <f aca="false">IF(AND($K12=N$4,E12=2004),CONCATENATE(N12," ",E12),"")</f>
        <v/>
      </c>
      <c r="P12" s="0" t="str">
        <f aca="false">IF(OR($BG12=P$4,$BH12=P$4,$BI12=P$4),P$4,"")</f>
        <v/>
      </c>
      <c r="Q12" s="0" t="str">
        <f aca="false">IF(AND($P12=$P$4,$B12=2001),CONCATENATE($P12," ",$B12),"")</f>
        <v/>
      </c>
      <c r="R12" s="0" t="str">
        <f aca="false">IF(AND($P12=$P$4,$B12=2002),CONCATENATE($P12," ",$B12),"")</f>
        <v/>
      </c>
      <c r="S12" s="0" t="str">
        <f aca="false">IF(AND($P12=$P$4,$B12=2003),CONCATENATE($P12," ",$B12),"")</f>
        <v/>
      </c>
      <c r="T12" s="0" t="str">
        <f aca="false">IF(AND($P12=$P$4,$B12=2004),CONCATENATE($P12," ",$B12),"")</f>
        <v/>
      </c>
      <c r="U12" s="0" t="str">
        <f aca="false">IF(OR($BG12=U$4,$BH12=U$4,$BI12=U$4),U$4,"")</f>
        <v>Kern California</v>
      </c>
      <c r="V12" s="0" t="str">
        <f aca="false">IF(AND($U12=$U$4,$B12=2001),CONCATENATE($U12," ",$B12),"")</f>
        <v/>
      </c>
      <c r="W12" s="0" t="str">
        <f aca="false">IF(AND($U12=$U$4,$B12=2002),CONCATENATE($U12," ",$B12),"")</f>
        <v/>
      </c>
      <c r="X12" s="0" t="str">
        <f aca="false">IF(AND($U12=$U$4,$B12=2003),CONCATENATE($U12," ",$B12),"")</f>
        <v>Kern California 2003</v>
      </c>
      <c r="Y12" s="0" t="str">
        <f aca="false">IF(AND($U12=$U$4,$B12=2004),CONCATENATE($U12," ",$B12),"")</f>
        <v/>
      </c>
      <c r="Z12" s="0" t="str">
        <f aca="false">IF(OR($BG12=Z$4,$BH12=Z$4,$BI12=Z$4),Z$4,"")</f>
        <v/>
      </c>
      <c r="AA12" s="0" t="str">
        <f aca="false">IF(AND($Z12=$Z$4,$B12=2001),CONCATENATE($Z12," ",$B12),"")</f>
        <v/>
      </c>
      <c r="AB12" s="0" t="str">
        <f aca="false">IF(AND($Z12=$Z$4,$B12=2002),CONCATENATE($Z12," ",$B12),"")</f>
        <v/>
      </c>
      <c r="AC12" s="0" t="str">
        <f aca="false">IF(AND($Z12=$Z$4,$B12=2003),CONCATENATE($Z12," ",$B12),"")</f>
        <v/>
      </c>
      <c r="AD12" s="0" t="str">
        <f aca="false">IF(AND($Z12=$Z$4,$B12=2004),CONCATENATE($Z12," ",$B12),"")</f>
        <v/>
      </c>
      <c r="AE12" s="0" t="str">
        <f aca="false">IF(OR($BG12=AE$4,$BH12=AE$4,$BI12=AE$4),AE$4,"")</f>
        <v/>
      </c>
      <c r="AF12" s="0" t="str">
        <f aca="false">IF(OR($BG12=AF$4,$BH12=AF$4,$BI12=AF$4),AF$4,"")</f>
        <v/>
      </c>
      <c r="AG12" s="0" t="str">
        <f aca="false">IF(OR($BG12=AG$4,$BH12=AG$4,$BI12=AG$4),AG$4,"")</f>
        <v/>
      </c>
      <c r="AH12" s="0" t="str">
        <f aca="false">IF(OR($BG12=AH$4,$BH12=AH$4,$BI12=AH$4),AH$4,"")</f>
        <v/>
      </c>
      <c r="AI12" s="0" t="str">
        <f aca="false">IF(OR($BG12=AI$4,$BH12=AI$4,$BI12=AI$4),AI$4,"")</f>
        <v/>
      </c>
      <c r="AJ12" s="0" t="str">
        <f aca="false">IF(OR($BG12=AJ$4,$BH12=AJ$4,$BI12=AJ$4),AJ$4,"")</f>
        <v/>
      </c>
      <c r="AK12" s="0" t="str">
        <f aca="false">IF(AND($AJ12=$AJ$4,$B12=2001),CONCATENATE($AJ12," ",$B12),"")</f>
        <v/>
      </c>
      <c r="AL12" s="0" t="str">
        <f aca="false">IF(AND($AJ12=$AJ$4,$B12=2002),CONCATENATE($AJ12," ",$B12),"")</f>
        <v/>
      </c>
      <c r="AM12" s="0" t="str">
        <f aca="false">IF(AND($AJ12=$AJ$4,$B12=2003),CONCATENATE($AJ12," ",$B12),"")</f>
        <v/>
      </c>
      <c r="AN12" s="0" t="str">
        <f aca="false">IF(AND($AJ12=$AJ$4,$B12=2004),CONCATENATE($AJ12," ",$B12),"")</f>
        <v/>
      </c>
      <c r="AO12" s="0" t="str">
        <f aca="false">IF(OR($BG12=AO$4,$BH12=AO$4,$BI12=AO$4),AO$4,"")</f>
        <v/>
      </c>
      <c r="AP12" s="0" t="str">
        <f aca="false">IF(OR($BG12=AP$4,$BH12=AP$4,$BI12=AP$4),AP$4,"")</f>
        <v/>
      </c>
      <c r="AQ12" s="0" t="str">
        <f aca="false">IF(OR($BG12=AQ$4,$BH12=AQ$4,$BI12=AQ$4),AQ$4,"")</f>
        <v/>
      </c>
      <c r="AR12" s="0" t="str">
        <f aca="false">IF(OR($BG12=AR$4,$BH12=AR$4,$BI12=AR$4),AR$4,"")</f>
        <v/>
      </c>
      <c r="AS12" s="0" t="str">
        <f aca="false">IF(OR($BG12=AS$4,$BH12=AS$4,$BI12=AS$4),AS$4,"")</f>
        <v/>
      </c>
      <c r="AT12" s="0" t="str">
        <f aca="false">IF(AND($AS12=$AS$4,$B12=2001),CONCATENATE($AS12," ",$B12),"")</f>
        <v/>
      </c>
      <c r="AU12" s="0" t="str">
        <f aca="false">IF(AND($AS12=$AS$4,$B12=2002),CONCATENATE($AS12," ",$B12),"")</f>
        <v/>
      </c>
      <c r="AV12" s="0" t="str">
        <f aca="false">IF(AND($AS12=$AS$4,$B12=2003),CONCATENATE($AS12," ",$B12),"")</f>
        <v/>
      </c>
      <c r="AW12" s="0" t="str">
        <f aca="false">IF(AND($AS12=$AS$4,$B12=2004),CONCATENATE($AS12," ",$B12),"")</f>
        <v/>
      </c>
      <c r="AX12" s="0" t="str">
        <f aca="false">IF(OR($BG12=AX$4,$BH12=AX$4,$BI12=AX$4),AX$4,"")</f>
        <v/>
      </c>
      <c r="AY12" s="0" t="str">
        <f aca="false">IF(OR($BG12=AY$4,$BH12=AY$4,$BI12=AY$4),AY$4,"")</f>
        <v/>
      </c>
      <c r="AZ12" s="0" t="str">
        <f aca="false">IF(OR($BG12=AZ$4,$BH12=AZ$4,$BI12=AZ$4),AZ$4,"")</f>
        <v/>
      </c>
      <c r="BA12" s="0" t="n">
        <v>750</v>
      </c>
      <c r="BB12" s="0" t="n">
        <v>750</v>
      </c>
      <c r="BC12" s="12" t="n">
        <f aca="false">BA12*$BC$1*$BC$2</f>
        <v>135000</v>
      </c>
      <c r="BD12" s="0" t="s">
        <v>114</v>
      </c>
      <c r="BE12" s="0" t="s">
        <v>115</v>
      </c>
      <c r="BF12" s="0" t="s">
        <v>116</v>
      </c>
      <c r="BG12" s="27" t="s">
        <v>69</v>
      </c>
      <c r="BH12" s="27"/>
      <c r="BI12" s="27"/>
    </row>
    <row r="13" customFormat="false" ht="12.75" hidden="false" customHeight="false" outlineLevel="0" collapsed="false">
      <c r="A13" s="0" t="s">
        <v>140</v>
      </c>
      <c r="B13" s="0" t="n">
        <v>2003</v>
      </c>
      <c r="C13" s="24" t="n">
        <v>37773</v>
      </c>
      <c r="D13" s="0" t="s">
        <v>117</v>
      </c>
      <c r="E13" s="0" t="str">
        <f aca="false">CONCATENATE(D13," ",B13)</f>
        <v>CA 2003</v>
      </c>
      <c r="F13" s="0" t="s">
        <v>141</v>
      </c>
      <c r="G13" s="0" t="s">
        <v>142</v>
      </c>
      <c r="H13" s="0" t="s">
        <v>125</v>
      </c>
      <c r="I13" s="26" t="s">
        <v>143</v>
      </c>
      <c r="J13" s="0" t="str">
        <f aca="false">IF(OR($BG13=J$4,$BH13=J$4,$BI13=J$4),J$4,"")</f>
        <v/>
      </c>
      <c r="K13" s="0" t="str">
        <f aca="false">IF(OR($BG13=K$4,$BH13=K$4,$BI13=K$4),K$4,"")</f>
        <v/>
      </c>
      <c r="L13" s="0" t="str">
        <f aca="false">IF(AND($K13=K$4,B13=2001),CONCATENATE(K13," ",B13),"")</f>
        <v/>
      </c>
      <c r="M13" s="0" t="str">
        <f aca="false">IF(AND($K13=L$4,C13=2002),CONCATENATE(L13," ",C13),"")</f>
        <v/>
      </c>
      <c r="N13" s="0" t="str">
        <f aca="false">IF(AND($K13=M$4,D13=2003),CONCATENATE(M13," ",D13),"")</f>
        <v/>
      </c>
      <c r="O13" s="0" t="str">
        <f aca="false">IF(AND($K13=N$4,E13=2004),CONCATENATE(N13," ",E13),"")</f>
        <v/>
      </c>
      <c r="P13" s="0" t="str">
        <f aca="false">IF(OR($BG13=P$4,$BH13=P$4,$BI13=P$4),P$4,"")</f>
        <v/>
      </c>
      <c r="Q13" s="0" t="str">
        <f aca="false">IF(AND($P13=$P$4,$B13=2001),CONCATENATE($P13," ",$B13),"")</f>
        <v/>
      </c>
      <c r="R13" s="0" t="str">
        <f aca="false">IF(AND($P13=$P$4,$B13=2002),CONCATENATE($P13," ",$B13),"")</f>
        <v/>
      </c>
      <c r="S13" s="0" t="str">
        <f aca="false">IF(AND($P13=$P$4,$B13=2003),CONCATENATE($P13," ",$B13),"")</f>
        <v/>
      </c>
      <c r="T13" s="0" t="str">
        <f aca="false">IF(AND($P13=$P$4,$B13=2004),CONCATENATE($P13," ",$B13),"")</f>
        <v/>
      </c>
      <c r="U13" s="0" t="str">
        <f aca="false">IF(OR($BG13=U$4,$BH13=U$4,$BI13=U$4),U$4,"")</f>
        <v/>
      </c>
      <c r="V13" s="0" t="str">
        <f aca="false">IF(AND($U13=$U$4,$B13=2001),CONCATENATE($U13," ",$B13),"")</f>
        <v/>
      </c>
      <c r="W13" s="0" t="str">
        <f aca="false">IF(AND($U13=$U$4,$B13=2002),CONCATENATE($U13," ",$B13),"")</f>
        <v/>
      </c>
      <c r="X13" s="0" t="str">
        <f aca="false">IF(AND($U13=$U$4,$B13=2003),CONCATENATE($U13," ",$B13),"")</f>
        <v/>
      </c>
      <c r="Y13" s="0" t="str">
        <f aca="false">IF(AND($U13=$U$4,$B13=2004),CONCATENATE($U13," ",$B13),"")</f>
        <v/>
      </c>
      <c r="Z13" s="0" t="str">
        <f aca="false">IF(OR($BG13=Z$4,$BH13=Z$4,$BI13=Z$4),Z$4,"")</f>
        <v/>
      </c>
      <c r="AA13" s="0" t="str">
        <f aca="false">IF(AND($Z13=$Z$4,$B13=2001),CONCATENATE($Z13," ",$B13),"")</f>
        <v/>
      </c>
      <c r="AB13" s="0" t="str">
        <f aca="false">IF(AND($Z13=$Z$4,$B13=2002),CONCATENATE($Z13," ",$B13),"")</f>
        <v/>
      </c>
      <c r="AC13" s="0" t="str">
        <f aca="false">IF(AND($Z13=$Z$4,$B13=2003),CONCATENATE($Z13," ",$B13),"")</f>
        <v/>
      </c>
      <c r="AD13" s="0" t="str">
        <f aca="false">IF(AND($Z13=$Z$4,$B13=2004),CONCATENATE($Z13," ",$B13),"")</f>
        <v/>
      </c>
      <c r="AE13" s="0" t="str">
        <f aca="false">IF(OR($BG13=AE$4,$BH13=AE$4,$BI13=AE$4),AE$4,"")</f>
        <v/>
      </c>
      <c r="AF13" s="0" t="str">
        <f aca="false">IF(OR($BG13=AF$4,$BH13=AF$4,$BI13=AF$4),AF$4,"")</f>
        <v/>
      </c>
      <c r="AG13" s="0" t="str">
        <f aca="false">IF(OR($BG13=AG$4,$BH13=AG$4,$BI13=AG$4),AG$4,"")</f>
        <v/>
      </c>
      <c r="AH13" s="0" t="str">
        <f aca="false">IF(OR($BG13=AH$4,$BH13=AH$4,$BI13=AH$4),AH$4,"")</f>
        <v/>
      </c>
      <c r="AI13" s="0" t="str">
        <f aca="false">IF(OR($BG13=AI$4,$BH13=AI$4,$BI13=AI$4),AI$4,"")</f>
        <v/>
      </c>
      <c r="AJ13" s="0" t="str">
        <f aca="false">IF(OR($BG13=AJ$4,$BH13=AJ$4,$BI13=AJ$4),AJ$4,"")</f>
        <v/>
      </c>
      <c r="AK13" s="0" t="str">
        <f aca="false">IF(AND($AJ13=$AJ$4,$B13=2001),CONCATENATE($AJ13," ",$B13),"")</f>
        <v/>
      </c>
      <c r="AL13" s="0" t="str">
        <f aca="false">IF(AND($AJ13=$AJ$4,$B13=2002),CONCATENATE($AJ13," ",$B13),"")</f>
        <v/>
      </c>
      <c r="AM13" s="0" t="str">
        <f aca="false">IF(AND($AJ13=$AJ$4,$B13=2003),CONCATENATE($AJ13," ",$B13),"")</f>
        <v/>
      </c>
      <c r="AN13" s="0" t="str">
        <f aca="false">IF(AND($AJ13=$AJ$4,$B13=2004),CONCATENATE($AJ13," ",$B13),"")</f>
        <v/>
      </c>
      <c r="AO13" s="0" t="str">
        <f aca="false">IF(OR($BG13=AO$4,$BH13=AO$4,$BI13=AO$4),AO$4,"")</f>
        <v/>
      </c>
      <c r="AP13" s="0" t="str">
        <f aca="false">IF(OR($BG13=AP$4,$BH13=AP$4,$BI13=AP$4),AP$4,"")</f>
        <v/>
      </c>
      <c r="AQ13" s="0" t="str">
        <f aca="false">IF(OR($BG13=AQ$4,$BH13=AQ$4,$BI13=AQ$4),AQ$4,"")</f>
        <v/>
      </c>
      <c r="AR13" s="0" t="str">
        <f aca="false">IF(OR($BG13=AR$4,$BH13=AR$4,$BI13=AR$4),AR$4,"")</f>
        <v>SDG&amp;E</v>
      </c>
      <c r="AS13" s="0" t="str">
        <f aca="false">IF(OR($BG13=AS$4,$BH13=AS$4,$BI13=AS$4),AS$4,"")</f>
        <v/>
      </c>
      <c r="AT13" s="0" t="str">
        <f aca="false">IF(AND($AS13=$AS$4,$B13=2001),CONCATENATE($AS13," ",$B13),"")</f>
        <v/>
      </c>
      <c r="AU13" s="0" t="str">
        <f aca="false">IF(AND($AS13=$AS$4,$B13=2002),CONCATENATE($AS13," ",$B13),"")</f>
        <v/>
      </c>
      <c r="AV13" s="0" t="str">
        <f aca="false">IF(AND($AS13=$AS$4,$B13=2003),CONCATENATE($AS13," ",$B13),"")</f>
        <v/>
      </c>
      <c r="AW13" s="0" t="str">
        <f aca="false">IF(AND($AS13=$AS$4,$B13=2004),CONCATENATE($AS13," ",$B13),"")</f>
        <v/>
      </c>
      <c r="AX13" s="0" t="str">
        <f aca="false">IF(OR($BG13=AX$4,$BH13=AX$4,$BI13=AX$4),AX$4,"")</f>
        <v/>
      </c>
      <c r="AY13" s="0" t="str">
        <f aca="false">IF(OR($BG13=AY$4,$BH13=AY$4,$BI13=AY$4),AY$4,"")</f>
        <v/>
      </c>
      <c r="AZ13" s="0" t="str">
        <f aca="false">IF(OR($BG13=AZ$4,$BH13=AZ$4,$BI13=AZ$4),AZ$4,"")</f>
        <v/>
      </c>
      <c r="BA13" s="0" t="n">
        <v>510</v>
      </c>
      <c r="BB13" s="0" t="n">
        <v>510</v>
      </c>
      <c r="BC13" s="12" t="n">
        <f aca="false">BA13*$BC$1*$BC$2</f>
        <v>91800</v>
      </c>
      <c r="BD13" s="0" t="s">
        <v>114</v>
      </c>
      <c r="BE13" s="0" t="s">
        <v>115</v>
      </c>
      <c r="BF13" s="0" t="s">
        <v>116</v>
      </c>
      <c r="BG13" s="25" t="s">
        <v>37</v>
      </c>
      <c r="BH13" s="25"/>
      <c r="BI13" s="25"/>
      <c r="BJ13" s="26"/>
    </row>
    <row r="14" customFormat="false" ht="12.75" hidden="false" customHeight="false" outlineLevel="0" collapsed="false">
      <c r="A14" s="0" t="s">
        <v>144</v>
      </c>
      <c r="B14" s="0" t="n">
        <v>2004</v>
      </c>
      <c r="C14" s="24" t="n">
        <v>38139</v>
      </c>
      <c r="D14" s="0" t="s">
        <v>117</v>
      </c>
      <c r="E14" s="0" t="str">
        <f aca="false">CONCATENATE(D14," ",B14)</f>
        <v>CA 2004</v>
      </c>
      <c r="F14" s="0" t="s">
        <v>145</v>
      </c>
      <c r="G14" s="0" t="s">
        <v>145</v>
      </c>
      <c r="H14" s="0" t="s">
        <v>125</v>
      </c>
      <c r="I14" s="0" t="s">
        <v>146</v>
      </c>
      <c r="J14" s="0" t="str">
        <f aca="false">IF(OR($BG14=J$4,$BH14=J$4,$BI14=J$4),J$4,"")</f>
        <v/>
      </c>
      <c r="K14" s="0" t="str">
        <f aca="false">IF(OR($BG14=K$4,$BH14=K$4,$BI14=K$4),K$4,"")</f>
        <v/>
      </c>
      <c r="L14" s="0" t="str">
        <f aca="false">IF(AND($K14=K$4,B14=2001),CONCATENATE(K14," ",B14),"")</f>
        <v/>
      </c>
      <c r="M14" s="0" t="str">
        <f aca="false">IF(AND($K14=L$4,C14=2002),CONCATENATE(L14," ",C14),"")</f>
        <v/>
      </c>
      <c r="N14" s="0" t="str">
        <f aca="false">IF(AND($K14=M$4,D14=2003),CONCATENATE(M14," ",D14),"")</f>
        <v/>
      </c>
      <c r="O14" s="0" t="str">
        <f aca="false">IF(AND($K14=N$4,E14=2004),CONCATENATE(N14," ",E14),"")</f>
        <v/>
      </c>
      <c r="P14" s="0" t="str">
        <f aca="false">IF(OR($BG14=P$4,$BH14=P$4,$BI14=P$4),P$4,"")</f>
        <v/>
      </c>
      <c r="Q14" s="0" t="str">
        <f aca="false">IF(AND($P14=$P$4,$B14=2001),CONCATENATE($P14," ",$B14),"")</f>
        <v/>
      </c>
      <c r="R14" s="0" t="str">
        <f aca="false">IF(AND($P14=$P$4,$B14=2002),CONCATENATE($P14," ",$B14),"")</f>
        <v/>
      </c>
      <c r="S14" s="0" t="str">
        <f aca="false">IF(AND($P14=$P$4,$B14=2003),CONCATENATE($P14," ",$B14),"")</f>
        <v/>
      </c>
      <c r="T14" s="0" t="str">
        <f aca="false">IF(AND($P14=$P$4,$B14=2004),CONCATENATE($P14," ",$B14),"")</f>
        <v/>
      </c>
      <c r="U14" s="0" t="str">
        <f aca="false">IF(OR($BG14=U$4,$BH14=U$4,$BI14=U$4),U$4,"")</f>
        <v/>
      </c>
      <c r="V14" s="0" t="str">
        <f aca="false">IF(AND($U14=$U$4,$B14=2001),CONCATENATE($U14," ",$B14),"")</f>
        <v/>
      </c>
      <c r="W14" s="0" t="str">
        <f aca="false">IF(AND($U14=$U$4,$B14=2002),CONCATENATE($U14," ",$B14),"")</f>
        <v/>
      </c>
      <c r="X14" s="0" t="str">
        <f aca="false">IF(AND($U14=$U$4,$B14=2003),CONCATENATE($U14," ",$B14),"")</f>
        <v/>
      </c>
      <c r="Y14" s="0" t="str">
        <f aca="false">IF(AND($U14=$U$4,$B14=2004),CONCATENATE($U14," ",$B14),"")</f>
        <v/>
      </c>
      <c r="Z14" s="0" t="str">
        <f aca="false">IF(OR($BG14=Z$4,$BH14=Z$4,$BI14=Z$4),Z$4,"")</f>
        <v/>
      </c>
      <c r="AA14" s="0" t="str">
        <f aca="false">IF(AND($Z14=$Z$4,$B14=2001),CONCATENATE($Z14," ",$B14),"")</f>
        <v/>
      </c>
      <c r="AB14" s="0" t="str">
        <f aca="false">IF(AND($Z14=$Z$4,$B14=2002),CONCATENATE($Z14," ",$B14),"")</f>
        <v/>
      </c>
      <c r="AC14" s="0" t="str">
        <f aca="false">IF(AND($Z14=$Z$4,$B14=2003),CONCATENATE($Z14," ",$B14),"")</f>
        <v/>
      </c>
      <c r="AD14" s="0" t="str">
        <f aca="false">IF(AND($Z14=$Z$4,$B14=2004),CONCATENATE($Z14," ",$B14),"")</f>
        <v/>
      </c>
      <c r="AE14" s="0" t="str">
        <f aca="false">IF(OR($BG14=AE$4,$BH14=AE$4,$BI14=AE$4),AE$4,"")</f>
        <v/>
      </c>
      <c r="AF14" s="0" t="str">
        <f aca="false">IF(OR($BG14=AF$4,$BH14=AF$4,$BI14=AF$4),AF$4,"")</f>
        <v/>
      </c>
      <c r="AG14" s="0" t="str">
        <f aca="false">IF(OR($BG14=AG$4,$BH14=AG$4,$BI14=AG$4),AG$4,"")</f>
        <v/>
      </c>
      <c r="AH14" s="0" t="str">
        <f aca="false">IF(OR($BG14=AH$4,$BH14=AH$4,$BI14=AH$4),AH$4,"")</f>
        <v/>
      </c>
      <c r="AI14" s="0" t="str">
        <f aca="false">IF(OR($BG14=AI$4,$BH14=AI$4,$BI14=AI$4),AI$4,"")</f>
        <v/>
      </c>
      <c r="AJ14" s="0" t="str">
        <f aca="false">IF(OR($BG14=AJ$4,$BH14=AJ$4,$BI14=AJ$4),AJ$4,"")</f>
        <v>PG&amp;E</v>
      </c>
      <c r="AK14" s="0" t="str">
        <f aca="false">IF(AND($AJ14=$AJ$4,$B14=2001),CONCATENATE($AJ14," ",$B14),"")</f>
        <v/>
      </c>
      <c r="AL14" s="0" t="str">
        <f aca="false">IF(AND($AJ14=$AJ$4,$B14=2002),CONCATENATE($AJ14," ",$B14),"")</f>
        <v/>
      </c>
      <c r="AM14" s="0" t="str">
        <f aca="false">IF(AND($AJ14=$AJ$4,$B14=2003),CONCATENATE($AJ14," ",$B14),"")</f>
        <v/>
      </c>
      <c r="AN14" s="0" t="str">
        <f aca="false">IF(AND($AJ14=$AJ$4,$B14=2004),CONCATENATE($AJ14," ",$B14),"")</f>
        <v>PG&amp;E 2004</v>
      </c>
      <c r="AO14" s="0" t="str">
        <f aca="false">IF(OR($BG14=AO$4,$BH14=AO$4,$BI14=AO$4),AO$4,"")</f>
        <v/>
      </c>
      <c r="AP14" s="0" t="str">
        <f aca="false">IF(OR($BG14=AP$4,$BH14=AP$4,$BI14=AP$4),AP$4,"")</f>
        <v/>
      </c>
      <c r="AQ14" s="0" t="str">
        <f aca="false">IF(OR($BG14=AQ$4,$BH14=AQ$4,$BI14=AQ$4),AQ$4,"")</f>
        <v/>
      </c>
      <c r="AR14" s="0" t="str">
        <f aca="false">IF(OR($BG14=AR$4,$BH14=AR$4,$BI14=AR$4),AR$4,"")</f>
        <v/>
      </c>
      <c r="AS14" s="0" t="str">
        <f aca="false">IF(OR($BG14=AS$4,$BH14=AS$4,$BI14=AS$4),AS$4,"")</f>
        <v/>
      </c>
      <c r="AT14" s="0" t="str">
        <f aca="false">IF(AND($AS14=$AS$4,$B14=2001),CONCATENATE($AS14," ",$B14),"")</f>
        <v/>
      </c>
      <c r="AU14" s="0" t="str">
        <f aca="false">IF(AND($AS14=$AS$4,$B14=2002),CONCATENATE($AS14," ",$B14),"")</f>
        <v/>
      </c>
      <c r="AV14" s="0" t="str">
        <f aca="false">IF(AND($AS14=$AS$4,$B14=2003),CONCATENATE($AS14," ",$B14),"")</f>
        <v/>
      </c>
      <c r="AW14" s="0" t="str">
        <f aca="false">IF(AND($AS14=$AS$4,$B14=2004),CONCATENATE($AS14," ",$B14),"")</f>
        <v/>
      </c>
      <c r="AX14" s="0" t="str">
        <f aca="false">IF(OR($BG14=AX$4,$BH14=AX$4,$BI14=AX$4),AX$4,"")</f>
        <v/>
      </c>
      <c r="AY14" s="0" t="str">
        <f aca="false">IF(OR($BG14=AY$4,$BH14=AY$4,$BI14=AY$4),AY$4,"")</f>
        <v/>
      </c>
      <c r="AZ14" s="0" t="str">
        <f aca="false">IF(OR($BG14=AZ$4,$BH14=AZ$4,$BI14=AZ$4),AZ$4,"")</f>
        <v/>
      </c>
      <c r="BA14" s="0" t="n">
        <v>1100</v>
      </c>
      <c r="BB14" s="0" t="n">
        <v>1100</v>
      </c>
      <c r="BC14" s="12" t="n">
        <f aca="false">BA14*$BC$1*$BC$2</f>
        <v>198000</v>
      </c>
      <c r="BD14" s="0" t="s">
        <v>114</v>
      </c>
      <c r="BE14" s="0" t="s">
        <v>115</v>
      </c>
      <c r="BF14" s="0" t="s">
        <v>116</v>
      </c>
      <c r="BG14" s="25" t="s">
        <v>12</v>
      </c>
      <c r="BH14" s="25"/>
      <c r="BI14" s="25"/>
    </row>
    <row r="15" customFormat="false" ht="12.75" hidden="false" customHeight="false" outlineLevel="0" collapsed="false">
      <c r="A15" s="0" t="s">
        <v>108</v>
      </c>
      <c r="B15" s="0" t="n">
        <v>2001</v>
      </c>
      <c r="C15" s="24" t="n">
        <v>37104</v>
      </c>
      <c r="D15" s="0" t="s">
        <v>109</v>
      </c>
      <c r="E15" s="0" t="str">
        <f aca="false">CONCATENATE(D15," ",B15)</f>
        <v>AZ 2001</v>
      </c>
      <c r="F15" s="0" t="s">
        <v>147</v>
      </c>
      <c r="G15" s="0" t="s">
        <v>148</v>
      </c>
      <c r="H15" s="0" t="s">
        <v>149</v>
      </c>
      <c r="I15" s="0" t="s">
        <v>150</v>
      </c>
      <c r="J15" s="0" t="str">
        <f aca="false">IF(OR($BG15=J$4,$BH15=J$4,$BI15=J$4),J$4,"")</f>
        <v/>
      </c>
      <c r="K15" s="0" t="str">
        <f aca="false">IF(OR($BG15=K$4,$BH15=K$4,$BI15=K$4),K$4,"")</f>
        <v/>
      </c>
      <c r="L15" s="0" t="str">
        <f aca="false">IF(AND($K15=K$4,B15=2001),CONCATENATE(K15," ",B15),"")</f>
        <v/>
      </c>
      <c r="M15" s="0" t="str">
        <f aca="false">IF(AND($K15=L$4,C15=2002),CONCATENATE(L15," ",C15),"")</f>
        <v/>
      </c>
      <c r="N15" s="0" t="str">
        <f aca="false">IF(AND($K15=M$4,D15=2003),CONCATENATE(M15," ",D15),"")</f>
        <v/>
      </c>
      <c r="O15" s="0" t="str">
        <f aca="false">IF(AND($K15=N$4,E15=2004),CONCATENATE(N15," ",E15),"")</f>
        <v/>
      </c>
      <c r="P15" s="0" t="str">
        <f aca="false">IF(OR($BG15=P$4,$BH15=P$4,$BI15=P$4),P$4,"")</f>
        <v>El Paso South</v>
      </c>
      <c r="Q15" s="0" t="str">
        <f aca="false">IF(AND($P15=$P$4,$B15=2001),CONCATENATE($P15," ",$B15),"")</f>
        <v>El Paso South 2001</v>
      </c>
      <c r="R15" s="0" t="str">
        <f aca="false">IF(AND($P15=$P$4,$B15=2002),CONCATENATE($P15," ",$B15),"")</f>
        <v/>
      </c>
      <c r="S15" s="0" t="str">
        <f aca="false">IF(AND($P15=$P$4,$B15=2003),CONCATENATE($P15," ",$B15),"")</f>
        <v/>
      </c>
      <c r="T15" s="0" t="str">
        <f aca="false">IF(AND($P15=$P$4,$B15=2004),CONCATENATE($P15," ",$B15),"")</f>
        <v/>
      </c>
      <c r="U15" s="0" t="str">
        <f aca="false">IF(OR($BG15=U$4,$BH15=U$4,$BI15=U$4),U$4,"")</f>
        <v/>
      </c>
      <c r="V15" s="0" t="str">
        <f aca="false">IF(AND($U15=$U$4,$B15=2001),CONCATENATE($U15," ",$B15),"")</f>
        <v/>
      </c>
      <c r="W15" s="0" t="str">
        <f aca="false">IF(AND($U15=$U$4,$B15=2002),CONCATENATE($U15," ",$B15),"")</f>
        <v/>
      </c>
      <c r="X15" s="0" t="str">
        <f aca="false">IF(AND($U15=$U$4,$B15=2003),CONCATENATE($U15," ",$B15),"")</f>
        <v/>
      </c>
      <c r="Y15" s="0" t="str">
        <f aca="false">IF(AND($U15=$U$4,$B15=2004),CONCATENATE($U15," ",$B15),"")</f>
        <v/>
      </c>
      <c r="Z15" s="0" t="str">
        <f aca="false">IF(OR($BG15=Z$4,$BH15=Z$4,$BI15=Z$4),Z$4,"")</f>
        <v/>
      </c>
      <c r="AA15" s="0" t="str">
        <f aca="false">IF(AND($Z15=$Z$4,$B15=2001),CONCATENATE($Z15," ",$B15),"")</f>
        <v/>
      </c>
      <c r="AB15" s="0" t="str">
        <f aca="false">IF(AND($Z15=$Z$4,$B15=2002),CONCATENATE($Z15," ",$B15),"")</f>
        <v/>
      </c>
      <c r="AC15" s="0" t="str">
        <f aca="false">IF(AND($Z15=$Z$4,$B15=2003),CONCATENATE($Z15," ",$B15),"")</f>
        <v/>
      </c>
      <c r="AD15" s="0" t="str">
        <f aca="false">IF(AND($Z15=$Z$4,$B15=2004),CONCATENATE($Z15," ",$B15),"")</f>
        <v/>
      </c>
      <c r="AE15" s="0" t="str">
        <f aca="false">IF(OR($BG15=AE$4,$BH15=AE$4,$BI15=AE$4),AE$4,"")</f>
        <v/>
      </c>
      <c r="AF15" s="0" t="str">
        <f aca="false">IF(OR($BG15=AF$4,$BH15=AF$4,$BI15=AF$4),AF$4,"")</f>
        <v/>
      </c>
      <c r="AG15" s="0" t="str">
        <f aca="false">IF(OR($BG15=AG$4,$BH15=AG$4,$BI15=AG$4),AG$4,"")</f>
        <v/>
      </c>
      <c r="AH15" s="0" t="str">
        <f aca="false">IF(OR($BG15=AH$4,$BH15=AH$4,$BI15=AH$4),AH$4,"")</f>
        <v/>
      </c>
      <c r="AI15" s="0" t="str">
        <f aca="false">IF(OR($BG15=AI$4,$BH15=AI$4,$BI15=AI$4),AI$4,"")</f>
        <v/>
      </c>
      <c r="AJ15" s="0" t="str">
        <f aca="false">IF(OR($BG15=AJ$4,$BH15=AJ$4,$BI15=AJ$4),AJ$4,"")</f>
        <v/>
      </c>
      <c r="AK15" s="0" t="str">
        <f aca="false">IF(AND($AJ15=$AJ$4,$B15=2001),CONCATENATE($AJ15," ",$B15),"")</f>
        <v/>
      </c>
      <c r="AL15" s="0" t="str">
        <f aca="false">IF(AND($AJ15=$AJ$4,$B15=2002),CONCATENATE($AJ15," ",$B15),"")</f>
        <v/>
      </c>
      <c r="AM15" s="0" t="str">
        <f aca="false">IF(AND($AJ15=$AJ$4,$B15=2003),CONCATENATE($AJ15," ",$B15),"")</f>
        <v/>
      </c>
      <c r="AN15" s="0" t="str">
        <f aca="false">IF(AND($AJ15=$AJ$4,$B15=2004),CONCATENATE($AJ15," ",$B15),"")</f>
        <v/>
      </c>
      <c r="AO15" s="0" t="str">
        <f aca="false">IF(OR($BG15=AO$4,$BH15=AO$4,$BI15=AO$4),AO$4,"")</f>
        <v/>
      </c>
      <c r="AP15" s="0" t="str">
        <f aca="false">IF(OR($BG15=AP$4,$BH15=AP$4,$BI15=AP$4),AP$4,"")</f>
        <v/>
      </c>
      <c r="AQ15" s="0" t="str">
        <f aca="false">IF(OR($BG15=AQ$4,$BH15=AQ$4,$BI15=AQ$4),AQ$4,"")</f>
        <v/>
      </c>
      <c r="AR15" s="0" t="str">
        <f aca="false">IF(OR($BG15=AR$4,$BH15=AR$4,$BI15=AR$4),AR$4,"")</f>
        <v/>
      </c>
      <c r="AS15" s="0" t="str">
        <f aca="false">IF(OR($BG15=AS$4,$BH15=AS$4,$BI15=AS$4),AS$4,"")</f>
        <v/>
      </c>
      <c r="AT15" s="0" t="str">
        <f aca="false">IF(AND($AS15=$AS$4,$B15=2001),CONCATENATE($AS15," ",$B15),"")</f>
        <v/>
      </c>
      <c r="AU15" s="0" t="str">
        <f aca="false">IF(AND($AS15=$AS$4,$B15=2002),CONCATENATE($AS15," ",$B15),"")</f>
        <v/>
      </c>
      <c r="AV15" s="0" t="str">
        <f aca="false">IF(AND($AS15=$AS$4,$B15=2003),CONCATENATE($AS15," ",$B15),"")</f>
        <v/>
      </c>
      <c r="AW15" s="0" t="str">
        <f aca="false">IF(AND($AS15=$AS$4,$B15=2004),CONCATENATE($AS15," ",$B15),"")</f>
        <v/>
      </c>
      <c r="AX15" s="0" t="str">
        <f aca="false">IF(OR($BG15=AX$4,$BH15=AX$4,$BI15=AX$4),AX$4,"")</f>
        <v/>
      </c>
      <c r="AY15" s="0" t="str">
        <f aca="false">IF(OR($BG15=AY$4,$BH15=AY$4,$BI15=AY$4),AY$4,"")</f>
        <v/>
      </c>
      <c r="AZ15" s="0" t="str">
        <f aca="false">IF(OR($BG15=AZ$4,$BH15=AZ$4,$BI15=AZ$4),AZ$4,"")</f>
        <v/>
      </c>
      <c r="BA15" s="0" t="n">
        <v>120</v>
      </c>
      <c r="BB15" s="0" t="n">
        <v>120</v>
      </c>
      <c r="BC15" s="12" t="n">
        <f aca="false">BA15*$BC$1*$BC$2</f>
        <v>21600</v>
      </c>
      <c r="BD15" s="0" t="s">
        <v>114</v>
      </c>
      <c r="BE15" s="0" t="s">
        <v>115</v>
      </c>
      <c r="BF15" s="0" t="s">
        <v>116</v>
      </c>
      <c r="BG15" s="25" t="s">
        <v>64</v>
      </c>
      <c r="BH15" s="25"/>
      <c r="BI15" s="25"/>
    </row>
    <row r="16" customFormat="false" ht="12.75" hidden="false" customHeight="false" outlineLevel="0" collapsed="false">
      <c r="A16" s="0" t="s">
        <v>108</v>
      </c>
      <c r="B16" s="0" t="n">
        <v>2003</v>
      </c>
      <c r="C16" s="24" t="n">
        <v>37834</v>
      </c>
      <c r="D16" s="0" t="s">
        <v>109</v>
      </c>
      <c r="E16" s="0" t="str">
        <f aca="false">CONCATENATE(D16," ",B16)</f>
        <v>AZ 2003</v>
      </c>
      <c r="F16" s="0" t="s">
        <v>147</v>
      </c>
      <c r="G16" s="0" t="s">
        <v>148</v>
      </c>
      <c r="H16" s="0" t="s">
        <v>149</v>
      </c>
      <c r="I16" s="0" t="s">
        <v>151</v>
      </c>
      <c r="J16" s="0" t="str">
        <f aca="false">IF(OR($BG16=J$4,$BH16=J$4,$BI16=J$4),J$4,"")</f>
        <v/>
      </c>
      <c r="K16" s="0" t="str">
        <f aca="false">IF(OR($BG16=K$4,$BH16=K$4,$BI16=K$4),K$4,"")</f>
        <v/>
      </c>
      <c r="L16" s="0" t="str">
        <f aca="false">IF(AND($K16=K$4,B16=2001),CONCATENATE(K16," ",B16),"")</f>
        <v/>
      </c>
      <c r="M16" s="0" t="str">
        <f aca="false">IF(AND($K16=L$4,C16=2002),CONCATENATE(L16," ",C16),"")</f>
        <v/>
      </c>
      <c r="N16" s="0" t="str">
        <f aca="false">IF(AND($K16=M$4,D16=2003),CONCATENATE(M16," ",D16),"")</f>
        <v/>
      </c>
      <c r="O16" s="0" t="str">
        <f aca="false">IF(AND($K16=N$4,E16=2004),CONCATENATE(N16," ",E16),"")</f>
        <v/>
      </c>
      <c r="P16" s="0" t="str">
        <f aca="false">IF(OR($BG16=P$4,$BH16=P$4,$BI16=P$4),P$4,"")</f>
        <v>El Paso South</v>
      </c>
      <c r="Q16" s="0" t="str">
        <f aca="false">IF(AND($P16=$P$4,$B16=2001),CONCATENATE($P16," ",$B16),"")</f>
        <v/>
      </c>
      <c r="R16" s="0" t="str">
        <f aca="false">IF(AND($P16=$P$4,$B16=2002),CONCATENATE($P16," ",$B16),"")</f>
        <v/>
      </c>
      <c r="S16" s="0" t="str">
        <f aca="false">IF(AND($P16=$P$4,$B16=2003),CONCATENATE($P16," ",$B16),"")</f>
        <v>El Paso South 2003</v>
      </c>
      <c r="T16" s="0" t="str">
        <f aca="false">IF(AND($P16=$P$4,$B16=2004),CONCATENATE($P16," ",$B16),"")</f>
        <v/>
      </c>
      <c r="U16" s="0" t="str">
        <f aca="false">IF(OR($BG16=U$4,$BH16=U$4,$BI16=U$4),U$4,"")</f>
        <v/>
      </c>
      <c r="V16" s="0" t="str">
        <f aca="false">IF(AND($U16=$U$4,$B16=2001),CONCATENATE($U16," ",$B16),"")</f>
        <v/>
      </c>
      <c r="W16" s="0" t="str">
        <f aca="false">IF(AND($U16=$U$4,$B16=2002),CONCATENATE($U16," ",$B16),"")</f>
        <v/>
      </c>
      <c r="X16" s="0" t="str">
        <f aca="false">IF(AND($U16=$U$4,$B16=2003),CONCATENATE($U16," ",$B16),"")</f>
        <v/>
      </c>
      <c r="Y16" s="0" t="str">
        <f aca="false">IF(AND($U16=$U$4,$B16=2004),CONCATENATE($U16," ",$B16),"")</f>
        <v/>
      </c>
      <c r="Z16" s="0" t="str">
        <f aca="false">IF(OR($BG16=Z$4,$BH16=Z$4,$BI16=Z$4),Z$4,"")</f>
        <v/>
      </c>
      <c r="AA16" s="0" t="str">
        <f aca="false">IF(AND($Z16=$Z$4,$B16=2001),CONCATENATE($Z16," ",$B16),"")</f>
        <v/>
      </c>
      <c r="AB16" s="0" t="str">
        <f aca="false">IF(AND($Z16=$Z$4,$B16=2002),CONCATENATE($Z16," ",$B16),"")</f>
        <v/>
      </c>
      <c r="AC16" s="0" t="str">
        <f aca="false">IF(AND($Z16=$Z$4,$B16=2003),CONCATENATE($Z16," ",$B16),"")</f>
        <v/>
      </c>
      <c r="AD16" s="0" t="str">
        <f aca="false">IF(AND($Z16=$Z$4,$B16=2004),CONCATENATE($Z16," ",$B16),"")</f>
        <v/>
      </c>
      <c r="AE16" s="0" t="str">
        <f aca="false">IF(OR($BG16=AE$4,$BH16=AE$4,$BI16=AE$4),AE$4,"")</f>
        <v/>
      </c>
      <c r="AF16" s="0" t="str">
        <f aca="false">IF(OR($BG16=AF$4,$BH16=AF$4,$BI16=AF$4),AF$4,"")</f>
        <v/>
      </c>
      <c r="AG16" s="0" t="str">
        <f aca="false">IF(OR($BG16=AG$4,$BH16=AG$4,$BI16=AG$4),AG$4,"")</f>
        <v/>
      </c>
      <c r="AH16" s="0" t="str">
        <f aca="false">IF(OR($BG16=AH$4,$BH16=AH$4,$BI16=AH$4),AH$4,"")</f>
        <v/>
      </c>
      <c r="AI16" s="0" t="str">
        <f aca="false">IF(OR($BG16=AI$4,$BH16=AI$4,$BI16=AI$4),AI$4,"")</f>
        <v/>
      </c>
      <c r="AJ16" s="0" t="str">
        <f aca="false">IF(OR($BG16=AJ$4,$BH16=AJ$4,$BI16=AJ$4),AJ$4,"")</f>
        <v/>
      </c>
      <c r="AK16" s="0" t="str">
        <f aca="false">IF(AND($AJ16=$AJ$4,$B16=2001),CONCATENATE($AJ16," ",$B16),"")</f>
        <v/>
      </c>
      <c r="AL16" s="0" t="str">
        <f aca="false">IF(AND($AJ16=$AJ$4,$B16=2002),CONCATENATE($AJ16," ",$B16),"")</f>
        <v/>
      </c>
      <c r="AM16" s="0" t="str">
        <f aca="false">IF(AND($AJ16=$AJ$4,$B16=2003),CONCATENATE($AJ16," ",$B16),"")</f>
        <v/>
      </c>
      <c r="AN16" s="0" t="str">
        <f aca="false">IF(AND($AJ16=$AJ$4,$B16=2004),CONCATENATE($AJ16," ",$B16),"")</f>
        <v/>
      </c>
      <c r="AO16" s="0" t="str">
        <f aca="false">IF(OR($BG16=AO$4,$BH16=AO$4,$BI16=AO$4),AO$4,"")</f>
        <v/>
      </c>
      <c r="AP16" s="0" t="str">
        <f aca="false">IF(OR($BG16=AP$4,$BH16=AP$4,$BI16=AP$4),AP$4,"")</f>
        <v/>
      </c>
      <c r="AQ16" s="0" t="str">
        <f aca="false">IF(OR($BG16=AQ$4,$BH16=AQ$4,$BI16=AQ$4),AQ$4,"")</f>
        <v/>
      </c>
      <c r="AR16" s="0" t="str">
        <f aca="false">IF(OR($BG16=AR$4,$BH16=AR$4,$BI16=AR$4),AR$4,"")</f>
        <v/>
      </c>
      <c r="AS16" s="0" t="str">
        <f aca="false">IF(OR($BG16=AS$4,$BH16=AS$4,$BI16=AS$4),AS$4,"")</f>
        <v/>
      </c>
      <c r="AT16" s="0" t="str">
        <f aca="false">IF(AND($AS16=$AS$4,$B16=2001),CONCATENATE($AS16," ",$B16),"")</f>
        <v/>
      </c>
      <c r="AU16" s="0" t="str">
        <f aca="false">IF(AND($AS16=$AS$4,$B16=2002),CONCATENATE($AS16," ",$B16),"")</f>
        <v/>
      </c>
      <c r="AV16" s="0" t="str">
        <f aca="false">IF(AND($AS16=$AS$4,$B16=2003),CONCATENATE($AS16," ",$B16),"")</f>
        <v/>
      </c>
      <c r="AW16" s="0" t="str">
        <f aca="false">IF(AND($AS16=$AS$4,$B16=2004),CONCATENATE($AS16," ",$B16),"")</f>
        <v/>
      </c>
      <c r="AX16" s="0" t="str">
        <f aca="false">IF(OR($BG16=AX$4,$BH16=AX$4,$BI16=AX$4),AX$4,"")</f>
        <v/>
      </c>
      <c r="AY16" s="0" t="str">
        <f aca="false">IF(OR($BG16=AY$4,$BH16=AY$4,$BI16=AY$4),AY$4,"")</f>
        <v/>
      </c>
      <c r="AZ16" s="0" t="str">
        <f aca="false">IF(OR($BG16=AZ$4,$BH16=AZ$4,$BI16=AZ$4),AZ$4,"")</f>
        <v/>
      </c>
      <c r="BA16" s="0" t="n">
        <v>530</v>
      </c>
      <c r="BB16" s="0" t="n">
        <v>530</v>
      </c>
      <c r="BC16" s="12" t="n">
        <f aca="false">BA16*$BC$1*$BC$2</f>
        <v>95400</v>
      </c>
      <c r="BD16" s="0" t="s">
        <v>114</v>
      </c>
      <c r="BE16" s="0" t="s">
        <v>115</v>
      </c>
      <c r="BF16" s="0" t="s">
        <v>116</v>
      </c>
      <c r="BG16" s="25" t="s">
        <v>64</v>
      </c>
      <c r="BH16" s="25"/>
      <c r="BI16" s="25"/>
    </row>
    <row r="17" customFormat="false" ht="12.75" hidden="false" customHeight="false" outlineLevel="0" collapsed="false">
      <c r="A17" s="0" t="s">
        <v>108</v>
      </c>
      <c r="B17" s="0" t="n">
        <v>2003</v>
      </c>
      <c r="C17" s="24" t="n">
        <v>37803</v>
      </c>
      <c r="D17" s="0" t="s">
        <v>117</v>
      </c>
      <c r="E17" s="0" t="str">
        <f aca="false">CONCATENATE(D17," ",B17)</f>
        <v>CA 2003</v>
      </c>
      <c r="F17" s="0" t="s">
        <v>152</v>
      </c>
      <c r="G17" s="0" t="s">
        <v>153</v>
      </c>
      <c r="H17" s="26" t="s">
        <v>154</v>
      </c>
      <c r="I17" s="0" t="s">
        <v>155</v>
      </c>
      <c r="J17" s="0" t="str">
        <f aca="false">IF(OR($BG17=J$4,$BH17=J$4,$BI17=J$4),J$4,"")</f>
        <v/>
      </c>
      <c r="K17" s="0" t="str">
        <f aca="false">IF(OR($BG17=K$4,$BH17=K$4,$BI17=K$4),K$4,"")</f>
        <v/>
      </c>
      <c r="L17" s="0" t="str">
        <f aca="false">IF(AND($K17=K$4,B17=2001),CONCATENATE(K17," ",B17),"")</f>
        <v/>
      </c>
      <c r="M17" s="0" t="str">
        <f aca="false">IF(AND($K17=L$4,C17=2002),CONCATENATE(L17," ",C17),"")</f>
        <v/>
      </c>
      <c r="N17" s="0" t="str">
        <f aca="false">IF(AND($K17=M$4,D17=2003),CONCATENATE(M17," ",D17),"")</f>
        <v/>
      </c>
      <c r="O17" s="0" t="str">
        <f aca="false">IF(AND($K17=N$4,E17=2004),CONCATENATE(N17," ",E17),"")</f>
        <v/>
      </c>
      <c r="P17" s="0" t="str">
        <f aca="false">IF(OR($BG17=P$4,$BH17=P$4,$BI17=P$4),P$4,"")</f>
        <v/>
      </c>
      <c r="Q17" s="0" t="str">
        <f aca="false">IF(AND($P17=$P$4,$B17=2001),CONCATENATE($P17," ",$B17),"")</f>
        <v/>
      </c>
      <c r="R17" s="0" t="str">
        <f aca="false">IF(AND($P17=$P$4,$B17=2002),CONCATENATE($P17," ",$B17),"")</f>
        <v/>
      </c>
      <c r="S17" s="0" t="str">
        <f aca="false">IF(AND($P17=$P$4,$B17=2003),CONCATENATE($P17," ",$B17),"")</f>
        <v/>
      </c>
      <c r="T17" s="0" t="str">
        <f aca="false">IF(AND($P17=$P$4,$B17=2004),CONCATENATE($P17," ",$B17),"")</f>
        <v/>
      </c>
      <c r="U17" s="0" t="str">
        <f aca="false">IF(OR($BG17=U$4,$BH17=U$4,$BI17=U$4),U$4,"")</f>
        <v>Kern California</v>
      </c>
      <c r="V17" s="0" t="str">
        <f aca="false">IF(AND($U17=$U$4,$B17=2001),CONCATENATE($U17," ",$B17),"")</f>
        <v/>
      </c>
      <c r="W17" s="0" t="str">
        <f aca="false">IF(AND($U17=$U$4,$B17=2002),CONCATENATE($U17," ",$B17),"")</f>
        <v/>
      </c>
      <c r="X17" s="0" t="str">
        <f aca="false">IF(AND($U17=$U$4,$B17=2003),CONCATENATE($U17," ",$B17),"")</f>
        <v>Kern California 2003</v>
      </c>
      <c r="Y17" s="0" t="str">
        <f aca="false">IF(AND($U17=$U$4,$B17=2004),CONCATENATE($U17," ",$B17),"")</f>
        <v/>
      </c>
      <c r="Z17" s="0" t="str">
        <f aca="false">IF(OR($BG17=Z$4,$BH17=Z$4,$BI17=Z$4),Z$4,"")</f>
        <v/>
      </c>
      <c r="AA17" s="0" t="str">
        <f aca="false">IF(AND($Z17=$Z$4,$B17=2001),CONCATENATE($Z17," ",$B17),"")</f>
        <v/>
      </c>
      <c r="AB17" s="0" t="str">
        <f aca="false">IF(AND($Z17=$Z$4,$B17=2002),CONCATENATE($Z17," ",$B17),"")</f>
        <v/>
      </c>
      <c r="AC17" s="0" t="str">
        <f aca="false">IF(AND($Z17=$Z$4,$B17=2003),CONCATENATE($Z17," ",$B17),"")</f>
        <v/>
      </c>
      <c r="AD17" s="0" t="str">
        <f aca="false">IF(AND($Z17=$Z$4,$B17=2004),CONCATENATE($Z17," ",$B17),"")</f>
        <v/>
      </c>
      <c r="AE17" s="0" t="str">
        <f aca="false">IF(OR($BG17=AE$4,$BH17=AE$4,$BI17=AE$4),AE$4,"")</f>
        <v/>
      </c>
      <c r="AF17" s="0" t="str">
        <f aca="false">IF(OR($BG17=AF$4,$BH17=AF$4,$BI17=AF$4),AF$4,"")</f>
        <v/>
      </c>
      <c r="AG17" s="0" t="str">
        <f aca="false">IF(OR($BG17=AG$4,$BH17=AG$4,$BI17=AG$4),AG$4,"")</f>
        <v/>
      </c>
      <c r="AH17" s="0" t="str">
        <f aca="false">IF(OR($BG17=AH$4,$BH17=AH$4,$BI17=AH$4),AH$4,"")</f>
        <v/>
      </c>
      <c r="AI17" s="0" t="str">
        <f aca="false">IF(OR($BG17=AI$4,$BH17=AI$4,$BI17=AI$4),AI$4,"")</f>
        <v/>
      </c>
      <c r="AJ17" s="0" t="str">
        <f aca="false">IF(OR($BG17=AJ$4,$BH17=AJ$4,$BI17=AJ$4),AJ$4,"")</f>
        <v/>
      </c>
      <c r="AK17" s="0" t="str">
        <f aca="false">IF(AND($AJ17=$AJ$4,$B17=2001),CONCATENATE($AJ17," ",$B17),"")</f>
        <v/>
      </c>
      <c r="AL17" s="0" t="str">
        <f aca="false">IF(AND($AJ17=$AJ$4,$B17=2002),CONCATENATE($AJ17," ",$B17),"")</f>
        <v/>
      </c>
      <c r="AM17" s="0" t="str">
        <f aca="false">IF(AND($AJ17=$AJ$4,$B17=2003),CONCATENATE($AJ17," ",$B17),"")</f>
        <v/>
      </c>
      <c r="AN17" s="0" t="str">
        <f aca="false">IF(AND($AJ17=$AJ$4,$B17=2004),CONCATENATE($AJ17," ",$B17),"")</f>
        <v/>
      </c>
      <c r="AO17" s="0" t="str">
        <f aca="false">IF(OR($BG17=AO$4,$BH17=AO$4,$BI17=AO$4),AO$4,"")</f>
        <v/>
      </c>
      <c r="AP17" s="0" t="str">
        <f aca="false">IF(OR($BG17=AP$4,$BH17=AP$4,$BI17=AP$4),AP$4,"")</f>
        <v/>
      </c>
      <c r="AQ17" s="0" t="str">
        <f aca="false">IF(OR($BG17=AQ$4,$BH17=AQ$4,$BI17=AQ$4),AQ$4,"")</f>
        <v/>
      </c>
      <c r="AR17" s="0" t="str">
        <f aca="false">IF(OR($BG17=AR$4,$BH17=AR$4,$BI17=AR$4),AR$4,"")</f>
        <v/>
      </c>
      <c r="AS17" s="0" t="str">
        <f aca="false">IF(OR($BG17=AS$4,$BH17=AS$4,$BI17=AS$4),AS$4,"")</f>
        <v/>
      </c>
      <c r="AT17" s="0" t="str">
        <f aca="false">IF(AND($AS17=$AS$4,$B17=2001),CONCATENATE($AS17," ",$B17),"")</f>
        <v/>
      </c>
      <c r="AU17" s="0" t="str">
        <f aca="false">IF(AND($AS17=$AS$4,$B17=2002),CONCATENATE($AS17," ",$B17),"")</f>
        <v/>
      </c>
      <c r="AV17" s="0" t="str">
        <f aca="false">IF(AND($AS17=$AS$4,$B17=2003),CONCATENATE($AS17," ",$B17),"")</f>
        <v/>
      </c>
      <c r="AW17" s="0" t="str">
        <f aca="false">IF(AND($AS17=$AS$4,$B17=2004),CONCATENATE($AS17," ",$B17),"")</f>
        <v/>
      </c>
      <c r="AX17" s="0" t="str">
        <f aca="false">IF(OR($BG17=AX$4,$BH17=AX$4,$BI17=AX$4),AX$4,"")</f>
        <v/>
      </c>
      <c r="AY17" s="0" t="str">
        <f aca="false">IF(OR($BG17=AY$4,$BH17=AY$4,$BI17=AY$4),AY$4,"")</f>
        <v/>
      </c>
      <c r="AZ17" s="0" t="str">
        <f aca="false">IF(OR($BG17=AZ$4,$BH17=AZ$4,$BI17=AZ$4),AZ$4,"")</f>
        <v/>
      </c>
      <c r="BA17" s="0" t="n">
        <v>720</v>
      </c>
      <c r="BB17" s="0" t="n">
        <v>720</v>
      </c>
      <c r="BC17" s="12" t="n">
        <f aca="false">BA17*$BC$1*$BC$2</f>
        <v>129600</v>
      </c>
      <c r="BD17" s="0" t="s">
        <v>114</v>
      </c>
      <c r="BE17" s="0" t="s">
        <v>115</v>
      </c>
      <c r="BF17" s="0" t="s">
        <v>116</v>
      </c>
      <c r="BG17" s="27" t="s">
        <v>69</v>
      </c>
      <c r="BH17" s="27"/>
      <c r="BI17" s="27"/>
    </row>
    <row r="18" customFormat="false" ht="12.75" hidden="false" customHeight="false" outlineLevel="0" collapsed="false">
      <c r="A18" s="0" t="s">
        <v>108</v>
      </c>
      <c r="B18" s="0" t="n">
        <v>2002</v>
      </c>
      <c r="C18" s="24" t="n">
        <v>37469</v>
      </c>
      <c r="D18" s="0" t="s">
        <v>109</v>
      </c>
      <c r="E18" s="0" t="str">
        <f aca="false">CONCATENATE(D18," ",B18)</f>
        <v>AZ 2002</v>
      </c>
      <c r="F18" s="0" t="s">
        <v>156</v>
      </c>
      <c r="G18" s="0" t="s">
        <v>148</v>
      </c>
      <c r="H18" s="0" t="s">
        <v>21</v>
      </c>
      <c r="I18" s="0" t="s">
        <v>157</v>
      </c>
      <c r="J18" s="0" t="str">
        <f aca="false">IF(OR($BG18=J$4,$BH18=J$4,$BI18=J$4),J$4,"")</f>
        <v/>
      </c>
      <c r="K18" s="0" t="str">
        <f aca="false">IF(OR($BG18=K$4,$BH18=K$4,$BI18=K$4),K$4,"")</f>
        <v/>
      </c>
      <c r="L18" s="0" t="str">
        <f aca="false">IF(AND($K18=K$4,B18=2001),CONCATENATE(K18," ",B18),"")</f>
        <v/>
      </c>
      <c r="M18" s="0" t="str">
        <f aca="false">IF(AND($K18=L$4,C18=2002),CONCATENATE(L18," ",C18),"")</f>
        <v/>
      </c>
      <c r="N18" s="0" t="str">
        <f aca="false">IF(AND($K18=M$4,D18=2003),CONCATENATE(M18," ",D18),"")</f>
        <v/>
      </c>
      <c r="O18" s="0" t="str">
        <f aca="false">IF(AND($K18=N$4,E18=2004),CONCATENATE(N18," ",E18),"")</f>
        <v/>
      </c>
      <c r="P18" s="0" t="str">
        <f aca="false">IF(OR($BG18=P$4,$BH18=P$4,$BI18=P$4),P$4,"")</f>
        <v>El Paso South</v>
      </c>
      <c r="Q18" s="0" t="str">
        <f aca="false">IF(AND($P18=$P$4,$B18=2001),CONCATENATE($P18," ",$B18),"")</f>
        <v/>
      </c>
      <c r="R18" s="0" t="str">
        <f aca="false">IF(AND($P18=$P$4,$B18=2002),CONCATENATE($P18," ",$B18),"")</f>
        <v>El Paso South 2002</v>
      </c>
      <c r="S18" s="0" t="str">
        <f aca="false">IF(AND($P18=$P$4,$B18=2003),CONCATENATE($P18," ",$B18),"")</f>
        <v/>
      </c>
      <c r="T18" s="0" t="str">
        <f aca="false">IF(AND($P18=$P$4,$B18=2004),CONCATENATE($P18," ",$B18),"")</f>
        <v/>
      </c>
      <c r="U18" s="0" t="str">
        <f aca="false">IF(OR($BG18=U$4,$BH18=U$4,$BI18=U$4),U$4,"")</f>
        <v/>
      </c>
      <c r="V18" s="0" t="str">
        <f aca="false">IF(AND($U18=$U$4,$B18=2001),CONCATENATE($U18," ",$B18),"")</f>
        <v/>
      </c>
      <c r="W18" s="0" t="str">
        <f aca="false">IF(AND($U18=$U$4,$B18=2002),CONCATENATE($U18," ",$B18),"")</f>
        <v/>
      </c>
      <c r="X18" s="0" t="str">
        <f aca="false">IF(AND($U18=$U$4,$B18=2003),CONCATENATE($U18," ",$B18),"")</f>
        <v/>
      </c>
      <c r="Y18" s="0" t="str">
        <f aca="false">IF(AND($U18=$U$4,$B18=2004),CONCATENATE($U18," ",$B18),"")</f>
        <v/>
      </c>
      <c r="Z18" s="0" t="str">
        <f aca="false">IF(OR($BG18=Z$4,$BH18=Z$4,$BI18=Z$4),Z$4,"")</f>
        <v/>
      </c>
      <c r="AA18" s="0" t="str">
        <f aca="false">IF(AND($Z18=$Z$4,$B18=2001),CONCATENATE($Z18," ",$B18),"")</f>
        <v/>
      </c>
      <c r="AB18" s="0" t="str">
        <f aca="false">IF(AND($Z18=$Z$4,$B18=2002),CONCATENATE($Z18," ",$B18),"")</f>
        <v/>
      </c>
      <c r="AC18" s="0" t="str">
        <f aca="false">IF(AND($Z18=$Z$4,$B18=2003),CONCATENATE($Z18," ",$B18),"")</f>
        <v/>
      </c>
      <c r="AD18" s="0" t="str">
        <f aca="false">IF(AND($Z18=$Z$4,$B18=2004),CONCATENATE($Z18," ",$B18),"")</f>
        <v/>
      </c>
      <c r="AE18" s="0" t="str">
        <f aca="false">IF(OR($BG18=AE$4,$BH18=AE$4,$BI18=AE$4),AE$4,"")</f>
        <v/>
      </c>
      <c r="AF18" s="0" t="str">
        <f aca="false">IF(OR($BG18=AF$4,$BH18=AF$4,$BI18=AF$4),AF$4,"")</f>
        <v/>
      </c>
      <c r="AG18" s="0" t="str">
        <f aca="false">IF(OR($BG18=AG$4,$BH18=AG$4,$BI18=AG$4),AG$4,"")</f>
        <v/>
      </c>
      <c r="AH18" s="0" t="str">
        <f aca="false">IF(OR($BG18=AH$4,$BH18=AH$4,$BI18=AH$4),AH$4,"")</f>
        <v/>
      </c>
      <c r="AI18" s="0" t="str">
        <f aca="false">IF(OR($BG18=AI$4,$BH18=AI$4,$BI18=AI$4),AI$4,"")</f>
        <v/>
      </c>
      <c r="AJ18" s="0" t="str">
        <f aca="false">IF(OR($BG18=AJ$4,$BH18=AJ$4,$BI18=AJ$4),AJ$4,"")</f>
        <v/>
      </c>
      <c r="AK18" s="0" t="str">
        <f aca="false">IF(AND($AJ18=$AJ$4,$B18=2001),CONCATENATE($AJ18," ",$B18),"")</f>
        <v/>
      </c>
      <c r="AL18" s="0" t="str">
        <f aca="false">IF(AND($AJ18=$AJ$4,$B18=2002),CONCATENATE($AJ18," ",$B18),"")</f>
        <v/>
      </c>
      <c r="AM18" s="0" t="str">
        <f aca="false">IF(AND($AJ18=$AJ$4,$B18=2003),CONCATENATE($AJ18," ",$B18),"")</f>
        <v/>
      </c>
      <c r="AN18" s="0" t="str">
        <f aca="false">IF(AND($AJ18=$AJ$4,$B18=2004),CONCATENATE($AJ18," ",$B18),"")</f>
        <v/>
      </c>
      <c r="AO18" s="0" t="str">
        <f aca="false">IF(OR($BG18=AO$4,$BH18=AO$4,$BI18=AO$4),AO$4,"")</f>
        <v/>
      </c>
      <c r="AP18" s="0" t="str">
        <f aca="false">IF(OR($BG18=AP$4,$BH18=AP$4,$BI18=AP$4),AP$4,"")</f>
        <v/>
      </c>
      <c r="AQ18" s="0" t="str">
        <f aca="false">IF(OR($BG18=AQ$4,$BH18=AQ$4,$BI18=AQ$4),AQ$4,"")</f>
        <v/>
      </c>
      <c r="AR18" s="0" t="str">
        <f aca="false">IF(OR($BG18=AR$4,$BH18=AR$4,$BI18=AR$4),AR$4,"")</f>
        <v/>
      </c>
      <c r="AS18" s="0" t="str">
        <f aca="false">IF(OR($BG18=AS$4,$BH18=AS$4,$BI18=AS$4),AS$4,"")</f>
        <v/>
      </c>
      <c r="AT18" s="0" t="str">
        <f aca="false">IF(AND($AS18=$AS$4,$B18=2001),CONCATENATE($AS18," ",$B18),"")</f>
        <v/>
      </c>
      <c r="AU18" s="0" t="str">
        <f aca="false">IF(AND($AS18=$AS$4,$B18=2002),CONCATENATE($AS18," ",$B18),"")</f>
        <v/>
      </c>
      <c r="AV18" s="0" t="str">
        <f aca="false">IF(AND($AS18=$AS$4,$B18=2003),CONCATENATE($AS18," ",$B18),"")</f>
        <v/>
      </c>
      <c r="AW18" s="0" t="str">
        <f aca="false">IF(AND($AS18=$AS$4,$B18=2004),CONCATENATE($AS18," ",$B18),"")</f>
        <v/>
      </c>
      <c r="AX18" s="0" t="str">
        <f aca="false">IF(OR($BG18=AX$4,$BH18=AX$4,$BI18=AX$4),AX$4,"")</f>
        <v/>
      </c>
      <c r="AY18" s="0" t="str">
        <f aca="false">IF(OR($BG18=AY$4,$BH18=AY$4,$BI18=AY$4),AY$4,"")</f>
        <v/>
      </c>
      <c r="AZ18" s="0" t="str">
        <f aca="false">IF(OR($BG18=AZ$4,$BH18=AZ$4,$BI18=AZ$4),AZ$4,"")</f>
        <v/>
      </c>
      <c r="BA18" s="0" t="n">
        <v>550</v>
      </c>
      <c r="BB18" s="0" t="n">
        <v>550</v>
      </c>
      <c r="BC18" s="12" t="n">
        <f aca="false">BA18*$BC$1*$BC$2</f>
        <v>99000</v>
      </c>
      <c r="BD18" s="0" t="s">
        <v>114</v>
      </c>
      <c r="BE18" s="0" t="s">
        <v>115</v>
      </c>
      <c r="BF18" s="0" t="s">
        <v>116</v>
      </c>
      <c r="BG18" s="27" t="s">
        <v>64</v>
      </c>
      <c r="BH18" s="27"/>
      <c r="BI18" s="27"/>
      <c r="BJ18" s="26"/>
    </row>
    <row r="19" customFormat="false" ht="12.75" hidden="false" customHeight="false" outlineLevel="0" collapsed="false">
      <c r="A19" s="0" t="s">
        <v>108</v>
      </c>
      <c r="B19" s="0" t="n">
        <v>2002</v>
      </c>
      <c r="C19" s="24" t="n">
        <v>37500</v>
      </c>
      <c r="D19" s="0" t="s">
        <v>117</v>
      </c>
      <c r="E19" s="0" t="str">
        <f aca="false">CONCATENATE(D19," ",B19)</f>
        <v>CA 2002</v>
      </c>
      <c r="F19" s="0" t="s">
        <v>158</v>
      </c>
      <c r="G19" s="0" t="s">
        <v>159</v>
      </c>
      <c r="H19" s="0" t="s">
        <v>21</v>
      </c>
      <c r="I19" s="0" t="s">
        <v>160</v>
      </c>
      <c r="J19" s="0" t="str">
        <f aca="false">IF(OR($BG19=J$4,$BH19=J$4,$BI19=J$4),J$4,"")</f>
        <v/>
      </c>
      <c r="K19" s="0" t="str">
        <f aca="false">IF(OR($BG19=K$4,$BH19=K$4,$BI19=K$4),K$4,"")</f>
        <v/>
      </c>
      <c r="L19" s="0" t="str">
        <f aca="false">IF(AND($K19=K$4,B19=2001),CONCATENATE(K19," ",B19),"")</f>
        <v/>
      </c>
      <c r="M19" s="0" t="str">
        <f aca="false">IF(AND($K19=L$4,C19=2002),CONCATENATE(L19," ",C19),"")</f>
        <v/>
      </c>
      <c r="N19" s="0" t="str">
        <f aca="false">IF(AND($K19=M$4,D19=2003),CONCATENATE(M19," ",D19),"")</f>
        <v/>
      </c>
      <c r="O19" s="0" t="str">
        <f aca="false">IF(AND($K19=N$4,E19=2004),CONCATENATE(N19," ",E19),"")</f>
        <v/>
      </c>
      <c r="P19" s="0" t="str">
        <f aca="false">IF(OR($BG19=P$4,$BH19=P$4,$BI19=P$4),P$4,"")</f>
        <v/>
      </c>
      <c r="Q19" s="0" t="str">
        <f aca="false">IF(AND($P19=$P$4,$B19=2001),CONCATENATE($P19," ",$B19),"")</f>
        <v/>
      </c>
      <c r="R19" s="0" t="str">
        <f aca="false">IF(AND($P19=$P$4,$B19=2002),CONCATENATE($P19," ",$B19),"")</f>
        <v/>
      </c>
      <c r="S19" s="0" t="str">
        <f aca="false">IF(AND($P19=$P$4,$B19=2003),CONCATENATE($P19," ",$B19),"")</f>
        <v/>
      </c>
      <c r="T19" s="0" t="str">
        <f aca="false">IF(AND($P19=$P$4,$B19=2004),CONCATENATE($P19," ",$B19),"")</f>
        <v/>
      </c>
      <c r="U19" s="0" t="str">
        <f aca="false">IF(OR($BG19=U$4,$BH19=U$4,$BI19=U$4),U$4,"")</f>
        <v/>
      </c>
      <c r="V19" s="0" t="str">
        <f aca="false">IF(AND($U19=$U$4,$B19=2001),CONCATENATE($U19," ",$B19),"")</f>
        <v/>
      </c>
      <c r="W19" s="0" t="str">
        <f aca="false">IF(AND($U19=$U$4,$B19=2002),CONCATENATE($U19," ",$B19),"")</f>
        <v/>
      </c>
      <c r="X19" s="0" t="str">
        <f aca="false">IF(AND($U19=$U$4,$B19=2003),CONCATENATE($U19," ",$B19),"")</f>
        <v/>
      </c>
      <c r="Y19" s="0" t="str">
        <f aca="false">IF(AND($U19=$U$4,$B19=2004),CONCATENATE($U19," ",$B19),"")</f>
        <v/>
      </c>
      <c r="Z19" s="0" t="str">
        <f aca="false">IF(OR($BG19=Z$4,$BH19=Z$4,$BI19=Z$4),Z$4,"")</f>
        <v/>
      </c>
      <c r="AA19" s="0" t="str">
        <f aca="false">IF(AND($Z19=$Z$4,$B19=2001),CONCATENATE($Z19," ",$B19),"")</f>
        <v/>
      </c>
      <c r="AB19" s="0" t="str">
        <f aca="false">IF(AND($Z19=$Z$4,$B19=2002),CONCATENATE($Z19," ",$B19),"")</f>
        <v/>
      </c>
      <c r="AC19" s="0" t="str">
        <f aca="false">IF(AND($Z19=$Z$4,$B19=2003),CONCATENATE($Z19," ",$B19),"")</f>
        <v/>
      </c>
      <c r="AD19" s="0" t="str">
        <f aca="false">IF(AND($Z19=$Z$4,$B19=2004),CONCATENATE($Z19," ",$B19),"")</f>
        <v/>
      </c>
      <c r="AE19" s="0" t="str">
        <f aca="false">IF(OR($BG19=AE$4,$BH19=AE$4,$BI19=AE$4),AE$4,"")</f>
        <v/>
      </c>
      <c r="AF19" s="0" t="str">
        <f aca="false">IF(OR($BG19=AF$4,$BH19=AF$4,$BI19=AF$4),AF$4,"")</f>
        <v/>
      </c>
      <c r="AG19" s="0" t="str">
        <f aca="false">IF(OR($BG19=AG$4,$BH19=AG$4,$BI19=AG$4),AG$4,"")</f>
        <v/>
      </c>
      <c r="AH19" s="0" t="str">
        <f aca="false">IF(OR($BG19=AH$4,$BH19=AH$4,$BI19=AH$4),AH$4,"")</f>
        <v/>
      </c>
      <c r="AI19" s="0" t="str">
        <f aca="false">IF(OR($BG19=AI$4,$BH19=AI$4,$BI19=AI$4),AI$4,"")</f>
        <v/>
      </c>
      <c r="AJ19" s="0" t="str">
        <f aca="false">IF(OR($BG19=AJ$4,$BH19=AJ$4,$BI19=AJ$4),AJ$4,"")</f>
        <v>PG&amp;E</v>
      </c>
      <c r="AK19" s="0" t="str">
        <f aca="false">IF(AND($AJ19=$AJ$4,$B19=2001),CONCATENATE($AJ19," ",$B19),"")</f>
        <v/>
      </c>
      <c r="AL19" s="0" t="str">
        <f aca="false">IF(AND($AJ19=$AJ$4,$B19=2002),CONCATENATE($AJ19," ",$B19),"")</f>
        <v>PG&amp;E 2002</v>
      </c>
      <c r="AM19" s="0" t="str">
        <f aca="false">IF(AND($AJ19=$AJ$4,$B19=2003),CONCATENATE($AJ19," ",$B19),"")</f>
        <v/>
      </c>
      <c r="AN19" s="0" t="str">
        <f aca="false">IF(AND($AJ19=$AJ$4,$B19=2004),CONCATENATE($AJ19," ",$B19),"")</f>
        <v/>
      </c>
      <c r="AO19" s="0" t="str">
        <f aca="false">IF(OR($BG19=AO$4,$BH19=AO$4,$BI19=AO$4),AO$4,"")</f>
        <v/>
      </c>
      <c r="AP19" s="0" t="str">
        <f aca="false">IF(OR($BG19=AP$4,$BH19=AP$4,$BI19=AP$4),AP$4,"")</f>
        <v/>
      </c>
      <c r="AQ19" s="0" t="str">
        <f aca="false">IF(OR($BG19=AQ$4,$BH19=AQ$4,$BI19=AQ$4),AQ$4,"")</f>
        <v/>
      </c>
      <c r="AR19" s="0" t="str">
        <f aca="false">IF(OR($BG19=AR$4,$BH19=AR$4,$BI19=AR$4),AR$4,"")</f>
        <v/>
      </c>
      <c r="AS19" s="0" t="str">
        <f aca="false">IF(OR($BG19=AS$4,$BH19=AS$4,$BI19=AS$4),AS$4,"")</f>
        <v/>
      </c>
      <c r="AT19" s="0" t="str">
        <f aca="false">IF(AND($AS19=$AS$4,$B19=2001),CONCATENATE($AS19," ",$B19),"")</f>
        <v/>
      </c>
      <c r="AU19" s="0" t="str">
        <f aca="false">IF(AND($AS19=$AS$4,$B19=2002),CONCATENATE($AS19," ",$B19),"")</f>
        <v/>
      </c>
      <c r="AV19" s="0" t="str">
        <f aca="false">IF(AND($AS19=$AS$4,$B19=2003),CONCATENATE($AS19," ",$B19),"")</f>
        <v/>
      </c>
      <c r="AW19" s="0" t="str">
        <f aca="false">IF(AND($AS19=$AS$4,$B19=2004),CONCATENATE($AS19," ",$B19),"")</f>
        <v/>
      </c>
      <c r="AX19" s="0" t="str">
        <f aca="false">IF(OR($BG19=AX$4,$BH19=AX$4,$BI19=AX$4),AX$4,"")</f>
        <v/>
      </c>
      <c r="AY19" s="0" t="str">
        <f aca="false">IF(OR($BG19=AY$4,$BH19=AY$4,$BI19=AY$4),AY$4,"")</f>
        <v/>
      </c>
      <c r="AZ19" s="0" t="str">
        <f aca="false">IF(OR($BG19=AZ$4,$BH19=AZ$4,$BI19=AZ$4),AZ$4,"")</f>
        <v/>
      </c>
      <c r="BA19" s="0" t="n">
        <v>1060</v>
      </c>
      <c r="BB19" s="0" t="n">
        <v>1060</v>
      </c>
      <c r="BC19" s="12" t="n">
        <f aca="false">BA19*$BC$1*$BC$2</f>
        <v>190800</v>
      </c>
      <c r="BD19" s="0" t="s">
        <v>114</v>
      </c>
      <c r="BE19" s="0" t="s">
        <v>122</v>
      </c>
      <c r="BF19" s="0" t="s">
        <v>116</v>
      </c>
      <c r="BG19" s="25" t="s">
        <v>12</v>
      </c>
      <c r="BH19" s="25"/>
      <c r="BI19" s="25"/>
    </row>
    <row r="20" customFormat="false" ht="12.75" hidden="false" customHeight="false" outlineLevel="0" collapsed="false">
      <c r="A20" s="0" t="s">
        <v>108</v>
      </c>
      <c r="B20" s="0" t="n">
        <v>2001</v>
      </c>
      <c r="C20" s="24" t="n">
        <v>37104</v>
      </c>
      <c r="D20" s="0" t="s">
        <v>117</v>
      </c>
      <c r="E20" s="0" t="str">
        <f aca="false">CONCATENATE(D20," ",B20)</f>
        <v>CA 2001</v>
      </c>
      <c r="F20" s="0" t="s">
        <v>161</v>
      </c>
      <c r="G20" s="0" t="s">
        <v>119</v>
      </c>
      <c r="H20" s="0" t="s">
        <v>162</v>
      </c>
      <c r="I20" s="0" t="s">
        <v>163</v>
      </c>
      <c r="J20" s="0" t="str">
        <f aca="false">IF(OR($BG20=J$4,$BH20=J$4,$BI20=J$4),J$4,"")</f>
        <v/>
      </c>
      <c r="K20" s="0" t="str">
        <f aca="false">IF(OR($BG20=K$4,$BH20=K$4,$BI20=K$4),K$4,"")</f>
        <v/>
      </c>
      <c r="L20" s="0" t="str">
        <f aca="false">IF(AND($K20=K$4,B20=2001),CONCATENATE(K20," ",B20),"")</f>
        <v/>
      </c>
      <c r="M20" s="0" t="str">
        <f aca="false">IF(AND($K20=L$4,C20=2002),CONCATENATE(L20," ",C20),"")</f>
        <v/>
      </c>
      <c r="N20" s="0" t="str">
        <f aca="false">IF(AND($K20=M$4,D20=2003),CONCATENATE(M20," ",D20),"")</f>
        <v/>
      </c>
      <c r="O20" s="0" t="str">
        <f aca="false">IF(AND($K20=N$4,E20=2004),CONCATENATE(N20," ",E20),"")</f>
        <v/>
      </c>
      <c r="P20" s="0" t="str">
        <f aca="false">IF(OR($BG20=P$4,$BH20=P$4,$BI20=P$4),P$4,"")</f>
        <v/>
      </c>
      <c r="Q20" s="0" t="str">
        <f aca="false">IF(AND($P20=$P$4,$B20=2001),CONCATENATE($P20," ",$B20),"")</f>
        <v/>
      </c>
      <c r="R20" s="0" t="str">
        <f aca="false">IF(AND($P20=$P$4,$B20=2002),CONCATENATE($P20," ",$B20),"")</f>
        <v/>
      </c>
      <c r="S20" s="0" t="str">
        <f aca="false">IF(AND($P20=$P$4,$B20=2003),CONCATENATE($P20," ",$B20),"")</f>
        <v/>
      </c>
      <c r="T20" s="0" t="str">
        <f aca="false">IF(AND($P20=$P$4,$B20=2004),CONCATENATE($P20," ",$B20),"")</f>
        <v/>
      </c>
      <c r="U20" s="0" t="str">
        <f aca="false">IF(OR($BG20=U$4,$BH20=U$4,$BI20=U$4),U$4,"")</f>
        <v>Kern California</v>
      </c>
      <c r="V20" s="0" t="str">
        <f aca="false">IF(AND($U20=$U$4,$B20=2001),CONCATENATE($U20," ",$B20),"")</f>
        <v>Kern California 2001</v>
      </c>
      <c r="W20" s="0" t="str">
        <f aca="false">IF(AND($U20=$U$4,$B20=2002),CONCATENATE($U20," ",$B20),"")</f>
        <v/>
      </c>
      <c r="X20" s="0" t="str">
        <f aca="false">IF(AND($U20=$U$4,$B20=2003),CONCATENATE($U20," ",$B20),"")</f>
        <v/>
      </c>
      <c r="Y20" s="0" t="str">
        <f aca="false">IF(AND($U20=$U$4,$B20=2004),CONCATENATE($U20," ",$B20),"")</f>
        <v/>
      </c>
      <c r="Z20" s="0" t="str">
        <f aca="false">IF(OR($BG20=Z$4,$BH20=Z$4,$BI20=Z$4),Z$4,"")</f>
        <v/>
      </c>
      <c r="AA20" s="0" t="str">
        <f aca="false">IF(AND($Z20=$Z$4,$B20=2001),CONCATENATE($Z20," ",$B20),"")</f>
        <v/>
      </c>
      <c r="AB20" s="0" t="str">
        <f aca="false">IF(AND($Z20=$Z$4,$B20=2002),CONCATENATE($Z20," ",$B20),"")</f>
        <v/>
      </c>
      <c r="AC20" s="0" t="str">
        <f aca="false">IF(AND($Z20=$Z$4,$B20=2003),CONCATENATE($Z20," ",$B20),"")</f>
        <v/>
      </c>
      <c r="AD20" s="0" t="str">
        <f aca="false">IF(AND($Z20=$Z$4,$B20=2004),CONCATENATE($Z20," ",$B20),"")</f>
        <v/>
      </c>
      <c r="AE20" s="0" t="str">
        <f aca="false">IF(OR($BG20=AE$4,$BH20=AE$4,$BI20=AE$4),AE$4,"")</f>
        <v/>
      </c>
      <c r="AF20" s="0" t="str">
        <f aca="false">IF(OR($BG20=AF$4,$BH20=AF$4,$BI20=AF$4),AF$4,"")</f>
        <v/>
      </c>
      <c r="AG20" s="0" t="str">
        <f aca="false">IF(OR($BG20=AG$4,$BH20=AG$4,$BI20=AG$4),AG$4,"")</f>
        <v/>
      </c>
      <c r="AH20" s="0" t="str">
        <f aca="false">IF(OR($BG20=AH$4,$BH20=AH$4,$BI20=AH$4),AH$4,"")</f>
        <v/>
      </c>
      <c r="AI20" s="0" t="str">
        <f aca="false">IF(OR($BG20=AI$4,$BH20=AI$4,$BI20=AI$4),AI$4,"")</f>
        <v/>
      </c>
      <c r="AJ20" s="0" t="str">
        <f aca="false">IF(OR($BG20=AJ$4,$BH20=AJ$4,$BI20=AJ$4),AJ$4,"")</f>
        <v/>
      </c>
      <c r="AK20" s="0" t="str">
        <f aca="false">IF(AND($AJ20=$AJ$4,$B20=2001),CONCATENATE($AJ20," ",$B20),"")</f>
        <v/>
      </c>
      <c r="AL20" s="0" t="str">
        <f aca="false">IF(AND($AJ20=$AJ$4,$B20=2002),CONCATENATE($AJ20," ",$B20),"")</f>
        <v/>
      </c>
      <c r="AM20" s="0" t="str">
        <f aca="false">IF(AND($AJ20=$AJ$4,$B20=2003),CONCATENATE($AJ20," ",$B20),"")</f>
        <v/>
      </c>
      <c r="AN20" s="0" t="str">
        <f aca="false">IF(AND($AJ20=$AJ$4,$B20=2004),CONCATENATE($AJ20," ",$B20),"")</f>
        <v/>
      </c>
      <c r="AO20" s="0" t="str">
        <f aca="false">IF(OR($BG20=AO$4,$BH20=AO$4,$BI20=AO$4),AO$4,"")</f>
        <v/>
      </c>
      <c r="AP20" s="0" t="str">
        <f aca="false">IF(OR($BG20=AP$4,$BH20=AP$4,$BI20=AP$4),AP$4,"")</f>
        <v/>
      </c>
      <c r="AQ20" s="0" t="str">
        <f aca="false">IF(OR($BG20=AQ$4,$BH20=AQ$4,$BI20=AQ$4),AQ$4,"")</f>
        <v/>
      </c>
      <c r="AR20" s="0" t="str">
        <f aca="false">IF(OR($BG20=AR$4,$BH20=AR$4,$BI20=AR$4),AR$4,"")</f>
        <v/>
      </c>
      <c r="AS20" s="0" t="str">
        <f aca="false">IF(OR($BG20=AS$4,$BH20=AS$4,$BI20=AS$4),AS$4,"")</f>
        <v/>
      </c>
      <c r="AT20" s="0" t="str">
        <f aca="false">IF(AND($AS20=$AS$4,$B20=2001),CONCATENATE($AS20," ",$B20),"")</f>
        <v/>
      </c>
      <c r="AU20" s="0" t="str">
        <f aca="false">IF(AND($AS20=$AS$4,$B20=2002),CONCATENATE($AS20," ",$B20),"")</f>
        <v/>
      </c>
      <c r="AV20" s="0" t="str">
        <f aca="false">IF(AND($AS20=$AS$4,$B20=2003),CONCATENATE($AS20," ",$B20),"")</f>
        <v/>
      </c>
      <c r="AW20" s="0" t="str">
        <f aca="false">IF(AND($AS20=$AS$4,$B20=2004),CONCATENATE($AS20," ",$B20),"")</f>
        <v/>
      </c>
      <c r="AX20" s="0" t="str">
        <f aca="false">IF(OR($BG20=AX$4,$BH20=AX$4,$BI20=AX$4),AX$4,"")</f>
        <v/>
      </c>
      <c r="AY20" s="0" t="str">
        <f aca="false">IF(OR($BG20=AY$4,$BH20=AY$4,$BI20=AY$4),AY$4,"")</f>
        <v/>
      </c>
      <c r="AZ20" s="0" t="str">
        <f aca="false">IF(OR($BG20=AZ$4,$BH20=AZ$4,$BI20=AZ$4),AZ$4,"")</f>
        <v/>
      </c>
      <c r="BA20" s="0" t="n">
        <v>320</v>
      </c>
      <c r="BB20" s="0" t="n">
        <v>320</v>
      </c>
      <c r="BC20" s="12" t="n">
        <f aca="false">BA20*$BC$1*$BC$2</f>
        <v>57600</v>
      </c>
      <c r="BD20" s="0" t="s">
        <v>121</v>
      </c>
      <c r="BE20" s="0" t="s">
        <v>115</v>
      </c>
      <c r="BF20" s="0" t="s">
        <v>116</v>
      </c>
      <c r="BG20" s="27" t="s">
        <v>69</v>
      </c>
      <c r="BH20" s="27"/>
      <c r="BI20" s="27"/>
    </row>
    <row r="21" customFormat="false" ht="12.75" hidden="false" customHeight="false" outlineLevel="0" collapsed="false">
      <c r="A21" s="0" t="s">
        <v>108</v>
      </c>
      <c r="B21" s="0" t="n">
        <v>2001</v>
      </c>
      <c r="C21" s="24" t="n">
        <v>37073</v>
      </c>
      <c r="D21" s="0" t="s">
        <v>117</v>
      </c>
      <c r="E21" s="0" t="str">
        <f aca="false">CONCATENATE(D21," ",B21)</f>
        <v>CA 2001</v>
      </c>
      <c r="F21" s="0" t="s">
        <v>164</v>
      </c>
      <c r="G21" s="0" t="s">
        <v>165</v>
      </c>
      <c r="H21" s="0" t="s">
        <v>166</v>
      </c>
      <c r="I21" s="0" t="s">
        <v>167</v>
      </c>
      <c r="J21" s="0" t="str">
        <f aca="false">IF(OR($BG21=J$4,$BH21=J$4,$BI21=J$4),J$4,"")</f>
        <v/>
      </c>
      <c r="K21" s="0" t="str">
        <f aca="false">IF(OR($BG21=K$4,$BH21=K$4,$BI21=K$4),K$4,"")</f>
        <v/>
      </c>
      <c r="L21" s="0" t="str">
        <f aca="false">IF(AND($K21=K$4,B21=2001),CONCATENATE(K21," ",B21),"")</f>
        <v/>
      </c>
      <c r="M21" s="0" t="str">
        <f aca="false">IF(AND($K21=L$4,C21=2002),CONCATENATE(L21," ",C21),"")</f>
        <v/>
      </c>
      <c r="N21" s="0" t="str">
        <f aca="false">IF(AND($K21=M$4,D21=2003),CONCATENATE(M21," ",D21),"")</f>
        <v/>
      </c>
      <c r="O21" s="0" t="str">
        <f aca="false">IF(AND($K21=N$4,E21=2004),CONCATENATE(N21," ",E21),"")</f>
        <v/>
      </c>
      <c r="P21" s="0" t="str">
        <f aca="false">IF(OR($BG21=P$4,$BH21=P$4,$BI21=P$4),P$4,"")</f>
        <v/>
      </c>
      <c r="Q21" s="0" t="str">
        <f aca="false">IF(AND($P21=$P$4,$B21=2001),CONCATENATE($P21," ",$B21),"")</f>
        <v/>
      </c>
      <c r="R21" s="0" t="str">
        <f aca="false">IF(AND($P21=$P$4,$B21=2002),CONCATENATE($P21," ",$B21),"")</f>
        <v/>
      </c>
      <c r="S21" s="0" t="str">
        <f aca="false">IF(AND($P21=$P$4,$B21=2003),CONCATENATE($P21," ",$B21),"")</f>
        <v/>
      </c>
      <c r="T21" s="0" t="str">
        <f aca="false">IF(AND($P21=$P$4,$B21=2004),CONCATENATE($P21," ",$B21),"")</f>
        <v/>
      </c>
      <c r="U21" s="0" t="str">
        <f aca="false">IF(OR($BG21=U$4,$BH21=U$4,$BI21=U$4),U$4,"")</f>
        <v/>
      </c>
      <c r="V21" s="0" t="str">
        <f aca="false">IF(AND($U21=$U$4,$B21=2001),CONCATENATE($U21," ",$B21),"")</f>
        <v/>
      </c>
      <c r="W21" s="0" t="str">
        <f aca="false">IF(AND($U21=$U$4,$B21=2002),CONCATENATE($U21," ",$B21),"")</f>
        <v/>
      </c>
      <c r="X21" s="0" t="str">
        <f aca="false">IF(AND($U21=$U$4,$B21=2003),CONCATENATE($U21," ",$B21),"")</f>
        <v/>
      </c>
      <c r="Y21" s="0" t="str">
        <f aca="false">IF(AND($U21=$U$4,$B21=2004),CONCATENATE($U21," ",$B21),"")</f>
        <v/>
      </c>
      <c r="Z21" s="0" t="str">
        <f aca="false">IF(OR($BG21=Z$4,$BH21=Z$4,$BI21=Z$4),Z$4,"")</f>
        <v/>
      </c>
      <c r="AA21" s="0" t="str">
        <f aca="false">IF(AND($Z21=$Z$4,$B21=2001),CONCATENATE($Z21," ",$B21),"")</f>
        <v/>
      </c>
      <c r="AB21" s="0" t="str">
        <f aca="false">IF(AND($Z21=$Z$4,$B21=2002),CONCATENATE($Z21," ",$B21),"")</f>
        <v/>
      </c>
      <c r="AC21" s="0" t="str">
        <f aca="false">IF(AND($Z21=$Z$4,$B21=2003),CONCATENATE($Z21," ",$B21),"")</f>
        <v/>
      </c>
      <c r="AD21" s="0" t="str">
        <f aca="false">IF(AND($Z21=$Z$4,$B21=2004),CONCATENATE($Z21," ",$B21),"")</f>
        <v/>
      </c>
      <c r="AE21" s="0" t="str">
        <f aca="false">IF(OR($BG21=AE$4,$BH21=AE$4,$BI21=AE$4),AE$4,"")</f>
        <v/>
      </c>
      <c r="AF21" s="0" t="str">
        <f aca="false">IF(OR($BG21=AF$4,$BH21=AF$4,$BI21=AF$4),AF$4,"")</f>
        <v/>
      </c>
      <c r="AG21" s="0" t="str">
        <f aca="false">IF(OR($BG21=AG$4,$BH21=AG$4,$BI21=AG$4),AG$4,"")</f>
        <v/>
      </c>
      <c r="AH21" s="0" t="str">
        <f aca="false">IF(OR($BG21=AH$4,$BH21=AH$4,$BI21=AH$4),AH$4,"")</f>
        <v/>
      </c>
      <c r="AI21" s="0" t="str">
        <f aca="false">IF(OR($BG21=AI$4,$BH21=AI$4,$BI21=AI$4),AI$4,"")</f>
        <v/>
      </c>
      <c r="AJ21" s="0" t="str">
        <f aca="false">IF(OR($BG21=AJ$4,$BH21=AJ$4,$BI21=AJ$4),AJ$4,"")</f>
        <v>PG&amp;E</v>
      </c>
      <c r="AK21" s="0" t="str">
        <f aca="false">IF(AND($AJ21=$AJ$4,$B21=2001),CONCATENATE($AJ21," ",$B21),"")</f>
        <v>PG&amp;E 2001</v>
      </c>
      <c r="AL21" s="0" t="str">
        <f aca="false">IF(AND($AJ21=$AJ$4,$B21=2002),CONCATENATE($AJ21," ",$B21),"")</f>
        <v/>
      </c>
      <c r="AM21" s="0" t="str">
        <f aca="false">IF(AND($AJ21=$AJ$4,$B21=2003),CONCATENATE($AJ21," ",$B21),"")</f>
        <v/>
      </c>
      <c r="AN21" s="0" t="str">
        <f aca="false">IF(AND($AJ21=$AJ$4,$B21=2004),CONCATENATE($AJ21," ",$B21),"")</f>
        <v/>
      </c>
      <c r="AO21" s="0" t="str">
        <f aca="false">IF(OR($BG21=AO$4,$BH21=AO$4,$BI21=AO$4),AO$4,"")</f>
        <v/>
      </c>
      <c r="AP21" s="0" t="str">
        <f aca="false">IF(OR($BG21=AP$4,$BH21=AP$4,$BI21=AP$4),AP$4,"")</f>
        <v/>
      </c>
      <c r="AQ21" s="0" t="str">
        <f aca="false">IF(OR($BG21=AQ$4,$BH21=AQ$4,$BI21=AQ$4),AQ$4,"")</f>
        <v/>
      </c>
      <c r="AR21" s="0" t="str">
        <f aca="false">IF(OR($BG21=AR$4,$BH21=AR$4,$BI21=AR$4),AR$4,"")</f>
        <v/>
      </c>
      <c r="AS21" s="0" t="str">
        <f aca="false">IF(OR($BG21=AS$4,$BH21=AS$4,$BI21=AS$4),AS$4,"")</f>
        <v/>
      </c>
      <c r="AT21" s="0" t="str">
        <f aca="false">IF(AND($AS21=$AS$4,$B21=2001),CONCATENATE($AS21," ",$B21),"")</f>
        <v/>
      </c>
      <c r="AU21" s="0" t="str">
        <f aca="false">IF(AND($AS21=$AS$4,$B21=2002),CONCATENATE($AS21," ",$B21),"")</f>
        <v/>
      </c>
      <c r="AV21" s="0" t="str">
        <f aca="false">IF(AND($AS21=$AS$4,$B21=2003),CONCATENATE($AS21," ",$B21),"")</f>
        <v/>
      </c>
      <c r="AW21" s="0" t="str">
        <f aca="false">IF(AND($AS21=$AS$4,$B21=2004),CONCATENATE($AS21," ",$B21),"")</f>
        <v/>
      </c>
      <c r="AX21" s="0" t="str">
        <f aca="false">IF(OR($BG21=AX$4,$BH21=AX$4,$BI21=AX$4),AX$4,"")</f>
        <v/>
      </c>
      <c r="AY21" s="0" t="str">
        <f aca="false">IF(OR($BG21=AY$4,$BH21=AY$4,$BI21=AY$4),AY$4,"")</f>
        <v/>
      </c>
      <c r="AZ21" s="0" t="str">
        <f aca="false">IF(OR($BG21=AZ$4,$BH21=AZ$4,$BI21=AZ$4),AZ$4,"")</f>
        <v/>
      </c>
      <c r="BA21" s="0" t="n">
        <v>51</v>
      </c>
      <c r="BB21" s="0" t="n">
        <v>51</v>
      </c>
      <c r="BC21" s="12" t="n">
        <f aca="false">BA21*$BC$1*$BC$2</f>
        <v>9180</v>
      </c>
      <c r="BD21" s="0" t="s">
        <v>121</v>
      </c>
      <c r="BE21" s="0" t="s">
        <v>115</v>
      </c>
      <c r="BF21" s="0" t="s">
        <v>116</v>
      </c>
      <c r="BG21" s="25" t="s">
        <v>12</v>
      </c>
      <c r="BH21" s="2"/>
      <c r="BI21" s="2"/>
    </row>
    <row r="22" customFormat="false" ht="12.75" hidden="false" customHeight="false" outlineLevel="0" collapsed="false">
      <c r="A22" s="0" t="s">
        <v>144</v>
      </c>
      <c r="B22" s="0" t="n">
        <v>2003</v>
      </c>
      <c r="C22" s="24" t="n">
        <v>37926</v>
      </c>
      <c r="D22" s="0" t="s">
        <v>109</v>
      </c>
      <c r="E22" s="0" t="str">
        <f aca="false">CONCATENATE(D22," ",B22)</f>
        <v>AZ 2003</v>
      </c>
      <c r="F22" s="0" t="s">
        <v>168</v>
      </c>
      <c r="G22" s="0" t="s">
        <v>148</v>
      </c>
      <c r="H22" s="0" t="s">
        <v>169</v>
      </c>
      <c r="I22" s="0" t="s">
        <v>170</v>
      </c>
      <c r="J22" s="0" t="str">
        <f aca="false">IF(OR($BG22=J$4,$BH22=J$4,$BI22=J$4),J$4,"")</f>
        <v/>
      </c>
      <c r="K22" s="0" t="str">
        <f aca="false">IF(OR($BG22=K$4,$BH22=K$4,$BI22=K$4),K$4,"")</f>
        <v/>
      </c>
      <c r="L22" s="0" t="str">
        <f aca="false">IF(AND($K22=K$4,B22=2001),CONCATENATE(K22," ",B22),"")</f>
        <v/>
      </c>
      <c r="M22" s="0" t="str">
        <f aca="false">IF(AND($K22=L$4,C22=2002),CONCATENATE(L22," ",C22),"")</f>
        <v/>
      </c>
      <c r="N22" s="0" t="str">
        <f aca="false">IF(AND($K22=M$4,D22=2003),CONCATENATE(M22," ",D22),"")</f>
        <v/>
      </c>
      <c r="O22" s="0" t="str">
        <f aca="false">IF(AND($K22=N$4,E22=2004),CONCATENATE(N22," ",E22),"")</f>
        <v/>
      </c>
      <c r="P22" s="0" t="str">
        <f aca="false">IF(OR($BG22=P$4,$BH22=P$4,$BI22=P$4),P$4,"")</f>
        <v>El Paso South</v>
      </c>
      <c r="Q22" s="0" t="str">
        <f aca="false">IF(AND($P22=$P$4,$B22=2001),CONCATENATE($P22," ",$B22),"")</f>
        <v/>
      </c>
      <c r="R22" s="0" t="str">
        <f aca="false">IF(AND($P22=$P$4,$B22=2002),CONCATENATE($P22," ",$B22),"")</f>
        <v/>
      </c>
      <c r="S22" s="0" t="str">
        <f aca="false">IF(AND($P22=$P$4,$B22=2003),CONCATENATE($P22," ",$B22),"")</f>
        <v>El Paso South 2003</v>
      </c>
      <c r="T22" s="0" t="str">
        <f aca="false">IF(AND($P22=$P$4,$B22=2004),CONCATENATE($P22," ",$B22),"")</f>
        <v/>
      </c>
      <c r="U22" s="0" t="str">
        <f aca="false">IF(OR($BG22=U$4,$BH22=U$4,$BI22=U$4),U$4,"")</f>
        <v/>
      </c>
      <c r="V22" s="0" t="str">
        <f aca="false">IF(AND($U22=$U$4,$B22=2001),CONCATENATE($U22," ",$B22),"")</f>
        <v/>
      </c>
      <c r="W22" s="0" t="str">
        <f aca="false">IF(AND($U22=$U$4,$B22=2002),CONCATENATE($U22," ",$B22),"")</f>
        <v/>
      </c>
      <c r="X22" s="0" t="str">
        <f aca="false">IF(AND($U22=$U$4,$B22=2003),CONCATENATE($U22," ",$B22),"")</f>
        <v/>
      </c>
      <c r="Y22" s="0" t="str">
        <f aca="false">IF(AND($U22=$U$4,$B22=2004),CONCATENATE($U22," ",$B22),"")</f>
        <v/>
      </c>
      <c r="Z22" s="0" t="str">
        <f aca="false">IF(OR($BG22=Z$4,$BH22=Z$4,$BI22=Z$4),Z$4,"")</f>
        <v/>
      </c>
      <c r="AA22" s="0" t="str">
        <f aca="false">IF(AND($Z22=$Z$4,$B22=2001),CONCATENATE($Z22," ",$B22),"")</f>
        <v/>
      </c>
      <c r="AB22" s="0" t="str">
        <f aca="false">IF(AND($Z22=$Z$4,$B22=2002),CONCATENATE($Z22," ",$B22),"")</f>
        <v/>
      </c>
      <c r="AC22" s="0" t="str">
        <f aca="false">IF(AND($Z22=$Z$4,$B22=2003),CONCATENATE($Z22," ",$B22),"")</f>
        <v/>
      </c>
      <c r="AD22" s="0" t="str">
        <f aca="false">IF(AND($Z22=$Z$4,$B22=2004),CONCATENATE($Z22," ",$B22),"")</f>
        <v/>
      </c>
      <c r="AE22" s="0" t="str">
        <f aca="false">IF(OR($BG22=AE$4,$BH22=AE$4,$BI22=AE$4),AE$4,"")</f>
        <v/>
      </c>
      <c r="AF22" s="0" t="str">
        <f aca="false">IF(OR($BG22=AF$4,$BH22=AF$4,$BI22=AF$4),AF$4,"")</f>
        <v/>
      </c>
      <c r="AG22" s="0" t="str">
        <f aca="false">IF(OR($BG22=AG$4,$BH22=AG$4,$BI22=AG$4),AG$4,"")</f>
        <v/>
      </c>
      <c r="AH22" s="0" t="str">
        <f aca="false">IF(OR($BG22=AH$4,$BH22=AH$4,$BI22=AH$4),AH$4,"")</f>
        <v/>
      </c>
      <c r="AI22" s="0" t="str">
        <f aca="false">IF(OR($BG22=AI$4,$BH22=AI$4,$BI22=AI$4),AI$4,"")</f>
        <v/>
      </c>
      <c r="AJ22" s="0" t="str">
        <f aca="false">IF(OR($BG22=AJ$4,$BH22=AJ$4,$BI22=AJ$4),AJ$4,"")</f>
        <v/>
      </c>
      <c r="AK22" s="0" t="str">
        <f aca="false">IF(AND($AJ22=$AJ$4,$B22=2001),CONCATENATE($AJ22," ",$B22),"")</f>
        <v/>
      </c>
      <c r="AL22" s="0" t="str">
        <f aca="false">IF(AND($AJ22=$AJ$4,$B22=2002),CONCATENATE($AJ22," ",$B22),"")</f>
        <v/>
      </c>
      <c r="AM22" s="0" t="str">
        <f aca="false">IF(AND($AJ22=$AJ$4,$B22=2003),CONCATENATE($AJ22," ",$B22),"")</f>
        <v/>
      </c>
      <c r="AN22" s="0" t="str">
        <f aca="false">IF(AND($AJ22=$AJ$4,$B22=2004),CONCATENATE($AJ22," ",$B22),"")</f>
        <v/>
      </c>
      <c r="AO22" s="0" t="str">
        <f aca="false">IF(OR($BG22=AO$4,$BH22=AO$4,$BI22=AO$4),AO$4,"")</f>
        <v/>
      </c>
      <c r="AP22" s="0" t="str">
        <f aca="false">IF(OR($BG22=AP$4,$BH22=AP$4,$BI22=AP$4),AP$4,"")</f>
        <v/>
      </c>
      <c r="AQ22" s="0" t="str">
        <f aca="false">IF(OR($BG22=AQ$4,$BH22=AQ$4,$BI22=AQ$4),AQ$4,"")</f>
        <v/>
      </c>
      <c r="AR22" s="0" t="str">
        <f aca="false">IF(OR($BG22=AR$4,$BH22=AR$4,$BI22=AR$4),AR$4,"")</f>
        <v/>
      </c>
      <c r="AS22" s="0" t="str">
        <f aca="false">IF(OR($BG22=AS$4,$BH22=AS$4,$BI22=AS$4),AS$4,"")</f>
        <v/>
      </c>
      <c r="AT22" s="0" t="str">
        <f aca="false">IF(AND($AS22=$AS$4,$B22=2001),CONCATENATE($AS22," ",$B22),"")</f>
        <v/>
      </c>
      <c r="AU22" s="0" t="str">
        <f aca="false">IF(AND($AS22=$AS$4,$B22=2002),CONCATENATE($AS22," ",$B22),"")</f>
        <v/>
      </c>
      <c r="AV22" s="0" t="str">
        <f aca="false">IF(AND($AS22=$AS$4,$B22=2003),CONCATENATE($AS22," ",$B22),"")</f>
        <v/>
      </c>
      <c r="AW22" s="0" t="str">
        <f aca="false">IF(AND($AS22=$AS$4,$B22=2004),CONCATENATE($AS22," ",$B22),"")</f>
        <v/>
      </c>
      <c r="AX22" s="0" t="str">
        <f aca="false">IF(OR($BG22=AX$4,$BH22=AX$4,$BI22=AX$4),AX$4,"")</f>
        <v/>
      </c>
      <c r="AY22" s="0" t="str">
        <f aca="false">IF(OR($BG22=AY$4,$BH22=AY$4,$BI22=AY$4),AY$4,"")</f>
        <v/>
      </c>
      <c r="AZ22" s="0" t="str">
        <f aca="false">IF(OR($BG22=AZ$4,$BH22=AZ$4,$BI22=AZ$4),AZ$4,"")</f>
        <v/>
      </c>
      <c r="BA22" s="0" t="n">
        <v>750</v>
      </c>
      <c r="BB22" s="0" t="n">
        <v>750</v>
      </c>
      <c r="BC22" s="12" t="n">
        <f aca="false">BA22*$BC$1*$BC$2</f>
        <v>135000</v>
      </c>
      <c r="BD22" s="0" t="s">
        <v>114</v>
      </c>
      <c r="BE22" s="0" t="s">
        <v>115</v>
      </c>
      <c r="BF22" s="0" t="s">
        <v>116</v>
      </c>
      <c r="BG22" s="25" t="s">
        <v>64</v>
      </c>
      <c r="BH22" s="25"/>
      <c r="BI22" s="25"/>
    </row>
    <row r="23" customFormat="false" ht="12.75" hidden="false" customHeight="false" outlineLevel="0" collapsed="false">
      <c r="A23" s="0" t="s">
        <v>108</v>
      </c>
      <c r="B23" s="0" t="n">
        <v>2002</v>
      </c>
      <c r="C23" s="24" t="n">
        <v>37316</v>
      </c>
      <c r="D23" s="0" t="s">
        <v>171</v>
      </c>
      <c r="E23" s="0" t="str">
        <f aca="false">CONCATENATE(D23," ",B23)</f>
        <v>NV 2002</v>
      </c>
      <c r="F23" s="0" t="s">
        <v>172</v>
      </c>
      <c r="G23" s="0" t="s">
        <v>173</v>
      </c>
      <c r="H23" s="25" t="s">
        <v>174</v>
      </c>
      <c r="I23" s="0" t="s">
        <v>175</v>
      </c>
      <c r="J23" s="0" t="str">
        <f aca="false">IF(OR($BG23=J$4,$BH23=J$4,$BI23=J$4),J$4,"")</f>
        <v/>
      </c>
      <c r="K23" s="0" t="str">
        <f aca="false">IF(OR($BG23=K$4,$BH23=K$4,$BI23=K$4),K$4,"")</f>
        <v/>
      </c>
      <c r="L23" s="0" t="str">
        <f aca="false">IF(AND($K23=K$4,B23=2001),CONCATENATE(K23," ",B23),"")</f>
        <v/>
      </c>
      <c r="M23" s="0" t="str">
        <f aca="false">IF(AND($K23=L$4,C23=2002),CONCATENATE(L23," ",C23),"")</f>
        <v/>
      </c>
      <c r="N23" s="0" t="str">
        <f aca="false">IF(AND($K23=M$4,D23=2003),CONCATENATE(M23," ",D23),"")</f>
        <v/>
      </c>
      <c r="O23" s="0" t="str">
        <f aca="false">IF(AND($K23=N$4,E23=2004),CONCATENATE(N23," ",E23),"")</f>
        <v/>
      </c>
      <c r="P23" s="0" t="str">
        <f aca="false">IF(OR($BG23=P$4,$BH23=P$4,$BI23=P$4),P$4,"")</f>
        <v/>
      </c>
      <c r="Q23" s="0" t="str">
        <f aca="false">IF(AND($P23=$P$4,$B23=2001),CONCATENATE($P23," ",$B23),"")</f>
        <v/>
      </c>
      <c r="R23" s="0" t="str">
        <f aca="false">IF(AND($P23=$P$4,$B23=2002),CONCATENATE($P23," ",$B23),"")</f>
        <v/>
      </c>
      <c r="S23" s="0" t="str">
        <f aca="false">IF(AND($P23=$P$4,$B23=2003),CONCATENATE($P23," ",$B23),"")</f>
        <v/>
      </c>
      <c r="T23" s="0" t="str">
        <f aca="false">IF(AND($P23=$P$4,$B23=2004),CONCATENATE($P23," ",$B23),"")</f>
        <v/>
      </c>
      <c r="U23" s="0" t="str">
        <f aca="false">IF(OR($BG23=U$4,$BH23=U$4,$BI23=U$4),U$4,"")</f>
        <v/>
      </c>
      <c r="V23" s="0" t="str">
        <f aca="false">IF(AND($U23=$U$4,$B23=2001),CONCATENATE($U23," ",$B23),"")</f>
        <v/>
      </c>
      <c r="W23" s="0" t="str">
        <f aca="false">IF(AND($U23=$U$4,$B23=2002),CONCATENATE($U23," ",$B23),"")</f>
        <v/>
      </c>
      <c r="X23" s="0" t="str">
        <f aca="false">IF(AND($U23=$U$4,$B23=2003),CONCATENATE($U23," ",$B23),"")</f>
        <v/>
      </c>
      <c r="Y23" s="0" t="str">
        <f aca="false">IF(AND($U23=$U$4,$B23=2004),CONCATENATE($U23," ",$B23),"")</f>
        <v/>
      </c>
      <c r="Z23" s="0" t="str">
        <f aca="false">IF(OR($BG23=Z$4,$BH23=Z$4,$BI23=Z$4),Z$4,"")</f>
        <v>Kern Nevada</v>
      </c>
      <c r="AA23" s="0" t="str">
        <f aca="false">IF(AND($Z23=$Z$4,$B23=2001),CONCATENATE($Z23," ",$B23),"")</f>
        <v/>
      </c>
      <c r="AB23" s="0" t="str">
        <f aca="false">IF(AND($Z23=$Z$4,$B23=2002),CONCATENATE($Z23," ",$B23),"")</f>
        <v>Kern Nevada 2002</v>
      </c>
      <c r="AC23" s="0" t="str">
        <f aca="false">IF(AND($Z23=$Z$4,$B23=2003),CONCATENATE($Z23," ",$B23),"")</f>
        <v/>
      </c>
      <c r="AD23" s="0" t="str">
        <f aca="false">IF(AND($Z23=$Z$4,$B23=2004),CONCATENATE($Z23," ",$B23),"")</f>
        <v/>
      </c>
      <c r="AE23" s="0" t="str">
        <f aca="false">IF(OR($BG23=AE$4,$BH23=AE$4,$BI23=AE$4),AE$4,"")</f>
        <v/>
      </c>
      <c r="AF23" s="0" t="str">
        <f aca="false">IF(OR($BG23=AF$4,$BH23=AF$4,$BI23=AF$4),AF$4,"")</f>
        <v/>
      </c>
      <c r="AG23" s="0" t="str">
        <f aca="false">IF(OR($BG23=AG$4,$BH23=AG$4,$BI23=AG$4),AG$4,"")</f>
        <v/>
      </c>
      <c r="AH23" s="0" t="str">
        <f aca="false">IF(OR($BG23=AH$4,$BH23=AH$4,$BI23=AH$4),AH$4,"")</f>
        <v/>
      </c>
      <c r="AI23" s="0" t="str">
        <f aca="false">IF(OR($BG23=AI$4,$BH23=AI$4,$BI23=AI$4),AI$4,"")</f>
        <v/>
      </c>
      <c r="AJ23" s="0" t="str">
        <f aca="false">IF(OR($BG23=AJ$4,$BH23=AJ$4,$BI23=AJ$4),AJ$4,"")</f>
        <v/>
      </c>
      <c r="AK23" s="0" t="str">
        <f aca="false">IF(AND($AJ23=$AJ$4,$B23=2001),CONCATENATE($AJ23," ",$B23),"")</f>
        <v/>
      </c>
      <c r="AL23" s="0" t="str">
        <f aca="false">IF(AND($AJ23=$AJ$4,$B23=2002),CONCATENATE($AJ23," ",$B23),"")</f>
        <v/>
      </c>
      <c r="AM23" s="0" t="str">
        <f aca="false">IF(AND($AJ23=$AJ$4,$B23=2003),CONCATENATE($AJ23," ",$B23),"")</f>
        <v/>
      </c>
      <c r="AN23" s="0" t="str">
        <f aca="false">IF(AND($AJ23=$AJ$4,$B23=2004),CONCATENATE($AJ23," ",$B23),"")</f>
        <v/>
      </c>
      <c r="AO23" s="0" t="str">
        <f aca="false">IF(OR($BG23=AO$4,$BH23=AO$4,$BI23=AO$4),AO$4,"")</f>
        <v/>
      </c>
      <c r="AP23" s="0" t="str">
        <f aca="false">IF(OR($BG23=AP$4,$BH23=AP$4,$BI23=AP$4),AP$4,"")</f>
        <v/>
      </c>
      <c r="AQ23" s="0" t="str">
        <f aca="false">IF(OR($BG23=AQ$4,$BH23=AQ$4,$BI23=AQ$4),AQ$4,"")</f>
        <v/>
      </c>
      <c r="AR23" s="0" t="str">
        <f aca="false">IF(OR($BG23=AR$4,$BH23=AR$4,$BI23=AR$4),AR$4,"")</f>
        <v/>
      </c>
      <c r="AS23" s="0" t="str">
        <f aca="false">IF(OR($BG23=AS$4,$BH23=AS$4,$BI23=AS$4),AS$4,"")</f>
        <v/>
      </c>
      <c r="AT23" s="0" t="str">
        <f aca="false">IF(AND($AS23=$AS$4,$B23=2001),CONCATENATE($AS23," ",$B23),"")</f>
        <v/>
      </c>
      <c r="AU23" s="0" t="str">
        <f aca="false">IF(AND($AS23=$AS$4,$B23=2002),CONCATENATE($AS23," ",$B23),"")</f>
        <v/>
      </c>
      <c r="AV23" s="0" t="str">
        <f aca="false">IF(AND($AS23=$AS$4,$B23=2003),CONCATENATE($AS23," ",$B23),"")</f>
        <v/>
      </c>
      <c r="AW23" s="0" t="str">
        <f aca="false">IF(AND($AS23=$AS$4,$B23=2004),CONCATENATE($AS23," ",$B23),"")</f>
        <v/>
      </c>
      <c r="AX23" s="0" t="str">
        <f aca="false">IF(OR($BG23=AX$4,$BH23=AX$4,$BI23=AX$4),AX$4,"")</f>
        <v/>
      </c>
      <c r="AY23" s="0" t="str">
        <f aca="false">IF(OR($BG23=AY$4,$BH23=AY$4,$BI23=AY$4),AY$4,"")</f>
        <v/>
      </c>
      <c r="AZ23" s="0" t="str">
        <f aca="false">IF(OR($BG23=AZ$4,$BH23=AZ$4,$BI23=AZ$4),AZ$4,"")</f>
        <v/>
      </c>
      <c r="BA23" s="0" t="n">
        <v>220</v>
      </c>
      <c r="BB23" s="0" t="n">
        <v>220</v>
      </c>
      <c r="BC23" s="12" t="n">
        <f aca="false">BA23*$BC$1*$BC$2</f>
        <v>39600</v>
      </c>
      <c r="BD23" s="0" t="s">
        <v>114</v>
      </c>
      <c r="BE23" s="0" t="s">
        <v>115</v>
      </c>
      <c r="BF23" s="0" t="s">
        <v>116</v>
      </c>
      <c r="BG23" s="25" t="s">
        <v>74</v>
      </c>
    </row>
    <row r="24" customFormat="false" ht="12.75" hidden="false" customHeight="false" outlineLevel="0" collapsed="false">
      <c r="A24" s="0" t="s">
        <v>144</v>
      </c>
      <c r="B24" s="0" t="n">
        <v>2003</v>
      </c>
      <c r="C24" s="24" t="n">
        <v>37742</v>
      </c>
      <c r="D24" s="0" t="s">
        <v>117</v>
      </c>
      <c r="E24" s="0" t="str">
        <f aca="false">CONCATENATE(D24," ",B24)</f>
        <v>CA 2003</v>
      </c>
      <c r="F24" s="0" t="s">
        <v>161</v>
      </c>
      <c r="G24" s="0" t="s">
        <v>138</v>
      </c>
      <c r="H24" s="0" t="s">
        <v>176</v>
      </c>
      <c r="I24" s="0" t="s">
        <v>176</v>
      </c>
      <c r="J24" s="0" t="str">
        <f aca="false">IF(OR($BG24=J$4,$BH24=J$4,$BI24=J$4),J$4,"")</f>
        <v/>
      </c>
      <c r="K24" s="0" t="str">
        <f aca="false">IF(OR($BG24=K$4,$BH24=K$4,$BI24=K$4),K$4,"")</f>
        <v/>
      </c>
      <c r="L24" s="0" t="str">
        <f aca="false">IF(AND($K24=K$4,B24=2001),CONCATENATE(K24," ",B24),"")</f>
        <v/>
      </c>
      <c r="M24" s="0" t="str">
        <f aca="false">IF(AND($K24=L$4,C24=2002),CONCATENATE(L24," ",C24),"")</f>
        <v/>
      </c>
      <c r="N24" s="0" t="str">
        <f aca="false">IF(AND($K24=M$4,D24=2003),CONCATENATE(M24," ",D24),"")</f>
        <v/>
      </c>
      <c r="O24" s="0" t="str">
        <f aca="false">IF(AND($K24=N$4,E24=2004),CONCATENATE(N24," ",E24),"")</f>
        <v/>
      </c>
      <c r="P24" s="0" t="str">
        <f aca="false">IF(OR($BG24=P$4,$BH24=P$4,$BI24=P$4),P$4,"")</f>
        <v/>
      </c>
      <c r="Q24" s="0" t="str">
        <f aca="false">IF(AND($P24=$P$4,$B24=2001),CONCATENATE($P24," ",$B24),"")</f>
        <v/>
      </c>
      <c r="R24" s="0" t="str">
        <f aca="false">IF(AND($P24=$P$4,$B24=2002),CONCATENATE($P24," ",$B24),"")</f>
        <v/>
      </c>
      <c r="S24" s="0" t="str">
        <f aca="false">IF(AND($P24=$P$4,$B24=2003),CONCATENATE($P24," ",$B24),"")</f>
        <v/>
      </c>
      <c r="T24" s="0" t="str">
        <f aca="false">IF(AND($P24=$P$4,$B24=2004),CONCATENATE($P24," ",$B24),"")</f>
        <v/>
      </c>
      <c r="U24" s="0" t="str">
        <f aca="false">IF(OR($BG24=U$4,$BH24=U$4,$BI24=U$4),U$4,"")</f>
        <v>Kern California</v>
      </c>
      <c r="V24" s="0" t="str">
        <f aca="false">IF(AND($U24=$U$4,$B24=2001),CONCATENATE($U24," ",$B24),"")</f>
        <v/>
      </c>
      <c r="W24" s="0" t="str">
        <f aca="false">IF(AND($U24=$U$4,$B24=2002),CONCATENATE($U24," ",$B24),"")</f>
        <v/>
      </c>
      <c r="X24" s="0" t="str">
        <f aca="false">IF(AND($U24=$U$4,$B24=2003),CONCATENATE($U24," ",$B24),"")</f>
        <v>Kern California 2003</v>
      </c>
      <c r="Y24" s="0" t="str">
        <f aca="false">IF(AND($U24=$U$4,$B24=2004),CONCATENATE($U24," ",$B24),"")</f>
        <v/>
      </c>
      <c r="Z24" s="0" t="str">
        <f aca="false">IF(OR($BG24=Z$4,$BH24=Z$4,$BI24=Z$4),Z$4,"")</f>
        <v/>
      </c>
      <c r="AA24" s="0" t="str">
        <f aca="false">IF(AND($Z24=$Z$4,$B24=2001),CONCATENATE($Z24," ",$B24),"")</f>
        <v/>
      </c>
      <c r="AB24" s="0" t="str">
        <f aca="false">IF(AND($Z24=$Z$4,$B24=2002),CONCATENATE($Z24," ",$B24),"")</f>
        <v/>
      </c>
      <c r="AC24" s="0" t="str">
        <f aca="false">IF(AND($Z24=$Z$4,$B24=2003),CONCATENATE($Z24," ",$B24),"")</f>
        <v/>
      </c>
      <c r="AD24" s="0" t="str">
        <f aca="false">IF(AND($Z24=$Z$4,$B24=2004),CONCATENATE($Z24," ",$B24),"")</f>
        <v/>
      </c>
      <c r="AE24" s="0" t="str">
        <f aca="false">IF(OR($BG24=AE$4,$BH24=AE$4,$BI24=AE$4),AE$4,"")</f>
        <v/>
      </c>
      <c r="AF24" s="0" t="str">
        <f aca="false">IF(OR($BG24=AF$4,$BH24=AF$4,$BI24=AF$4),AF$4,"")</f>
        <v/>
      </c>
      <c r="AG24" s="0" t="str">
        <f aca="false">IF(OR($BG24=AG$4,$BH24=AG$4,$BI24=AG$4),AG$4,"")</f>
        <v/>
      </c>
      <c r="AH24" s="0" t="str">
        <f aca="false">IF(OR($BG24=AH$4,$BH24=AH$4,$BI24=AH$4),AH$4,"")</f>
        <v/>
      </c>
      <c r="AI24" s="0" t="str">
        <f aca="false">IF(OR($BG24=AI$4,$BH24=AI$4,$BI24=AI$4),AI$4,"")</f>
        <v/>
      </c>
      <c r="AJ24" s="0" t="str">
        <f aca="false">IF(OR($BG24=AJ$4,$BH24=AJ$4,$BI24=AJ$4),AJ$4,"")</f>
        <v/>
      </c>
      <c r="AK24" s="0" t="str">
        <f aca="false">IF(AND($AJ24=$AJ$4,$B24=2001),CONCATENATE($AJ24," ",$B24),"")</f>
        <v/>
      </c>
      <c r="AL24" s="0" t="str">
        <f aca="false">IF(AND($AJ24=$AJ$4,$B24=2002),CONCATENATE($AJ24," ",$B24),"")</f>
        <v/>
      </c>
      <c r="AM24" s="0" t="str">
        <f aca="false">IF(AND($AJ24=$AJ$4,$B24=2003),CONCATENATE($AJ24," ",$B24),"")</f>
        <v/>
      </c>
      <c r="AN24" s="0" t="str">
        <f aca="false">IF(AND($AJ24=$AJ$4,$B24=2004),CONCATENATE($AJ24," ",$B24),"")</f>
        <v/>
      </c>
      <c r="AO24" s="0" t="str">
        <f aca="false">IF(OR($BG24=AO$4,$BH24=AO$4,$BI24=AO$4),AO$4,"")</f>
        <v/>
      </c>
      <c r="AP24" s="0" t="str">
        <f aca="false">IF(OR($BG24=AP$4,$BH24=AP$4,$BI24=AP$4),AP$4,"")</f>
        <v/>
      </c>
      <c r="AQ24" s="0" t="str">
        <f aca="false">IF(OR($BG24=AQ$4,$BH24=AQ$4,$BI24=AQ$4),AQ$4,"")</f>
        <v/>
      </c>
      <c r="AR24" s="0" t="str">
        <f aca="false">IF(OR($BG24=AR$4,$BH24=AR$4,$BI24=AR$4),AR$4,"")</f>
        <v/>
      </c>
      <c r="AS24" s="0" t="str">
        <f aca="false">IF(OR($BG24=AS$4,$BH24=AS$4,$BI24=AS$4),AS$4,"")</f>
        <v/>
      </c>
      <c r="AT24" s="0" t="str">
        <f aca="false">IF(AND($AS24=$AS$4,$B24=2001),CONCATENATE($AS24," ",$B24),"")</f>
        <v/>
      </c>
      <c r="AU24" s="0" t="str">
        <f aca="false">IF(AND($AS24=$AS$4,$B24=2002),CONCATENATE($AS24," ",$B24),"")</f>
        <v/>
      </c>
      <c r="AV24" s="0" t="str">
        <f aca="false">IF(AND($AS24=$AS$4,$B24=2003),CONCATENATE($AS24," ",$B24),"")</f>
        <v/>
      </c>
      <c r="AW24" s="0" t="str">
        <f aca="false">IF(AND($AS24=$AS$4,$B24=2004),CONCATENATE($AS24," ",$B24),"")</f>
        <v/>
      </c>
      <c r="AX24" s="0" t="str">
        <f aca="false">IF(OR($BG24=AX$4,$BH24=AX$4,$BI24=AX$4),AX$4,"")</f>
        <v/>
      </c>
      <c r="AY24" s="0" t="str">
        <f aca="false">IF(OR($BG24=AY$4,$BH24=AY$4,$BI24=AY$4),AY$4,"")</f>
        <v/>
      </c>
      <c r="AZ24" s="0" t="str">
        <f aca="false">IF(OR($BG24=AZ$4,$BH24=AZ$4,$BI24=AZ$4),AZ$4,"")</f>
        <v/>
      </c>
      <c r="BA24" s="0" t="n">
        <v>500</v>
      </c>
      <c r="BB24" s="0" t="n">
        <v>500</v>
      </c>
      <c r="BC24" s="12" t="n">
        <f aca="false">BA24*$BC$1*$BC$2</f>
        <v>90000</v>
      </c>
      <c r="BD24" s="0" t="s">
        <v>177</v>
      </c>
      <c r="BE24" s="0" t="s">
        <v>115</v>
      </c>
      <c r="BF24" s="0" t="s">
        <v>116</v>
      </c>
      <c r="BG24" s="27" t="s">
        <v>69</v>
      </c>
      <c r="BH24" s="27"/>
      <c r="BI24" s="27"/>
      <c r="BJ24" s="26"/>
    </row>
    <row r="25" customFormat="false" ht="12.75" hidden="false" customHeight="false" outlineLevel="0" collapsed="false">
      <c r="A25" s="0" t="s">
        <v>144</v>
      </c>
      <c r="B25" s="0" t="n">
        <v>2004</v>
      </c>
      <c r="C25" s="24"/>
      <c r="D25" s="0" t="s">
        <v>117</v>
      </c>
      <c r="E25" s="0" t="str">
        <f aca="false">CONCATENATE(D25," ",B25)</f>
        <v>CA 2004</v>
      </c>
      <c r="F25" s="0" t="s">
        <v>178</v>
      </c>
      <c r="G25" s="0" t="s">
        <v>153</v>
      </c>
      <c r="H25" s="0" t="s">
        <v>179</v>
      </c>
      <c r="I25" s="0" t="s">
        <v>180</v>
      </c>
      <c r="J25" s="0" t="str">
        <f aca="false">IF(OR($BG25=J$4,$BH25=J$4,$BI25=J$4),J$4,"")</f>
        <v/>
      </c>
      <c r="K25" s="0" t="str">
        <f aca="false">IF(OR($BG25=K$4,$BH25=K$4,$BI25=K$4),K$4,"")</f>
        <v/>
      </c>
      <c r="L25" s="0" t="str">
        <f aca="false">IF(AND($K25=K$4,B25=2001),CONCATENATE(K25," ",B25),"")</f>
        <v/>
      </c>
      <c r="M25" s="0" t="str">
        <f aca="false">IF(AND($K25=L$4,C25=2002),CONCATENATE(L25," ",C25),"")</f>
        <v/>
      </c>
      <c r="N25" s="0" t="str">
        <f aca="false">IF(AND($K25=M$4,D25=2003),CONCATENATE(M25," ",D25),"")</f>
        <v/>
      </c>
      <c r="O25" s="0" t="str">
        <f aca="false">IF(AND($K25=N$4,E25=2004),CONCATENATE(N25," ",E25),"")</f>
        <v/>
      </c>
      <c r="P25" s="0" t="str">
        <f aca="false">IF(OR($BG25=P$4,$BH25=P$4,$BI25=P$4),P$4,"")</f>
        <v/>
      </c>
      <c r="Q25" s="0" t="str">
        <f aca="false">IF(AND($P25=$P$4,$B25=2001),CONCATENATE($P25," ",$B25),"")</f>
        <v/>
      </c>
      <c r="R25" s="0" t="str">
        <f aca="false">IF(AND($P25=$P$4,$B25=2002),CONCATENATE($P25," ",$B25),"")</f>
        <v/>
      </c>
      <c r="S25" s="0" t="str">
        <f aca="false">IF(AND($P25=$P$4,$B25=2003),CONCATENATE($P25," ",$B25),"")</f>
        <v/>
      </c>
      <c r="T25" s="0" t="str">
        <f aca="false">IF(AND($P25=$P$4,$B25=2004),CONCATENATE($P25," ",$B25),"")</f>
        <v/>
      </c>
      <c r="U25" s="0" t="str">
        <f aca="false">IF(OR($BG25=U$4,$BH25=U$4,$BI25=U$4),U$4,"")</f>
        <v/>
      </c>
      <c r="V25" s="0" t="str">
        <f aca="false">IF(AND($U25=$U$4,$B25=2001),CONCATENATE($U25," ",$B25),"")</f>
        <v/>
      </c>
      <c r="W25" s="0" t="str">
        <f aca="false">IF(AND($U25=$U$4,$B25=2002),CONCATENATE($U25," ",$B25),"")</f>
        <v/>
      </c>
      <c r="X25" s="0" t="str">
        <f aca="false">IF(AND($U25=$U$4,$B25=2003),CONCATENATE($U25," ",$B25),"")</f>
        <v/>
      </c>
      <c r="Y25" s="0" t="str">
        <f aca="false">IF(AND($U25=$U$4,$B25=2004),CONCATENATE($U25," ",$B25),"")</f>
        <v/>
      </c>
      <c r="Z25" s="0" t="str">
        <f aca="false">IF(OR($BG25=Z$4,$BH25=Z$4,$BI25=Z$4),Z$4,"")</f>
        <v/>
      </c>
      <c r="AA25" s="0" t="str">
        <f aca="false">IF(AND($Z25=$Z$4,$B25=2001),CONCATENATE($Z25," ",$B25),"")</f>
        <v/>
      </c>
      <c r="AB25" s="0" t="str">
        <f aca="false">IF(AND($Z25=$Z$4,$B25=2002),CONCATENATE($Z25," ",$B25),"")</f>
        <v/>
      </c>
      <c r="AC25" s="0" t="str">
        <f aca="false">IF(AND($Z25=$Z$4,$B25=2003),CONCATENATE($Z25," ",$B25),"")</f>
        <v/>
      </c>
      <c r="AD25" s="0" t="str">
        <f aca="false">IF(AND($Z25=$Z$4,$B25=2004),CONCATENATE($Z25," ",$B25),"")</f>
        <v/>
      </c>
      <c r="AE25" s="0" t="str">
        <f aca="false">IF(OR($BG25=AE$4,$BH25=AE$4,$BI25=AE$4),AE$4,"")</f>
        <v/>
      </c>
      <c r="AF25" s="0" t="str">
        <f aca="false">IF(OR($BG25=AF$4,$BH25=AF$4,$BI25=AF$4),AF$4,"")</f>
        <v/>
      </c>
      <c r="AG25" s="0" t="str">
        <f aca="false">IF(OR($BG25=AG$4,$BH25=AG$4,$BI25=AG$4),AG$4,"")</f>
        <v/>
      </c>
      <c r="AH25" s="0" t="str">
        <f aca="false">IF(OR($BG25=AH$4,$BH25=AH$4,$BI25=AH$4),AH$4,"")</f>
        <v/>
      </c>
      <c r="AI25" s="0" t="str">
        <f aca="false">IF(OR($BG25=AI$4,$BH25=AI$4,$BI25=AI$4),AI$4,"")</f>
        <v/>
      </c>
      <c r="AJ25" s="0" t="str">
        <f aca="false">IF(OR($BG25=AJ$4,$BH25=AJ$4,$BI25=AJ$4),AJ$4,"")</f>
        <v/>
      </c>
      <c r="AK25" s="0" t="str">
        <f aca="false">IF(AND($AJ25=$AJ$4,$B25=2001),CONCATENATE($AJ25," ",$B25),"")</f>
        <v/>
      </c>
      <c r="AL25" s="0" t="str">
        <f aca="false">IF(AND($AJ25=$AJ$4,$B25=2002),CONCATENATE($AJ25," ",$B25),"")</f>
        <v/>
      </c>
      <c r="AM25" s="0" t="str">
        <f aca="false">IF(AND($AJ25=$AJ$4,$B25=2003),CONCATENATE($AJ25," ",$B25),"")</f>
        <v/>
      </c>
      <c r="AN25" s="0" t="str">
        <f aca="false">IF(AND($AJ25=$AJ$4,$B25=2004),CONCATENATE($AJ25," ",$B25),"")</f>
        <v/>
      </c>
      <c r="AO25" s="0" t="str">
        <f aca="false">IF(OR($BG25=AO$4,$BH25=AO$4,$BI25=AO$4),AO$4,"")</f>
        <v/>
      </c>
      <c r="AP25" s="0" t="str">
        <f aca="false">IF(OR($BG25=AP$4,$BH25=AP$4,$BI25=AP$4),AP$4,"")</f>
        <v/>
      </c>
      <c r="AQ25" s="0" t="str">
        <f aca="false">IF(OR($BG25=AQ$4,$BH25=AQ$4,$BI25=AQ$4),AQ$4,"")</f>
        <v/>
      </c>
      <c r="AR25" s="0" t="str">
        <f aca="false">IF(OR($BG25=AR$4,$BH25=AR$4,$BI25=AR$4),AR$4,"")</f>
        <v/>
      </c>
      <c r="AS25" s="0" t="str">
        <f aca="false">IF(OR($BG25=AS$4,$BH25=AS$4,$BI25=AS$4),AS$4,"")</f>
        <v>So Cal</v>
      </c>
      <c r="AT25" s="0" t="str">
        <f aca="false">IF(AND($AS25=$AS$4,$B25=2001),CONCATENATE($AS25," ",$B25),"")</f>
        <v/>
      </c>
      <c r="AU25" s="0" t="str">
        <f aca="false">IF(AND($AS25=$AS$4,$B25=2002),CONCATENATE($AS25," ",$B25),"")</f>
        <v/>
      </c>
      <c r="AV25" s="0" t="str">
        <f aca="false">IF(AND($AS25=$AS$4,$B25=2003),CONCATENATE($AS25," ",$B25),"")</f>
        <v/>
      </c>
      <c r="AW25" s="0" t="str">
        <f aca="false">IF(AND($AS25=$AS$4,$B25=2004),CONCATENATE($AS25," ",$B25),"")</f>
        <v>So Cal 2004</v>
      </c>
      <c r="AX25" s="0" t="str">
        <f aca="false">IF(OR($BG25=AX$4,$BH25=AX$4,$BI25=AX$4),AX$4,"")</f>
        <v/>
      </c>
      <c r="AY25" s="0" t="str">
        <f aca="false">IF(OR($BG25=AY$4,$BH25=AY$4,$BI25=AY$4),AY$4,"")</f>
        <v/>
      </c>
      <c r="AZ25" s="0" t="str">
        <f aca="false">IF(OR($BG25=AZ$4,$BH25=AZ$4,$BI25=AZ$4),AZ$4,"")</f>
        <v/>
      </c>
      <c r="BA25" s="0" t="n">
        <v>1100</v>
      </c>
      <c r="BB25" s="0" t="n">
        <v>1100</v>
      </c>
      <c r="BC25" s="12" t="n">
        <f aca="false">BA25*$BC$1*$BC$2</f>
        <v>198000</v>
      </c>
      <c r="BD25" s="0" t="s">
        <v>114</v>
      </c>
      <c r="BE25" s="0" t="s">
        <v>115</v>
      </c>
      <c r="BF25" s="0" t="s">
        <v>116</v>
      </c>
      <c r="BG25" s="0" t="s">
        <v>91</v>
      </c>
    </row>
    <row r="26" customFormat="false" ht="12.75" hidden="false" customHeight="false" outlineLevel="0" collapsed="false">
      <c r="A26" s="0" t="s">
        <v>144</v>
      </c>
      <c r="B26" s="0" t="n">
        <v>2002</v>
      </c>
      <c r="C26" s="24" t="n">
        <v>37316</v>
      </c>
      <c r="D26" s="0" t="s">
        <v>109</v>
      </c>
      <c r="E26" s="0" t="str">
        <f aca="false">CONCATENATE(D26," ",B26)</f>
        <v>AZ 2002</v>
      </c>
      <c r="F26" s="0" t="s">
        <v>110</v>
      </c>
      <c r="G26" s="0" t="s">
        <v>111</v>
      </c>
      <c r="H26" s="0" t="s">
        <v>181</v>
      </c>
      <c r="I26" s="0" t="s">
        <v>182</v>
      </c>
      <c r="J26" s="0" t="str">
        <f aca="false">IF(OR($BG26=J$4,$BH26=J$4,$BI26=J$4),J$4,"")</f>
        <v/>
      </c>
      <c r="K26" s="0" t="str">
        <f aca="false">IF(OR($BG26=K$4,$BH26=K$4,$BI26=K$4),K$4,"")</f>
        <v/>
      </c>
      <c r="L26" s="0" t="str">
        <f aca="false">IF(AND($K26=K$4,B26=2001),CONCATENATE(K26," ",B26),"")</f>
        <v/>
      </c>
      <c r="M26" s="0" t="str">
        <f aca="false">IF(AND($K26=L$4,C26=2002),CONCATENATE(L26," ",C26),"")</f>
        <v/>
      </c>
      <c r="N26" s="0" t="str">
        <f aca="false">IF(AND($K26=M$4,D26=2003),CONCATENATE(M26," ",D26),"")</f>
        <v/>
      </c>
      <c r="O26" s="0" t="str">
        <f aca="false">IF(AND($K26=N$4,E26=2004),CONCATENATE(N26," ",E26),"")</f>
        <v/>
      </c>
      <c r="P26" s="0" t="str">
        <f aca="false">IF(OR($BG26=P$4,$BH26=P$4,$BI26=P$4),P$4,"")</f>
        <v>El Paso South</v>
      </c>
      <c r="Q26" s="0" t="str">
        <f aca="false">IF(AND($P26=$P$4,$B26=2001),CONCATENATE($P26," ",$B26),"")</f>
        <v/>
      </c>
      <c r="R26" s="0" t="str">
        <f aca="false">IF(AND($P26=$P$4,$B26=2002),CONCATENATE($P26," ",$B26),"")</f>
        <v>El Paso South 2002</v>
      </c>
      <c r="S26" s="0" t="str">
        <f aca="false">IF(AND($P26=$P$4,$B26=2003),CONCATENATE($P26," ",$B26),"")</f>
        <v/>
      </c>
      <c r="T26" s="0" t="str">
        <f aca="false">IF(AND($P26=$P$4,$B26=2004),CONCATENATE($P26," ",$B26),"")</f>
        <v/>
      </c>
      <c r="U26" s="0" t="str">
        <f aca="false">IF(OR($BG26=U$4,$BH26=U$4,$BI26=U$4),U$4,"")</f>
        <v/>
      </c>
      <c r="V26" s="0" t="str">
        <f aca="false">IF(AND($U26=$U$4,$B26=2001),CONCATENATE($U26," ",$B26),"")</f>
        <v/>
      </c>
      <c r="W26" s="0" t="str">
        <f aca="false">IF(AND($U26=$U$4,$B26=2002),CONCATENATE($U26," ",$B26),"")</f>
        <v/>
      </c>
      <c r="X26" s="0" t="str">
        <f aca="false">IF(AND($U26=$U$4,$B26=2003),CONCATENATE($U26," ",$B26),"")</f>
        <v/>
      </c>
      <c r="Y26" s="0" t="str">
        <f aca="false">IF(AND($U26=$U$4,$B26=2004),CONCATENATE($U26," ",$B26),"")</f>
        <v/>
      </c>
      <c r="Z26" s="0" t="str">
        <f aca="false">IF(OR($BG26=Z$4,$BH26=Z$4,$BI26=Z$4),Z$4,"")</f>
        <v/>
      </c>
      <c r="AA26" s="0" t="str">
        <f aca="false">IF(AND($Z26=$Z$4,$B26=2001),CONCATENATE($Z26," ",$B26),"")</f>
        <v/>
      </c>
      <c r="AB26" s="0" t="str">
        <f aca="false">IF(AND($Z26=$Z$4,$B26=2002),CONCATENATE($Z26," ",$B26),"")</f>
        <v/>
      </c>
      <c r="AC26" s="0" t="str">
        <f aca="false">IF(AND($Z26=$Z$4,$B26=2003),CONCATENATE($Z26," ",$B26),"")</f>
        <v/>
      </c>
      <c r="AD26" s="0" t="str">
        <f aca="false">IF(AND($Z26=$Z$4,$B26=2004),CONCATENATE($Z26," ",$B26),"")</f>
        <v/>
      </c>
      <c r="AE26" s="0" t="str">
        <f aca="false">IF(OR($BG26=AE$4,$BH26=AE$4,$BI26=AE$4),AE$4,"")</f>
        <v/>
      </c>
      <c r="AF26" s="0" t="str">
        <f aca="false">IF(OR($BG26=AF$4,$BH26=AF$4,$BI26=AF$4),AF$4,"")</f>
        <v/>
      </c>
      <c r="AG26" s="0" t="str">
        <f aca="false">IF(OR($BG26=AG$4,$BH26=AG$4,$BI26=AG$4),AG$4,"")</f>
        <v/>
      </c>
      <c r="AH26" s="0" t="str">
        <f aca="false">IF(OR($BG26=AH$4,$BH26=AH$4,$BI26=AH$4),AH$4,"")</f>
        <v/>
      </c>
      <c r="AI26" s="0" t="str">
        <f aca="false">IF(OR($BG26=AI$4,$BH26=AI$4,$BI26=AI$4),AI$4,"")</f>
        <v/>
      </c>
      <c r="AJ26" s="0" t="str">
        <f aca="false">IF(OR($BG26=AJ$4,$BH26=AJ$4,$BI26=AJ$4),AJ$4,"")</f>
        <v/>
      </c>
      <c r="AK26" s="0" t="str">
        <f aca="false">IF(AND($AJ26=$AJ$4,$B26=2001),CONCATENATE($AJ26," ",$B26),"")</f>
        <v/>
      </c>
      <c r="AL26" s="0" t="str">
        <f aca="false">IF(AND($AJ26=$AJ$4,$B26=2002),CONCATENATE($AJ26," ",$B26),"")</f>
        <v/>
      </c>
      <c r="AM26" s="0" t="str">
        <f aca="false">IF(AND($AJ26=$AJ$4,$B26=2003),CONCATENATE($AJ26," ",$B26),"")</f>
        <v/>
      </c>
      <c r="AN26" s="0" t="str">
        <f aca="false">IF(AND($AJ26=$AJ$4,$B26=2004),CONCATENATE($AJ26," ",$B26),"")</f>
        <v/>
      </c>
      <c r="AO26" s="0" t="str">
        <f aca="false">IF(OR($BG26=AO$4,$BH26=AO$4,$BI26=AO$4),AO$4,"")</f>
        <v/>
      </c>
      <c r="AP26" s="0" t="str">
        <f aca="false">IF(OR($BG26=AP$4,$BH26=AP$4,$BI26=AP$4),AP$4,"")</f>
        <v/>
      </c>
      <c r="AQ26" s="0" t="str">
        <f aca="false">IF(OR($BG26=AQ$4,$BH26=AQ$4,$BI26=AQ$4),AQ$4,"")</f>
        <v/>
      </c>
      <c r="AR26" s="0" t="str">
        <f aca="false">IF(OR($BG26=AR$4,$BH26=AR$4,$BI26=AR$4),AR$4,"")</f>
        <v/>
      </c>
      <c r="AS26" s="0" t="str">
        <f aca="false">IF(OR($BG26=AS$4,$BH26=AS$4,$BI26=AS$4),AS$4,"")</f>
        <v/>
      </c>
      <c r="AT26" s="0" t="str">
        <f aca="false">IF(AND($AS26=$AS$4,$B26=2001),CONCATENATE($AS26," ",$B26),"")</f>
        <v/>
      </c>
      <c r="AU26" s="0" t="str">
        <f aca="false">IF(AND($AS26=$AS$4,$B26=2002),CONCATENATE($AS26," ",$B26),"")</f>
        <v/>
      </c>
      <c r="AV26" s="0" t="str">
        <f aca="false">IF(AND($AS26=$AS$4,$B26=2003),CONCATENATE($AS26," ",$B26),"")</f>
        <v/>
      </c>
      <c r="AW26" s="0" t="str">
        <f aca="false">IF(AND($AS26=$AS$4,$B26=2004),CONCATENATE($AS26," ",$B26),"")</f>
        <v/>
      </c>
      <c r="AX26" s="0" t="str">
        <f aca="false">IF(OR($BG26=AX$4,$BH26=AX$4,$BI26=AX$4),AX$4,"")</f>
        <v/>
      </c>
      <c r="AY26" s="0" t="str">
        <f aca="false">IF(OR($BG26=AY$4,$BH26=AY$4,$BI26=AY$4),AY$4,"")</f>
        <v/>
      </c>
      <c r="AZ26" s="0" t="str">
        <f aca="false">IF(OR($BG26=AZ$4,$BH26=AZ$4,$BI26=AZ$4),AZ$4,"")</f>
        <v/>
      </c>
      <c r="BA26" s="0" t="n">
        <v>350</v>
      </c>
      <c r="BB26" s="0" t="n">
        <v>0</v>
      </c>
      <c r="BC26" s="12" t="n">
        <f aca="false">BA26*$BC$1*$BC$2</f>
        <v>63000</v>
      </c>
      <c r="BD26" s="0" t="s">
        <v>114</v>
      </c>
      <c r="BE26" s="0" t="s">
        <v>115</v>
      </c>
      <c r="BF26" s="0" t="s">
        <v>116</v>
      </c>
      <c r="BG26" s="25" t="s">
        <v>64</v>
      </c>
      <c r="BH26" s="25"/>
      <c r="BI26" s="25"/>
      <c r="BJ26" s="26"/>
    </row>
    <row r="27" customFormat="false" ht="12.75" hidden="false" customHeight="false" outlineLevel="0" collapsed="false">
      <c r="A27" s="0" t="s">
        <v>144</v>
      </c>
      <c r="B27" s="0" t="n">
        <v>2004</v>
      </c>
      <c r="C27" s="24"/>
      <c r="D27" s="0" t="s">
        <v>117</v>
      </c>
      <c r="E27" s="0" t="str">
        <f aca="false">CONCATENATE(D27," ",B27)</f>
        <v>CA 2004</v>
      </c>
      <c r="F27" s="0" t="s">
        <v>183</v>
      </c>
      <c r="G27" s="0" t="s">
        <v>119</v>
      </c>
      <c r="H27" s="0" t="s">
        <v>184</v>
      </c>
      <c r="I27" s="0" t="s">
        <v>185</v>
      </c>
      <c r="J27" s="0" t="str">
        <f aca="false">IF(OR($BG27=J$4,$BH27=J$4,$BI27=J$4),J$4,"")</f>
        <v/>
      </c>
      <c r="K27" s="0" t="str">
        <f aca="false">IF(OR($BG27=K$4,$BH27=K$4,$BI27=K$4),K$4,"")</f>
        <v/>
      </c>
      <c r="L27" s="0" t="str">
        <f aca="false">IF(AND($K27=K$4,B27=2001),CONCATENATE(K27," ",B27),"")</f>
        <v/>
      </c>
      <c r="M27" s="0" t="str">
        <f aca="false">IF(AND($K27=L$4,C27=2002),CONCATENATE(L27," ",C27),"")</f>
        <v/>
      </c>
      <c r="N27" s="0" t="str">
        <f aca="false">IF(AND($K27=M$4,D27=2003),CONCATENATE(M27," ",D27),"")</f>
        <v/>
      </c>
      <c r="O27" s="0" t="str">
        <f aca="false">IF(AND($K27=N$4,E27=2004),CONCATENATE(N27," ",E27),"")</f>
        <v/>
      </c>
      <c r="P27" s="0" t="str">
        <f aca="false">IF(OR($BG27=P$4,$BH27=P$4,$BI27=P$4),P$4,"")</f>
        <v/>
      </c>
      <c r="Q27" s="0" t="str">
        <f aca="false">IF(AND($P27=$P$4,$B27=2001),CONCATENATE($P27," ",$B27),"")</f>
        <v/>
      </c>
      <c r="R27" s="0" t="str">
        <f aca="false">IF(AND($P27=$P$4,$B27=2002),CONCATENATE($P27," ",$B27),"")</f>
        <v/>
      </c>
      <c r="S27" s="0" t="str">
        <f aca="false">IF(AND($P27=$P$4,$B27=2003),CONCATENATE($P27," ",$B27),"")</f>
        <v/>
      </c>
      <c r="T27" s="0" t="str">
        <f aca="false">IF(AND($P27=$P$4,$B27=2004),CONCATENATE($P27," ",$B27),"")</f>
        <v/>
      </c>
      <c r="U27" s="0" t="str">
        <f aca="false">IF(OR($BG27=U$4,$BH27=U$4,$BI27=U$4),U$4,"")</f>
        <v/>
      </c>
      <c r="V27" s="0" t="str">
        <f aca="false">IF(AND($U27=$U$4,$B27=2001),CONCATENATE($U27," ",$B27),"")</f>
        <v/>
      </c>
      <c r="W27" s="0" t="str">
        <f aca="false">IF(AND($U27=$U$4,$B27=2002),CONCATENATE($U27," ",$B27),"")</f>
        <v/>
      </c>
      <c r="X27" s="0" t="str">
        <f aca="false">IF(AND($U27=$U$4,$B27=2003),CONCATENATE($U27," ",$B27),"")</f>
        <v/>
      </c>
      <c r="Y27" s="0" t="str">
        <f aca="false">IF(AND($U27=$U$4,$B27=2004),CONCATENATE($U27," ",$B27),"")</f>
        <v/>
      </c>
      <c r="Z27" s="0" t="str">
        <f aca="false">IF(OR($BG27=Z$4,$BH27=Z$4,$BI27=Z$4),Z$4,"")</f>
        <v/>
      </c>
      <c r="AA27" s="0" t="str">
        <f aca="false">IF(AND($Z27=$Z$4,$B27=2001),CONCATENATE($Z27," ",$B27),"")</f>
        <v/>
      </c>
      <c r="AB27" s="0" t="str">
        <f aca="false">IF(AND($Z27=$Z$4,$B27=2002),CONCATENATE($Z27," ",$B27),"")</f>
        <v/>
      </c>
      <c r="AC27" s="0" t="str">
        <f aca="false">IF(AND($Z27=$Z$4,$B27=2003),CONCATENATE($Z27," ",$B27),"")</f>
        <v/>
      </c>
      <c r="AD27" s="0" t="str">
        <f aca="false">IF(AND($Z27=$Z$4,$B27=2004),CONCATENATE($Z27," ",$B27),"")</f>
        <v/>
      </c>
      <c r="AE27" s="0" t="str">
        <f aca="false">IF(OR($BG27=AE$4,$BH27=AE$4,$BI27=AE$4),AE$4,"")</f>
        <v/>
      </c>
      <c r="AF27" s="0" t="str">
        <f aca="false">IF(OR($BG27=AF$4,$BH27=AF$4,$BI27=AF$4),AF$4,"")</f>
        <v/>
      </c>
      <c r="AG27" s="0" t="str">
        <f aca="false">IF(OR($BG27=AG$4,$BH27=AG$4,$BI27=AG$4),AG$4,"")</f>
        <v/>
      </c>
      <c r="AH27" s="0" t="str">
        <f aca="false">IF(OR($BG27=AH$4,$BH27=AH$4,$BI27=AH$4),AH$4,"")</f>
        <v/>
      </c>
      <c r="AI27" s="0" t="str">
        <f aca="false">IF(OR($BG27=AI$4,$BH27=AI$4,$BI27=AI$4),AI$4,"")</f>
        <v/>
      </c>
      <c r="AJ27" s="0" t="str">
        <f aca="false">IF(OR($BG27=AJ$4,$BH27=AJ$4,$BI27=AJ$4),AJ$4,"")</f>
        <v/>
      </c>
      <c r="AK27" s="0" t="str">
        <f aca="false">IF(AND($AJ27=$AJ$4,$B27=2001),CONCATENATE($AJ27," ",$B27),"")</f>
        <v/>
      </c>
      <c r="AL27" s="0" t="str">
        <f aca="false">IF(AND($AJ27=$AJ$4,$B27=2002),CONCATENATE($AJ27," ",$B27),"")</f>
        <v/>
      </c>
      <c r="AM27" s="0" t="str">
        <f aca="false">IF(AND($AJ27=$AJ$4,$B27=2003),CONCATENATE($AJ27," ",$B27),"")</f>
        <v/>
      </c>
      <c r="AN27" s="0" t="str">
        <f aca="false">IF(AND($AJ27=$AJ$4,$B27=2004),CONCATENATE($AJ27," ",$B27),"")</f>
        <v/>
      </c>
      <c r="AO27" s="0" t="str">
        <f aca="false">IF(OR($BG27=AO$4,$BH27=AO$4,$BI27=AO$4),AO$4,"")</f>
        <v/>
      </c>
      <c r="AP27" s="0" t="str">
        <f aca="false">IF(OR($BG27=AP$4,$BH27=AP$4,$BI27=AP$4),AP$4,"")</f>
        <v/>
      </c>
      <c r="AQ27" s="0" t="str">
        <f aca="false">IF(OR($BG27=AQ$4,$BH27=AQ$4,$BI27=AQ$4),AQ$4,"")</f>
        <v/>
      </c>
      <c r="AR27" s="0" t="str">
        <f aca="false">IF(OR($BG27=AR$4,$BH27=AR$4,$BI27=AR$4),AR$4,"")</f>
        <v/>
      </c>
      <c r="AS27" s="0" t="str">
        <f aca="false">IF(OR($BG27=AS$4,$BH27=AS$4,$BI27=AS$4),AS$4,"")</f>
        <v>So Cal</v>
      </c>
      <c r="AT27" s="0" t="str">
        <f aca="false">IF(AND($AS27=$AS$4,$B27=2001),CONCATENATE($AS27," ",$B27),"")</f>
        <v/>
      </c>
      <c r="AU27" s="0" t="str">
        <f aca="false">IF(AND($AS27=$AS$4,$B27=2002),CONCATENATE($AS27," ",$B27),"")</f>
        <v/>
      </c>
      <c r="AV27" s="0" t="str">
        <f aca="false">IF(AND($AS27=$AS$4,$B27=2003),CONCATENATE($AS27," ",$B27),"")</f>
        <v/>
      </c>
      <c r="AW27" s="0" t="str">
        <f aca="false">IF(AND($AS27=$AS$4,$B27=2004),CONCATENATE($AS27," ",$B27),"")</f>
        <v>So Cal 2004</v>
      </c>
      <c r="AX27" s="0" t="str">
        <f aca="false">IF(OR($BG27=AX$4,$BH27=AX$4,$BI27=AX$4),AX$4,"")</f>
        <v/>
      </c>
      <c r="AY27" s="0" t="str">
        <f aca="false">IF(OR($BG27=AY$4,$BH27=AY$4,$BI27=AY$4),AY$4,"")</f>
        <v/>
      </c>
      <c r="AZ27" s="0" t="str">
        <f aca="false">IF(OR($BG27=AZ$4,$BH27=AZ$4,$BI27=AZ$4),AZ$4,"")</f>
        <v/>
      </c>
      <c r="BA27" s="0" t="n">
        <v>200</v>
      </c>
      <c r="BB27" s="0" t="n">
        <v>200</v>
      </c>
      <c r="BC27" s="12" t="n">
        <f aca="false">BA27*$BC$1*$BC$2</f>
        <v>36000</v>
      </c>
      <c r="BD27" s="0" t="s">
        <v>114</v>
      </c>
      <c r="BE27" s="0" t="s">
        <v>115</v>
      </c>
      <c r="BF27" s="0" t="s">
        <v>116</v>
      </c>
      <c r="BG27" s="0" t="s">
        <v>91</v>
      </c>
    </row>
    <row r="28" customFormat="false" ht="12.75" hidden="false" customHeight="false" outlineLevel="0" collapsed="false">
      <c r="A28" s="0" t="s">
        <v>144</v>
      </c>
      <c r="B28" s="0" t="n">
        <v>2002</v>
      </c>
      <c r="C28" s="24"/>
      <c r="D28" s="0" t="s">
        <v>117</v>
      </c>
      <c r="E28" s="0" t="str">
        <f aca="false">CONCATENATE(D28," ",B28)</f>
        <v>CA 2002</v>
      </c>
      <c r="F28" s="0" t="s">
        <v>186</v>
      </c>
      <c r="G28" s="0" t="s">
        <v>187</v>
      </c>
      <c r="H28" s="0" t="s">
        <v>188</v>
      </c>
      <c r="I28" s="0" t="s">
        <v>189</v>
      </c>
      <c r="J28" s="0" t="str">
        <f aca="false">IF(OR($BG28=J$4,$BH28=J$4,$BI28=J$4),J$4,"")</f>
        <v/>
      </c>
      <c r="K28" s="0" t="str">
        <f aca="false">IF(OR($BG28=K$4,$BH28=K$4,$BI28=K$4),K$4,"")</f>
        <v/>
      </c>
      <c r="L28" s="0" t="str">
        <f aca="false">IF(AND($K28=K$4,B28=2001),CONCATENATE(K28," ",B28),"")</f>
        <v/>
      </c>
      <c r="M28" s="0" t="str">
        <f aca="false">IF(AND($K28=L$4,C28=2002),CONCATENATE(L28," ",C28),"")</f>
        <v/>
      </c>
      <c r="N28" s="0" t="str">
        <f aca="false">IF(AND($K28=M$4,D28=2003),CONCATENATE(M28," ",D28),"")</f>
        <v/>
      </c>
      <c r="O28" s="0" t="str">
        <f aca="false">IF(AND($K28=N$4,E28=2004),CONCATENATE(N28," ",E28),"")</f>
        <v/>
      </c>
      <c r="P28" s="0" t="str">
        <f aca="false">IF(OR($BG28=P$4,$BH28=P$4,$BI28=P$4),P$4,"")</f>
        <v/>
      </c>
      <c r="Q28" s="0" t="str">
        <f aca="false">IF(AND($P28=$P$4,$B28=2001),CONCATENATE($P28," ",$B28),"")</f>
        <v/>
      </c>
      <c r="R28" s="0" t="str">
        <f aca="false">IF(AND($P28=$P$4,$B28=2002),CONCATENATE($P28," ",$B28),"")</f>
        <v/>
      </c>
      <c r="S28" s="0" t="str">
        <f aca="false">IF(AND($P28=$P$4,$B28=2003),CONCATENATE($P28," ",$B28),"")</f>
        <v/>
      </c>
      <c r="T28" s="0" t="str">
        <f aca="false">IF(AND($P28=$P$4,$B28=2004),CONCATENATE($P28," ",$B28),"")</f>
        <v/>
      </c>
      <c r="U28" s="0" t="str">
        <f aca="false">IF(OR($BG28=U$4,$BH28=U$4,$BI28=U$4),U$4,"")</f>
        <v/>
      </c>
      <c r="V28" s="0" t="str">
        <f aca="false">IF(AND($U28=$U$4,$B28=2001),CONCATENATE($U28," ",$B28),"")</f>
        <v/>
      </c>
      <c r="W28" s="0" t="str">
        <f aca="false">IF(AND($U28=$U$4,$B28=2002),CONCATENATE($U28," ",$B28),"")</f>
        <v/>
      </c>
      <c r="X28" s="0" t="str">
        <f aca="false">IF(AND($U28=$U$4,$B28=2003),CONCATENATE($U28," ",$B28),"")</f>
        <v/>
      </c>
      <c r="Y28" s="0" t="str">
        <f aca="false">IF(AND($U28=$U$4,$B28=2004),CONCATENATE($U28," ",$B28),"")</f>
        <v/>
      </c>
      <c r="Z28" s="0" t="str">
        <f aca="false">IF(OR($BG28=Z$4,$BH28=Z$4,$BI28=Z$4),Z$4,"")</f>
        <v/>
      </c>
      <c r="AA28" s="0" t="str">
        <f aca="false">IF(AND($Z28=$Z$4,$B28=2001),CONCATENATE($Z28," ",$B28),"")</f>
        <v/>
      </c>
      <c r="AB28" s="0" t="str">
        <f aca="false">IF(AND($Z28=$Z$4,$B28=2002),CONCATENATE($Z28," ",$B28),"")</f>
        <v/>
      </c>
      <c r="AC28" s="0" t="str">
        <f aca="false">IF(AND($Z28=$Z$4,$B28=2003),CONCATENATE($Z28," ",$B28),"")</f>
        <v/>
      </c>
      <c r="AD28" s="0" t="str">
        <f aca="false">IF(AND($Z28=$Z$4,$B28=2004),CONCATENATE($Z28," ",$B28),"")</f>
        <v/>
      </c>
      <c r="AE28" s="0" t="str">
        <f aca="false">IF(OR($BG28=AE$4,$BH28=AE$4,$BI28=AE$4),AE$4,"")</f>
        <v/>
      </c>
      <c r="AF28" s="0" t="str">
        <f aca="false">IF(OR($BG28=AF$4,$BH28=AF$4,$BI28=AF$4),AF$4,"")</f>
        <v/>
      </c>
      <c r="AG28" s="0" t="str">
        <f aca="false">IF(OR($BG28=AG$4,$BH28=AG$4,$BI28=AG$4),AG$4,"")</f>
        <v/>
      </c>
      <c r="AH28" s="0" t="str">
        <f aca="false">IF(OR($BG28=AH$4,$BH28=AH$4,$BI28=AH$4),AH$4,"")</f>
        <v/>
      </c>
      <c r="AI28" s="0" t="str">
        <f aca="false">IF(OR($BG28=AI$4,$BH28=AI$4,$BI28=AI$4),AI$4,"")</f>
        <v/>
      </c>
      <c r="AJ28" s="0" t="str">
        <f aca="false">IF(OR($BG28=AJ$4,$BH28=AJ$4,$BI28=AJ$4),AJ$4,"")</f>
        <v>PG&amp;E</v>
      </c>
      <c r="AK28" s="0" t="str">
        <f aca="false">IF(AND($AJ28=$AJ$4,$B28=2001),CONCATENATE($AJ28," ",$B28),"")</f>
        <v/>
      </c>
      <c r="AL28" s="0" t="str">
        <f aca="false">IF(AND($AJ28=$AJ$4,$B28=2002),CONCATENATE($AJ28," ",$B28),"")</f>
        <v>PG&amp;E 2002</v>
      </c>
      <c r="AM28" s="0" t="str">
        <f aca="false">IF(AND($AJ28=$AJ$4,$B28=2003),CONCATENATE($AJ28," ",$B28),"")</f>
        <v/>
      </c>
      <c r="AN28" s="0" t="str">
        <f aca="false">IF(AND($AJ28=$AJ$4,$B28=2004),CONCATENATE($AJ28," ",$B28),"")</f>
        <v/>
      </c>
      <c r="AO28" s="0" t="str">
        <f aca="false">IF(OR($BG28=AO$4,$BH28=AO$4,$BI28=AO$4),AO$4,"")</f>
        <v/>
      </c>
      <c r="AP28" s="0" t="str">
        <f aca="false">IF(OR($BG28=AP$4,$BH28=AP$4,$BI28=AP$4),AP$4,"")</f>
        <v/>
      </c>
      <c r="AQ28" s="0" t="str">
        <f aca="false">IF(OR($BG28=AQ$4,$BH28=AQ$4,$BI28=AQ$4),AQ$4,"")</f>
        <v/>
      </c>
      <c r="AR28" s="0" t="str">
        <f aca="false">IF(OR($BG28=AR$4,$BH28=AR$4,$BI28=AR$4),AR$4,"")</f>
        <v/>
      </c>
      <c r="AS28" s="0" t="str">
        <f aca="false">IF(OR($BG28=AS$4,$BH28=AS$4,$BI28=AS$4),AS$4,"")</f>
        <v/>
      </c>
      <c r="AT28" s="0" t="str">
        <f aca="false">IF(AND($AS28=$AS$4,$B28=2001),CONCATENATE($AS28," ",$B28),"")</f>
        <v/>
      </c>
      <c r="AU28" s="0" t="str">
        <f aca="false">IF(AND($AS28=$AS$4,$B28=2002),CONCATENATE($AS28," ",$B28),"")</f>
        <v/>
      </c>
      <c r="AV28" s="0" t="str">
        <f aca="false">IF(AND($AS28=$AS$4,$B28=2003),CONCATENATE($AS28," ",$B28),"")</f>
        <v/>
      </c>
      <c r="AW28" s="0" t="str">
        <f aca="false">IF(AND($AS28=$AS$4,$B28=2004),CONCATENATE($AS28," ",$B28),"")</f>
        <v/>
      </c>
      <c r="AX28" s="0" t="str">
        <f aca="false">IF(OR($BG28=AX$4,$BH28=AX$4,$BI28=AX$4),AX$4,"")</f>
        <v/>
      </c>
      <c r="AY28" s="0" t="str">
        <f aca="false">IF(OR($BG28=AY$4,$BH28=AY$4,$BI28=AY$4),AY$4,"")</f>
        <v/>
      </c>
      <c r="AZ28" s="0" t="str">
        <f aca="false">IF(OR($BG28=AZ$4,$BH28=AZ$4,$BI28=AZ$4),AZ$4,"")</f>
        <v/>
      </c>
      <c r="BA28" s="0" t="n">
        <v>500</v>
      </c>
      <c r="BB28" s="0" t="n">
        <v>500</v>
      </c>
      <c r="BC28" s="12" t="n">
        <f aca="false">BA28*$BC$1*$BC$2</f>
        <v>90000</v>
      </c>
      <c r="BD28" s="0" t="s">
        <v>114</v>
      </c>
      <c r="BE28" s="0" t="s">
        <v>115</v>
      </c>
      <c r="BF28" s="0" t="s">
        <v>116</v>
      </c>
      <c r="BG28" s="25" t="s">
        <v>12</v>
      </c>
      <c r="BH28" s="25"/>
      <c r="BI28" s="25"/>
    </row>
    <row r="29" customFormat="false" ht="12.75" hidden="false" customHeight="false" outlineLevel="0" collapsed="false">
      <c r="A29" s="0" t="s">
        <v>108</v>
      </c>
      <c r="B29" s="0" t="n">
        <v>2003</v>
      </c>
      <c r="C29" s="24" t="n">
        <v>37681</v>
      </c>
      <c r="D29" s="0" t="s">
        <v>109</v>
      </c>
      <c r="E29" s="0" t="str">
        <f aca="false">CONCATENATE(D29," ",B29)</f>
        <v>AZ 2003</v>
      </c>
      <c r="F29" s="0" t="s">
        <v>168</v>
      </c>
      <c r="G29" s="25" t="s">
        <v>148</v>
      </c>
      <c r="H29" s="0" t="s">
        <v>190</v>
      </c>
      <c r="I29" s="0" t="s">
        <v>191</v>
      </c>
      <c r="J29" s="0" t="str">
        <f aca="false">IF(OR($BG29=J$4,$BH29=J$4,$BI29=J$4),J$4,"")</f>
        <v/>
      </c>
      <c r="K29" s="0" t="str">
        <f aca="false">IF(OR($BG29=K$4,$BH29=K$4,$BI29=K$4),K$4,"")</f>
        <v/>
      </c>
      <c r="L29" s="0" t="str">
        <f aca="false">IF(AND($K29=K$4,B29=2001),CONCATENATE(K29," ",B29),"")</f>
        <v/>
      </c>
      <c r="M29" s="0" t="str">
        <f aca="false">IF(AND($K29=L$4,C29=2002),CONCATENATE(L29," ",C29),"")</f>
        <v/>
      </c>
      <c r="N29" s="0" t="str">
        <f aca="false">IF(AND($K29=M$4,D29=2003),CONCATENATE(M29," ",D29),"")</f>
        <v/>
      </c>
      <c r="O29" s="0" t="str">
        <f aca="false">IF(AND($K29=N$4,E29=2004),CONCATENATE(N29," ",E29),"")</f>
        <v/>
      </c>
      <c r="P29" s="0" t="str">
        <f aca="false">IF(OR($BG29=P$4,$BH29=P$4,$BI29=P$4),P$4,"")</f>
        <v>El Paso South</v>
      </c>
      <c r="Q29" s="0" t="str">
        <f aca="false">IF(AND($P29=$P$4,$B29=2001),CONCATENATE($P29," ",$B29),"")</f>
        <v/>
      </c>
      <c r="R29" s="0" t="str">
        <f aca="false">IF(AND($P29=$P$4,$B29=2002),CONCATENATE($P29," ",$B29),"")</f>
        <v/>
      </c>
      <c r="S29" s="0" t="str">
        <f aca="false">IF(AND($P29=$P$4,$B29=2003),CONCATENATE($P29," ",$B29),"")</f>
        <v>El Paso South 2003</v>
      </c>
      <c r="T29" s="0" t="str">
        <f aca="false">IF(AND($P29=$P$4,$B29=2004),CONCATENATE($P29," ",$B29),"")</f>
        <v/>
      </c>
      <c r="U29" s="0" t="str">
        <f aca="false">IF(OR($BG29=U$4,$BH29=U$4,$BI29=U$4),U$4,"")</f>
        <v/>
      </c>
      <c r="V29" s="0" t="str">
        <f aca="false">IF(AND($U29=$U$4,$B29=2001),CONCATENATE($U29," ",$B29),"")</f>
        <v/>
      </c>
      <c r="W29" s="0" t="str">
        <f aca="false">IF(AND($U29=$U$4,$B29=2002),CONCATENATE($U29," ",$B29),"")</f>
        <v/>
      </c>
      <c r="X29" s="0" t="str">
        <f aca="false">IF(AND($U29=$U$4,$B29=2003),CONCATENATE($U29," ",$B29),"")</f>
        <v/>
      </c>
      <c r="Y29" s="0" t="str">
        <f aca="false">IF(AND($U29=$U$4,$B29=2004),CONCATENATE($U29," ",$B29),"")</f>
        <v/>
      </c>
      <c r="Z29" s="0" t="str">
        <f aca="false">IF(OR($BG29=Z$4,$BH29=Z$4,$BI29=Z$4),Z$4,"")</f>
        <v/>
      </c>
      <c r="AA29" s="0" t="str">
        <f aca="false">IF(AND($Z29=$Z$4,$B29=2001),CONCATENATE($Z29," ",$B29),"")</f>
        <v/>
      </c>
      <c r="AB29" s="0" t="str">
        <f aca="false">IF(AND($Z29=$Z$4,$B29=2002),CONCATENATE($Z29," ",$B29),"")</f>
        <v/>
      </c>
      <c r="AC29" s="0" t="str">
        <f aca="false">IF(AND($Z29=$Z$4,$B29=2003),CONCATENATE($Z29," ",$B29),"")</f>
        <v/>
      </c>
      <c r="AD29" s="0" t="str">
        <f aca="false">IF(AND($Z29=$Z$4,$B29=2004),CONCATENATE($Z29," ",$B29),"")</f>
        <v/>
      </c>
      <c r="AE29" s="0" t="str">
        <f aca="false">IF(OR($BG29=AE$4,$BH29=AE$4,$BI29=AE$4),AE$4,"")</f>
        <v/>
      </c>
      <c r="AF29" s="0" t="str">
        <f aca="false">IF(OR($BG29=AF$4,$BH29=AF$4,$BI29=AF$4),AF$4,"")</f>
        <v/>
      </c>
      <c r="AG29" s="0" t="str">
        <f aca="false">IF(OR($BG29=AG$4,$BH29=AG$4,$BI29=AG$4),AG$4,"")</f>
        <v/>
      </c>
      <c r="AH29" s="0" t="str">
        <f aca="false">IF(OR($BG29=AH$4,$BH29=AH$4,$BI29=AH$4),AH$4,"")</f>
        <v/>
      </c>
      <c r="AI29" s="0" t="str">
        <f aca="false">IF(OR($BG29=AI$4,$BH29=AI$4,$BI29=AI$4),AI$4,"")</f>
        <v/>
      </c>
      <c r="AJ29" s="0" t="str">
        <f aca="false">IF(OR($BG29=AJ$4,$BH29=AJ$4,$BI29=AJ$4),AJ$4,"")</f>
        <v/>
      </c>
      <c r="AK29" s="0" t="str">
        <f aca="false">IF(AND($AJ29=$AJ$4,$B29=2001),CONCATENATE($AJ29," ",$B29),"")</f>
        <v/>
      </c>
      <c r="AL29" s="0" t="str">
        <f aca="false">IF(AND($AJ29=$AJ$4,$B29=2002),CONCATENATE($AJ29," ",$B29),"")</f>
        <v/>
      </c>
      <c r="AM29" s="0" t="str">
        <f aca="false">IF(AND($AJ29=$AJ$4,$B29=2003),CONCATENATE($AJ29," ",$B29),"")</f>
        <v/>
      </c>
      <c r="AN29" s="0" t="str">
        <f aca="false">IF(AND($AJ29=$AJ$4,$B29=2004),CONCATENATE($AJ29," ",$B29),"")</f>
        <v/>
      </c>
      <c r="AO29" s="0" t="str">
        <f aca="false">IF(OR($BG29=AO$4,$BH29=AO$4,$BI29=AO$4),AO$4,"")</f>
        <v/>
      </c>
      <c r="AP29" s="0" t="str">
        <f aca="false">IF(OR($BG29=AP$4,$BH29=AP$4,$BI29=AP$4),AP$4,"")</f>
        <v/>
      </c>
      <c r="AQ29" s="0" t="str">
        <f aca="false">IF(OR($BG29=AQ$4,$BH29=AQ$4,$BI29=AQ$4),AQ$4,"")</f>
        <v/>
      </c>
      <c r="AR29" s="0" t="str">
        <f aca="false">IF(OR($BG29=AR$4,$BH29=AR$4,$BI29=AR$4),AR$4,"")</f>
        <v/>
      </c>
      <c r="AS29" s="0" t="str">
        <f aca="false">IF(OR($BG29=AS$4,$BH29=AS$4,$BI29=AS$4),AS$4,"")</f>
        <v/>
      </c>
      <c r="AT29" s="0" t="str">
        <f aca="false">IF(AND($AS29=$AS$4,$B29=2001),CONCATENATE($AS29," ",$B29),"")</f>
        <v/>
      </c>
      <c r="AU29" s="0" t="str">
        <f aca="false">IF(AND($AS29=$AS$4,$B29=2002),CONCATENATE($AS29," ",$B29),"")</f>
        <v/>
      </c>
      <c r="AV29" s="0" t="str">
        <f aca="false">IF(AND($AS29=$AS$4,$B29=2003),CONCATENATE($AS29," ",$B29),"")</f>
        <v/>
      </c>
      <c r="AW29" s="0" t="str">
        <f aca="false">IF(AND($AS29=$AS$4,$B29=2004),CONCATENATE($AS29," ",$B29),"")</f>
        <v/>
      </c>
      <c r="AX29" s="0" t="str">
        <f aca="false">IF(OR($BG29=AX$4,$BH29=AX$4,$BI29=AX$4),AX$4,"")</f>
        <v/>
      </c>
      <c r="AY29" s="0" t="str">
        <f aca="false">IF(OR($BG29=AY$4,$BH29=AY$4,$BI29=AY$4),AY$4,"")</f>
        <v/>
      </c>
      <c r="AZ29" s="0" t="str">
        <f aca="false">IF(OR($BG29=AZ$4,$BH29=AZ$4,$BI29=AZ$4),AZ$4,"")</f>
        <v/>
      </c>
      <c r="BA29" s="0" t="n">
        <v>1000</v>
      </c>
      <c r="BB29" s="0" t="n">
        <v>1000</v>
      </c>
      <c r="BC29" s="12" t="n">
        <f aca="false">BA29*$BC$1*$BC$2</f>
        <v>180000</v>
      </c>
      <c r="BD29" s="0" t="s">
        <v>121</v>
      </c>
      <c r="BE29" s="0" t="s">
        <v>115</v>
      </c>
      <c r="BF29" s="0" t="s">
        <v>116</v>
      </c>
      <c r="BG29" s="25" t="s">
        <v>64</v>
      </c>
      <c r="BH29" s="25"/>
      <c r="BI29" s="25"/>
    </row>
    <row r="30" customFormat="false" ht="12.75" hidden="false" customHeight="false" outlineLevel="0" collapsed="false">
      <c r="A30" s="0" t="s">
        <v>108</v>
      </c>
      <c r="B30" s="0" t="n">
        <v>2003</v>
      </c>
      <c r="C30" s="24" t="n">
        <v>37773</v>
      </c>
      <c r="D30" s="0" t="s">
        <v>109</v>
      </c>
      <c r="E30" s="0" t="str">
        <f aca="false">CONCATENATE(D30," ",B30)</f>
        <v>AZ 2003</v>
      </c>
      <c r="F30" s="0" t="s">
        <v>168</v>
      </c>
      <c r="G30" s="25" t="s">
        <v>148</v>
      </c>
      <c r="H30" s="0" t="s">
        <v>190</v>
      </c>
      <c r="I30" s="0" t="s">
        <v>192</v>
      </c>
      <c r="J30" s="0" t="str">
        <f aca="false">IF(OR($BG30=J$4,$BH30=J$4,$BI30=J$4),J$4,"")</f>
        <v/>
      </c>
      <c r="K30" s="0" t="str">
        <f aca="false">IF(OR($BG30=K$4,$BH30=K$4,$BI30=K$4),K$4,"")</f>
        <v/>
      </c>
      <c r="L30" s="0" t="str">
        <f aca="false">IF(AND($K30=K$4,B30=2001),CONCATENATE(K30," ",B30),"")</f>
        <v/>
      </c>
      <c r="M30" s="0" t="str">
        <f aca="false">IF(AND($K30=L$4,C30=2002),CONCATENATE(L30," ",C30),"")</f>
        <v/>
      </c>
      <c r="N30" s="0" t="str">
        <f aca="false">IF(AND($K30=M$4,D30=2003),CONCATENATE(M30," ",D30),"")</f>
        <v/>
      </c>
      <c r="O30" s="0" t="str">
        <f aca="false">IF(AND($K30=N$4,E30=2004),CONCATENATE(N30," ",E30),"")</f>
        <v/>
      </c>
      <c r="P30" s="0" t="str">
        <f aca="false">IF(OR($BG30=P$4,$BH30=P$4,$BI30=P$4),P$4,"")</f>
        <v>El Paso South</v>
      </c>
      <c r="Q30" s="0" t="str">
        <f aca="false">IF(AND($P30=$P$4,$B30=2001),CONCATENATE($P30," ",$B30),"")</f>
        <v/>
      </c>
      <c r="R30" s="0" t="str">
        <f aca="false">IF(AND($P30=$P$4,$B30=2002),CONCATENATE($P30," ",$B30),"")</f>
        <v/>
      </c>
      <c r="S30" s="0" t="str">
        <f aca="false">IF(AND($P30=$P$4,$B30=2003),CONCATENATE($P30," ",$B30),"")</f>
        <v>El Paso South 2003</v>
      </c>
      <c r="T30" s="0" t="str">
        <f aca="false">IF(AND($P30=$P$4,$B30=2004),CONCATENATE($P30," ",$B30),"")</f>
        <v/>
      </c>
      <c r="U30" s="0" t="str">
        <f aca="false">IF(OR($BG30=U$4,$BH30=U$4,$BI30=U$4),U$4,"")</f>
        <v/>
      </c>
      <c r="V30" s="0" t="str">
        <f aca="false">IF(AND($U30=$U$4,$B30=2001),CONCATENATE($U30," ",$B30),"")</f>
        <v/>
      </c>
      <c r="W30" s="0" t="str">
        <f aca="false">IF(AND($U30=$U$4,$B30=2002),CONCATENATE($U30," ",$B30),"")</f>
        <v/>
      </c>
      <c r="X30" s="0" t="str">
        <f aca="false">IF(AND($U30=$U$4,$B30=2003),CONCATENATE($U30," ",$B30),"")</f>
        <v/>
      </c>
      <c r="Y30" s="0" t="str">
        <f aca="false">IF(AND($U30=$U$4,$B30=2004),CONCATENATE($U30," ",$B30),"")</f>
        <v/>
      </c>
      <c r="Z30" s="0" t="str">
        <f aca="false">IF(OR($BG30=Z$4,$BH30=Z$4,$BI30=Z$4),Z$4,"")</f>
        <v/>
      </c>
      <c r="AA30" s="0" t="str">
        <f aca="false">IF(AND($Z30=$Z$4,$B30=2001),CONCATENATE($Z30," ",$B30),"")</f>
        <v/>
      </c>
      <c r="AB30" s="0" t="str">
        <f aca="false">IF(AND($Z30=$Z$4,$B30=2002),CONCATENATE($Z30," ",$B30),"")</f>
        <v/>
      </c>
      <c r="AC30" s="0" t="str">
        <f aca="false">IF(AND($Z30=$Z$4,$B30=2003),CONCATENATE($Z30," ",$B30),"")</f>
        <v/>
      </c>
      <c r="AD30" s="0" t="str">
        <f aca="false">IF(AND($Z30=$Z$4,$B30=2004),CONCATENATE($Z30," ",$B30),"")</f>
        <v/>
      </c>
      <c r="AE30" s="0" t="str">
        <f aca="false">IF(OR($BG30=AE$4,$BH30=AE$4,$BI30=AE$4),AE$4,"")</f>
        <v/>
      </c>
      <c r="AF30" s="0" t="str">
        <f aca="false">IF(OR($BG30=AF$4,$BH30=AF$4,$BI30=AF$4),AF$4,"")</f>
        <v/>
      </c>
      <c r="AG30" s="0" t="str">
        <f aca="false">IF(OR($BG30=AG$4,$BH30=AG$4,$BI30=AG$4),AG$4,"")</f>
        <v/>
      </c>
      <c r="AH30" s="0" t="str">
        <f aca="false">IF(OR($BG30=AH$4,$BH30=AH$4,$BI30=AH$4),AH$4,"")</f>
        <v/>
      </c>
      <c r="AI30" s="0" t="str">
        <f aca="false">IF(OR($BG30=AI$4,$BH30=AI$4,$BI30=AI$4),AI$4,"")</f>
        <v/>
      </c>
      <c r="AJ30" s="0" t="str">
        <f aca="false">IF(OR($BG30=AJ$4,$BH30=AJ$4,$BI30=AJ$4),AJ$4,"")</f>
        <v/>
      </c>
      <c r="AK30" s="0" t="str">
        <f aca="false">IF(AND($AJ30=$AJ$4,$B30=2001),CONCATENATE($AJ30," ",$B30),"")</f>
        <v/>
      </c>
      <c r="AL30" s="0" t="str">
        <f aca="false">IF(AND($AJ30=$AJ$4,$B30=2002),CONCATENATE($AJ30," ",$B30),"")</f>
        <v/>
      </c>
      <c r="AM30" s="0" t="str">
        <f aca="false">IF(AND($AJ30=$AJ$4,$B30=2003),CONCATENATE($AJ30," ",$B30),"")</f>
        <v/>
      </c>
      <c r="AN30" s="0" t="str">
        <f aca="false">IF(AND($AJ30=$AJ$4,$B30=2004),CONCATENATE($AJ30," ",$B30),"")</f>
        <v/>
      </c>
      <c r="AO30" s="0" t="str">
        <f aca="false">IF(OR($BG30=AO$4,$BH30=AO$4,$BI30=AO$4),AO$4,"")</f>
        <v/>
      </c>
      <c r="AP30" s="0" t="str">
        <f aca="false">IF(OR($BG30=AP$4,$BH30=AP$4,$BI30=AP$4),AP$4,"")</f>
        <v/>
      </c>
      <c r="AQ30" s="0" t="str">
        <f aca="false">IF(OR($BG30=AQ$4,$BH30=AQ$4,$BI30=AQ$4),AQ$4,"")</f>
        <v/>
      </c>
      <c r="AR30" s="0" t="str">
        <f aca="false">IF(OR($BG30=AR$4,$BH30=AR$4,$BI30=AR$4),AR$4,"")</f>
        <v/>
      </c>
      <c r="AS30" s="0" t="str">
        <f aca="false">IF(OR($BG30=AS$4,$BH30=AS$4,$BI30=AS$4),AS$4,"")</f>
        <v/>
      </c>
      <c r="AT30" s="0" t="str">
        <f aca="false">IF(AND($AS30=$AS$4,$B30=2001),CONCATENATE($AS30," ",$B30),"")</f>
        <v/>
      </c>
      <c r="AU30" s="0" t="str">
        <f aca="false">IF(AND($AS30=$AS$4,$B30=2002),CONCATENATE($AS30," ",$B30),"")</f>
        <v/>
      </c>
      <c r="AV30" s="0" t="str">
        <f aca="false">IF(AND($AS30=$AS$4,$B30=2003),CONCATENATE($AS30," ",$B30),"")</f>
        <v/>
      </c>
      <c r="AW30" s="0" t="str">
        <f aca="false">IF(AND($AS30=$AS$4,$B30=2004),CONCATENATE($AS30," ",$B30),"")</f>
        <v/>
      </c>
      <c r="AX30" s="0" t="str">
        <f aca="false">IF(OR($BG30=AX$4,$BH30=AX$4,$BI30=AX$4),AX$4,"")</f>
        <v/>
      </c>
      <c r="AY30" s="0" t="str">
        <f aca="false">IF(OR($BG30=AY$4,$BH30=AY$4,$BI30=AY$4),AY$4,"")</f>
        <v/>
      </c>
      <c r="AZ30" s="0" t="str">
        <f aca="false">IF(OR($BG30=AZ$4,$BH30=AZ$4,$BI30=AZ$4),AZ$4,"")</f>
        <v/>
      </c>
      <c r="BA30" s="0" t="n">
        <v>1000</v>
      </c>
      <c r="BB30" s="0" t="n">
        <v>1000</v>
      </c>
      <c r="BC30" s="12" t="n">
        <f aca="false">BA30*$BC$1*$BC$2</f>
        <v>180000</v>
      </c>
      <c r="BD30" s="0" t="s">
        <v>114</v>
      </c>
      <c r="BE30" s="0" t="s">
        <v>115</v>
      </c>
      <c r="BF30" s="0" t="s">
        <v>116</v>
      </c>
      <c r="BG30" s="25" t="s">
        <v>64</v>
      </c>
      <c r="BH30" s="25"/>
      <c r="BI30" s="25"/>
    </row>
    <row r="31" customFormat="false" ht="12.75" hidden="false" customHeight="false" outlineLevel="0" collapsed="false">
      <c r="A31" s="0" t="s">
        <v>108</v>
      </c>
      <c r="B31" s="0" t="n">
        <v>2001</v>
      </c>
      <c r="C31" s="24" t="n">
        <v>37043</v>
      </c>
      <c r="D31" s="0" t="s">
        <v>117</v>
      </c>
      <c r="E31" s="0" t="str">
        <f aca="false">CONCATENATE(D31," ",B31)</f>
        <v>CA 2001</v>
      </c>
      <c r="F31" s="0" t="s">
        <v>141</v>
      </c>
      <c r="G31" s="0" t="s">
        <v>142</v>
      </c>
      <c r="H31" s="0" t="s">
        <v>12</v>
      </c>
      <c r="I31" s="0" t="s">
        <v>193</v>
      </c>
      <c r="J31" s="0" t="str">
        <f aca="false">IF(OR($BG31=J$4,$BH31=J$4,$BI31=J$4),J$4,"")</f>
        <v/>
      </c>
      <c r="K31" s="0" t="str">
        <f aca="false">IF(OR($BG31=K$4,$BH31=K$4,$BI31=K$4),K$4,"")</f>
        <v/>
      </c>
      <c r="L31" s="0" t="str">
        <f aca="false">IF(AND($K31=K$4,B31=2001),CONCATENATE(K31," ",B31),"")</f>
        <v/>
      </c>
      <c r="M31" s="0" t="str">
        <f aca="false">IF(AND($K31=L$4,C31=2002),CONCATENATE(L31," ",C31),"")</f>
        <v/>
      </c>
      <c r="N31" s="0" t="str">
        <f aca="false">IF(AND($K31=M$4,D31=2003),CONCATENATE(M31," ",D31),"")</f>
        <v/>
      </c>
      <c r="O31" s="0" t="str">
        <f aca="false">IF(AND($K31=N$4,E31=2004),CONCATENATE(N31," ",E31),"")</f>
        <v/>
      </c>
      <c r="P31" s="0" t="str">
        <f aca="false">IF(OR($BG31=P$4,$BH31=P$4,$BI31=P$4),P$4,"")</f>
        <v/>
      </c>
      <c r="Q31" s="0" t="str">
        <f aca="false">IF(AND($P31=$P$4,$B31=2001),CONCATENATE($P31," ",$B31),"")</f>
        <v/>
      </c>
      <c r="R31" s="0" t="str">
        <f aca="false">IF(AND($P31=$P$4,$B31=2002),CONCATENATE($P31," ",$B31),"")</f>
        <v/>
      </c>
      <c r="S31" s="0" t="str">
        <f aca="false">IF(AND($P31=$P$4,$B31=2003),CONCATENATE($P31," ",$B31),"")</f>
        <v/>
      </c>
      <c r="T31" s="0" t="str">
        <f aca="false">IF(AND($P31=$P$4,$B31=2004),CONCATENATE($P31," ",$B31),"")</f>
        <v/>
      </c>
      <c r="U31" s="0" t="str">
        <f aca="false">IF(OR($BG31=U$4,$BH31=U$4,$BI31=U$4),U$4,"")</f>
        <v/>
      </c>
      <c r="V31" s="0" t="str">
        <f aca="false">IF(AND($U31=$U$4,$B31=2001),CONCATENATE($U31," ",$B31),"")</f>
        <v/>
      </c>
      <c r="W31" s="0" t="str">
        <f aca="false">IF(AND($U31=$U$4,$B31=2002),CONCATENATE($U31," ",$B31),"")</f>
        <v/>
      </c>
      <c r="X31" s="0" t="str">
        <f aca="false">IF(AND($U31=$U$4,$B31=2003),CONCATENATE($U31," ",$B31),"")</f>
        <v/>
      </c>
      <c r="Y31" s="0" t="str">
        <f aca="false">IF(AND($U31=$U$4,$B31=2004),CONCATENATE($U31," ",$B31),"")</f>
        <v/>
      </c>
      <c r="Z31" s="0" t="str">
        <f aca="false">IF(OR($BG31=Z$4,$BH31=Z$4,$BI31=Z$4),Z$4,"")</f>
        <v/>
      </c>
      <c r="AA31" s="0" t="str">
        <f aca="false">IF(AND($Z31=$Z$4,$B31=2001),CONCATENATE($Z31," ",$B31),"")</f>
        <v/>
      </c>
      <c r="AB31" s="0" t="str">
        <f aca="false">IF(AND($Z31=$Z$4,$B31=2002),CONCATENATE($Z31," ",$B31),"")</f>
        <v/>
      </c>
      <c r="AC31" s="0" t="str">
        <f aca="false">IF(AND($Z31=$Z$4,$B31=2003),CONCATENATE($Z31," ",$B31),"")</f>
        <v/>
      </c>
      <c r="AD31" s="0" t="str">
        <f aca="false">IF(AND($Z31=$Z$4,$B31=2004),CONCATENATE($Z31," ",$B31),"")</f>
        <v/>
      </c>
      <c r="AE31" s="0" t="str">
        <f aca="false">IF(OR($BG31=AE$4,$BH31=AE$4,$BI31=AE$4),AE$4,"")</f>
        <v/>
      </c>
      <c r="AF31" s="0" t="str">
        <f aca="false">IF(OR($BG31=AF$4,$BH31=AF$4,$BI31=AF$4),AF$4,"")</f>
        <v/>
      </c>
      <c r="AG31" s="0" t="str">
        <f aca="false">IF(OR($BG31=AG$4,$BH31=AG$4,$BI31=AG$4),AG$4,"")</f>
        <v/>
      </c>
      <c r="AH31" s="0" t="str">
        <f aca="false">IF(OR($BG31=AH$4,$BH31=AH$4,$BI31=AH$4),AH$4,"")</f>
        <v/>
      </c>
      <c r="AI31" s="0" t="str">
        <f aca="false">IF(OR($BG31=AI$4,$BH31=AI$4,$BI31=AI$4),AI$4,"")</f>
        <v/>
      </c>
      <c r="AJ31" s="0" t="str">
        <f aca="false">IF(OR($BG31=AJ$4,$BH31=AJ$4,$BI31=AJ$4),AJ$4,"")</f>
        <v/>
      </c>
      <c r="AK31" s="0" t="str">
        <f aca="false">IF(AND($AJ31=$AJ$4,$B31=2001),CONCATENATE($AJ31," ",$B31),"")</f>
        <v/>
      </c>
      <c r="AL31" s="0" t="str">
        <f aca="false">IF(AND($AJ31=$AJ$4,$B31=2002),CONCATENATE($AJ31," ",$B31),"")</f>
        <v/>
      </c>
      <c r="AM31" s="0" t="str">
        <f aca="false">IF(AND($AJ31=$AJ$4,$B31=2003),CONCATENATE($AJ31," ",$B31),"")</f>
        <v/>
      </c>
      <c r="AN31" s="0" t="str">
        <f aca="false">IF(AND($AJ31=$AJ$4,$B31=2004),CONCATENATE($AJ31," ",$B31),"")</f>
        <v/>
      </c>
      <c r="AO31" s="0" t="str">
        <f aca="false">IF(OR($BG31=AO$4,$BH31=AO$4,$BI31=AO$4),AO$4,"")</f>
        <v/>
      </c>
      <c r="AP31" s="0" t="str">
        <f aca="false">IF(OR($BG31=AP$4,$BH31=AP$4,$BI31=AP$4),AP$4,"")</f>
        <v/>
      </c>
      <c r="AQ31" s="0" t="str">
        <f aca="false">IF(OR($BG31=AQ$4,$BH31=AQ$4,$BI31=AQ$4),AQ$4,"")</f>
        <v/>
      </c>
      <c r="AR31" s="0" t="str">
        <f aca="false">IF(OR($BG31=AR$4,$BH31=AR$4,$BI31=AR$4),AR$4,"")</f>
        <v>SDG&amp;E</v>
      </c>
      <c r="AS31" s="0" t="str">
        <f aca="false">IF(OR($BG31=AS$4,$BH31=AS$4,$BI31=AS$4),AS$4,"")</f>
        <v/>
      </c>
      <c r="AT31" s="0" t="str">
        <f aca="false">IF(AND($AS31=$AS$4,$B31=2001),CONCATENATE($AS31," ",$B31),"")</f>
        <v/>
      </c>
      <c r="AU31" s="0" t="str">
        <f aca="false">IF(AND($AS31=$AS$4,$B31=2002),CONCATENATE($AS31," ",$B31),"")</f>
        <v/>
      </c>
      <c r="AV31" s="0" t="str">
        <f aca="false">IF(AND($AS31=$AS$4,$B31=2003),CONCATENATE($AS31," ",$B31),"")</f>
        <v/>
      </c>
      <c r="AW31" s="0" t="str">
        <f aca="false">IF(AND($AS31=$AS$4,$B31=2004),CONCATENATE($AS31," ",$B31),"")</f>
        <v/>
      </c>
      <c r="AX31" s="0" t="str">
        <f aca="false">IF(OR($BG31=AX$4,$BH31=AX$4,$BI31=AX$4),AX$4,"")</f>
        <v/>
      </c>
      <c r="AY31" s="0" t="str">
        <f aca="false">IF(OR($BG31=AY$4,$BH31=AY$4,$BI31=AY$4),AY$4,"")</f>
        <v/>
      </c>
      <c r="AZ31" s="0" t="str">
        <f aca="false">IF(OR($BG31=AZ$4,$BH31=AZ$4,$BI31=AZ$4),AZ$4,"")</f>
        <v/>
      </c>
      <c r="BA31" s="0" t="n">
        <v>49</v>
      </c>
      <c r="BB31" s="0" t="n">
        <v>0</v>
      </c>
      <c r="BC31" s="12" t="n">
        <f aca="false">BA31*$BC$1*$BC$2</f>
        <v>8820</v>
      </c>
      <c r="BD31" s="0" t="s">
        <v>121</v>
      </c>
      <c r="BE31" s="0" t="s">
        <v>115</v>
      </c>
      <c r="BF31" s="0" t="s">
        <v>116</v>
      </c>
      <c r="BG31" s="25" t="s">
        <v>37</v>
      </c>
      <c r="BH31" s="25"/>
      <c r="BI31" s="25"/>
    </row>
    <row r="32" customFormat="false" ht="12.75" hidden="false" customHeight="false" outlineLevel="0" collapsed="false">
      <c r="A32" s="0" t="s">
        <v>108</v>
      </c>
      <c r="B32" s="0" t="n">
        <v>2001</v>
      </c>
      <c r="C32" s="24" t="n">
        <v>37196</v>
      </c>
      <c r="D32" s="0" t="s">
        <v>117</v>
      </c>
      <c r="E32" s="0" t="str">
        <f aca="false">CONCATENATE(D32," ",B32)</f>
        <v>CA 2001</v>
      </c>
      <c r="F32" s="26" t="s">
        <v>194</v>
      </c>
      <c r="G32" s="0" t="s">
        <v>138</v>
      </c>
      <c r="H32" s="0" t="s">
        <v>12</v>
      </c>
      <c r="I32" s="0" t="s">
        <v>195</v>
      </c>
      <c r="J32" s="0" t="str">
        <f aca="false">IF(OR($BG32=J$4,$BH32=J$4,$BI32=J$4),J$4,"")</f>
        <v/>
      </c>
      <c r="K32" s="0" t="str">
        <f aca="false">IF(OR($BG32=K$4,$BH32=K$4,$BI32=K$4),K$4,"")</f>
        <v/>
      </c>
      <c r="L32" s="0" t="str">
        <f aca="false">IF(AND($K32=K$4,B32=2001),CONCATENATE(K32," ",B32),"")</f>
        <v/>
      </c>
      <c r="M32" s="0" t="str">
        <f aca="false">IF(AND($K32=L$4,C32=2002),CONCATENATE(L32," ",C32),"")</f>
        <v/>
      </c>
      <c r="N32" s="0" t="str">
        <f aca="false">IF(AND($K32=M$4,D32=2003),CONCATENATE(M32," ",D32),"")</f>
        <v/>
      </c>
      <c r="O32" s="0" t="str">
        <f aca="false">IF(AND($K32=N$4,E32=2004),CONCATENATE(N32," ",E32),"")</f>
        <v/>
      </c>
      <c r="P32" s="0" t="str">
        <f aca="false">IF(OR($BG32=P$4,$BH32=P$4,$BI32=P$4),P$4,"")</f>
        <v/>
      </c>
      <c r="Q32" s="0" t="str">
        <f aca="false">IF(AND($P32=$P$4,$B32=2001),CONCATENATE($P32," ",$B32),"")</f>
        <v/>
      </c>
      <c r="R32" s="0" t="str">
        <f aca="false">IF(AND($P32=$P$4,$B32=2002),CONCATENATE($P32," ",$B32),"")</f>
        <v/>
      </c>
      <c r="S32" s="0" t="str">
        <f aca="false">IF(AND($P32=$P$4,$B32=2003),CONCATENATE($P32," ",$B32),"")</f>
        <v/>
      </c>
      <c r="T32" s="0" t="str">
        <f aca="false">IF(AND($P32=$P$4,$B32=2004),CONCATENATE($P32," ",$B32),"")</f>
        <v/>
      </c>
      <c r="U32" s="0" t="str">
        <f aca="false">IF(OR($BG32=U$4,$BH32=U$4,$BI32=U$4),U$4,"")</f>
        <v>Kern California</v>
      </c>
      <c r="V32" s="0" t="str">
        <f aca="false">IF(AND($U32=$U$4,$B32=2001),CONCATENATE($U32," ",$B32),"")</f>
        <v>Kern California 2001</v>
      </c>
      <c r="W32" s="0" t="str">
        <f aca="false">IF(AND($U32=$U$4,$B32=2002),CONCATENATE($U32," ",$B32),"")</f>
        <v/>
      </c>
      <c r="X32" s="0" t="str">
        <f aca="false">IF(AND($U32=$U$4,$B32=2003),CONCATENATE($U32," ",$B32),"")</f>
        <v/>
      </c>
      <c r="Y32" s="0" t="str">
        <f aca="false">IF(AND($U32=$U$4,$B32=2004),CONCATENATE($U32," ",$B32),"")</f>
        <v/>
      </c>
      <c r="Z32" s="0" t="str">
        <f aca="false">IF(OR($BG32=Z$4,$BH32=Z$4,$BI32=Z$4),Z$4,"")</f>
        <v/>
      </c>
      <c r="AA32" s="0" t="str">
        <f aca="false">IF(AND($Z32=$Z$4,$B32=2001),CONCATENATE($Z32," ",$B32),"")</f>
        <v/>
      </c>
      <c r="AB32" s="0" t="str">
        <f aca="false">IF(AND($Z32=$Z$4,$B32=2002),CONCATENATE($Z32," ",$B32),"")</f>
        <v/>
      </c>
      <c r="AC32" s="0" t="str">
        <f aca="false">IF(AND($Z32=$Z$4,$B32=2003),CONCATENATE($Z32," ",$B32),"")</f>
        <v/>
      </c>
      <c r="AD32" s="0" t="str">
        <f aca="false">IF(AND($Z32=$Z$4,$B32=2004),CONCATENATE($Z32," ",$B32),"")</f>
        <v/>
      </c>
      <c r="AE32" s="0" t="str">
        <f aca="false">IF(OR($BG32=AE$4,$BH32=AE$4,$BI32=AE$4),AE$4,"")</f>
        <v/>
      </c>
      <c r="AF32" s="0" t="str">
        <f aca="false">IF(OR($BG32=AF$4,$BH32=AF$4,$BI32=AF$4),AF$4,"")</f>
        <v/>
      </c>
      <c r="AG32" s="0" t="str">
        <f aca="false">IF(OR($BG32=AG$4,$BH32=AG$4,$BI32=AG$4),AG$4,"")</f>
        <v/>
      </c>
      <c r="AH32" s="0" t="str">
        <f aca="false">IF(OR($BG32=AH$4,$BH32=AH$4,$BI32=AH$4),AH$4,"")</f>
        <v/>
      </c>
      <c r="AI32" s="0" t="str">
        <f aca="false">IF(OR($BG32=AI$4,$BH32=AI$4,$BI32=AI$4),AI$4,"")</f>
        <v/>
      </c>
      <c r="AJ32" s="0" t="str">
        <f aca="false">IF(OR($BG32=AJ$4,$BH32=AJ$4,$BI32=AJ$4),AJ$4,"")</f>
        <v/>
      </c>
      <c r="AK32" s="0" t="str">
        <f aca="false">IF(AND($AJ32=$AJ$4,$B32=2001),CONCATENATE($AJ32," ",$B32),"")</f>
        <v/>
      </c>
      <c r="AL32" s="0" t="str">
        <f aca="false">IF(AND($AJ32=$AJ$4,$B32=2002),CONCATENATE($AJ32," ",$B32),"")</f>
        <v/>
      </c>
      <c r="AM32" s="0" t="str">
        <f aca="false">IF(AND($AJ32=$AJ$4,$B32=2003),CONCATENATE($AJ32," ",$B32),"")</f>
        <v/>
      </c>
      <c r="AN32" s="0" t="str">
        <f aca="false">IF(AND($AJ32=$AJ$4,$B32=2004),CONCATENATE($AJ32," ",$B32),"")</f>
        <v/>
      </c>
      <c r="AO32" s="0" t="str">
        <f aca="false">IF(OR($BG32=AO$4,$BH32=AO$4,$BI32=AO$4),AO$4,"")</f>
        <v/>
      </c>
      <c r="AP32" s="0" t="str">
        <f aca="false">IF(OR($BG32=AP$4,$BH32=AP$4,$BI32=AP$4),AP$4,"")</f>
        <v/>
      </c>
      <c r="AQ32" s="0" t="str">
        <f aca="false">IF(OR($BG32=AQ$4,$BH32=AQ$4,$BI32=AQ$4),AQ$4,"")</f>
        <v/>
      </c>
      <c r="AR32" s="0" t="str">
        <f aca="false">IF(OR($BG32=AR$4,$BH32=AR$4,$BI32=AR$4),AR$4,"")</f>
        <v/>
      </c>
      <c r="AS32" s="0" t="str">
        <f aca="false">IF(OR($BG32=AS$4,$BH32=AS$4,$BI32=AS$4),AS$4,"")</f>
        <v/>
      </c>
      <c r="AT32" s="0" t="str">
        <f aca="false">IF(AND($AS32=$AS$4,$B32=2001),CONCATENATE($AS32," ",$B32),"")</f>
        <v/>
      </c>
      <c r="AU32" s="0" t="str">
        <f aca="false">IF(AND($AS32=$AS$4,$B32=2002),CONCATENATE($AS32," ",$B32),"")</f>
        <v/>
      </c>
      <c r="AV32" s="0" t="str">
        <f aca="false">IF(AND($AS32=$AS$4,$B32=2003),CONCATENATE($AS32," ",$B32),"")</f>
        <v/>
      </c>
      <c r="AW32" s="0" t="str">
        <f aca="false">IF(AND($AS32=$AS$4,$B32=2004),CONCATENATE($AS32," ",$B32),"")</f>
        <v/>
      </c>
      <c r="AX32" s="0" t="str">
        <f aca="false">IF(OR($BG32=AX$4,$BH32=AX$4,$BI32=AX$4),AX$4,"")</f>
        <v/>
      </c>
      <c r="AY32" s="0" t="str">
        <f aca="false">IF(OR($BG32=AY$4,$BH32=AY$4,$BI32=AY$4),AY$4,"")</f>
        <v/>
      </c>
      <c r="AZ32" s="0" t="str">
        <f aca="false">IF(OR($BG32=AZ$4,$BH32=AZ$4,$BI32=AZ$4),AZ$4,"")</f>
        <v/>
      </c>
      <c r="BA32" s="0" t="n">
        <v>1043</v>
      </c>
      <c r="BB32" s="0" t="n">
        <v>1043</v>
      </c>
      <c r="BC32" s="12" t="n">
        <f aca="false">BA32*$BC$1*$BC$2</f>
        <v>187740</v>
      </c>
      <c r="BD32" s="0" t="s">
        <v>114</v>
      </c>
      <c r="BE32" s="0" t="s">
        <v>115</v>
      </c>
      <c r="BF32" s="0" t="s">
        <v>116</v>
      </c>
      <c r="BG32" s="27" t="s">
        <v>69</v>
      </c>
      <c r="BH32" s="27"/>
      <c r="BI32" s="27"/>
    </row>
    <row r="33" customFormat="false" ht="12.75" hidden="false" customHeight="false" outlineLevel="0" collapsed="false">
      <c r="A33" s="0" t="s">
        <v>108</v>
      </c>
      <c r="B33" s="0" t="n">
        <v>2003</v>
      </c>
      <c r="C33" s="24" t="n">
        <v>37681</v>
      </c>
      <c r="D33" s="0" t="s">
        <v>109</v>
      </c>
      <c r="E33" s="0" t="str">
        <f aca="false">CONCATENATE(D33," ",B33)</f>
        <v>AZ 2003</v>
      </c>
      <c r="F33" s="0" t="s">
        <v>147</v>
      </c>
      <c r="G33" s="25" t="s">
        <v>148</v>
      </c>
      <c r="H33" s="0" t="s">
        <v>12</v>
      </c>
      <c r="I33" s="0" t="s">
        <v>196</v>
      </c>
      <c r="J33" s="0" t="str">
        <f aca="false">IF(OR($BG33=J$4,$BH33=J$4,$BI33=J$4),J$4,"")</f>
        <v/>
      </c>
      <c r="K33" s="0" t="str">
        <f aca="false">IF(OR($BG33=K$4,$BH33=K$4,$BI33=K$4),K$4,"")</f>
        <v/>
      </c>
      <c r="L33" s="0" t="str">
        <f aca="false">IF(AND($K33=K$4,B33=2001),CONCATENATE(K33," ",B33),"")</f>
        <v/>
      </c>
      <c r="M33" s="0" t="str">
        <f aca="false">IF(AND($K33=L$4,C33=2002),CONCATENATE(L33," ",C33),"")</f>
        <v/>
      </c>
      <c r="N33" s="0" t="str">
        <f aca="false">IF(AND($K33=M$4,D33=2003),CONCATENATE(M33," ",D33),"")</f>
        <v/>
      </c>
      <c r="O33" s="0" t="str">
        <f aca="false">IF(AND($K33=N$4,E33=2004),CONCATENATE(N33," ",E33),"")</f>
        <v/>
      </c>
      <c r="P33" s="0" t="str">
        <f aca="false">IF(OR($BG33=P$4,$BH33=P$4,$BI33=P$4),P$4,"")</f>
        <v>El Paso South</v>
      </c>
      <c r="Q33" s="0" t="str">
        <f aca="false">IF(AND($P33=$P$4,$B33=2001),CONCATENATE($P33," ",$B33),"")</f>
        <v/>
      </c>
      <c r="R33" s="0" t="str">
        <f aca="false">IF(AND($P33=$P$4,$B33=2002),CONCATENATE($P33," ",$B33),"")</f>
        <v/>
      </c>
      <c r="S33" s="0" t="str">
        <f aca="false">IF(AND($P33=$P$4,$B33=2003),CONCATENATE($P33," ",$B33),"")</f>
        <v>El Paso South 2003</v>
      </c>
      <c r="T33" s="0" t="str">
        <f aca="false">IF(AND($P33=$P$4,$B33=2004),CONCATENATE($P33," ",$B33),"")</f>
        <v/>
      </c>
      <c r="U33" s="0" t="str">
        <f aca="false">IF(OR($BG33=U$4,$BH33=U$4,$BI33=U$4),U$4,"")</f>
        <v/>
      </c>
      <c r="V33" s="0" t="str">
        <f aca="false">IF(AND($U33=$U$4,$B33=2001),CONCATENATE($U33," ",$B33),"")</f>
        <v/>
      </c>
      <c r="W33" s="0" t="str">
        <f aca="false">IF(AND($U33=$U$4,$B33=2002),CONCATENATE($U33," ",$B33),"")</f>
        <v/>
      </c>
      <c r="X33" s="0" t="str">
        <f aca="false">IF(AND($U33=$U$4,$B33=2003),CONCATENATE($U33," ",$B33),"")</f>
        <v/>
      </c>
      <c r="Y33" s="0" t="str">
        <f aca="false">IF(AND($U33=$U$4,$B33=2004),CONCATENATE($U33," ",$B33),"")</f>
        <v/>
      </c>
      <c r="Z33" s="0" t="str">
        <f aca="false">IF(OR($BG33=Z$4,$BH33=Z$4,$BI33=Z$4),Z$4,"")</f>
        <v/>
      </c>
      <c r="AA33" s="0" t="str">
        <f aca="false">IF(AND($Z33=$Z$4,$B33=2001),CONCATENATE($Z33," ",$B33),"")</f>
        <v/>
      </c>
      <c r="AB33" s="0" t="str">
        <f aca="false">IF(AND($Z33=$Z$4,$B33=2002),CONCATENATE($Z33," ",$B33),"")</f>
        <v/>
      </c>
      <c r="AC33" s="0" t="str">
        <f aca="false">IF(AND($Z33=$Z$4,$B33=2003),CONCATENATE($Z33," ",$B33),"")</f>
        <v/>
      </c>
      <c r="AD33" s="0" t="str">
        <f aca="false">IF(AND($Z33=$Z$4,$B33=2004),CONCATENATE($Z33," ",$B33),"")</f>
        <v/>
      </c>
      <c r="AE33" s="0" t="str">
        <f aca="false">IF(OR($BG33=AE$4,$BH33=AE$4,$BI33=AE$4),AE$4,"")</f>
        <v/>
      </c>
      <c r="AF33" s="0" t="str">
        <f aca="false">IF(OR($BG33=AF$4,$BH33=AF$4,$BI33=AF$4),AF$4,"")</f>
        <v/>
      </c>
      <c r="AG33" s="0" t="str">
        <f aca="false">IF(OR($BG33=AG$4,$BH33=AG$4,$BI33=AG$4),AG$4,"")</f>
        <v/>
      </c>
      <c r="AH33" s="0" t="str">
        <f aca="false">IF(OR($BG33=AH$4,$BH33=AH$4,$BI33=AH$4),AH$4,"")</f>
        <v/>
      </c>
      <c r="AI33" s="0" t="str">
        <f aca="false">IF(OR($BG33=AI$4,$BH33=AI$4,$BI33=AI$4),AI$4,"")</f>
        <v/>
      </c>
      <c r="AJ33" s="0" t="str">
        <f aca="false">IF(OR($BG33=AJ$4,$BH33=AJ$4,$BI33=AJ$4),AJ$4,"")</f>
        <v/>
      </c>
      <c r="AK33" s="0" t="str">
        <f aca="false">IF(AND($AJ33=$AJ$4,$B33=2001),CONCATENATE($AJ33," ",$B33),"")</f>
        <v/>
      </c>
      <c r="AL33" s="0" t="str">
        <f aca="false">IF(AND($AJ33=$AJ$4,$B33=2002),CONCATENATE($AJ33," ",$B33),"")</f>
        <v/>
      </c>
      <c r="AM33" s="0" t="str">
        <f aca="false">IF(AND($AJ33=$AJ$4,$B33=2003),CONCATENATE($AJ33," ",$B33),"")</f>
        <v/>
      </c>
      <c r="AN33" s="0" t="str">
        <f aca="false">IF(AND($AJ33=$AJ$4,$B33=2004),CONCATENATE($AJ33," ",$B33),"")</f>
        <v/>
      </c>
      <c r="AO33" s="0" t="str">
        <f aca="false">IF(OR($BG33=AO$4,$BH33=AO$4,$BI33=AO$4),AO$4,"")</f>
        <v/>
      </c>
      <c r="AP33" s="0" t="str">
        <f aca="false">IF(OR($BG33=AP$4,$BH33=AP$4,$BI33=AP$4),AP$4,"")</f>
        <v/>
      </c>
      <c r="AQ33" s="0" t="str">
        <f aca="false">IF(OR($BG33=AQ$4,$BH33=AQ$4,$BI33=AQ$4),AQ$4,"")</f>
        <v/>
      </c>
      <c r="AR33" s="0" t="str">
        <f aca="false">IF(OR($BG33=AR$4,$BH33=AR$4,$BI33=AR$4),AR$4,"")</f>
        <v/>
      </c>
      <c r="AS33" s="0" t="str">
        <f aca="false">IF(OR($BG33=AS$4,$BH33=AS$4,$BI33=AS$4),AS$4,"")</f>
        <v/>
      </c>
      <c r="AT33" s="0" t="str">
        <f aca="false">IF(AND($AS33=$AS$4,$B33=2001),CONCATENATE($AS33," ",$B33),"")</f>
        <v/>
      </c>
      <c r="AU33" s="0" t="str">
        <f aca="false">IF(AND($AS33=$AS$4,$B33=2002),CONCATENATE($AS33," ",$B33),"")</f>
        <v/>
      </c>
      <c r="AV33" s="0" t="str">
        <f aca="false">IF(AND($AS33=$AS$4,$B33=2003),CONCATENATE($AS33," ",$B33),"")</f>
        <v/>
      </c>
      <c r="AW33" s="0" t="str">
        <f aca="false">IF(AND($AS33=$AS$4,$B33=2004),CONCATENATE($AS33," ",$B33),"")</f>
        <v/>
      </c>
      <c r="AX33" s="0" t="str">
        <f aca="false">IF(OR($BG33=AX$4,$BH33=AX$4,$BI33=AX$4),AX$4,"")</f>
        <v/>
      </c>
      <c r="AY33" s="0" t="str">
        <f aca="false">IF(OR($BG33=AY$4,$BH33=AY$4,$BI33=AY$4),AY$4,"")</f>
        <v/>
      </c>
      <c r="AZ33" s="0" t="str">
        <f aca="false">IF(OR($BG33=AZ$4,$BH33=AZ$4,$BI33=AZ$4),AZ$4,"")</f>
        <v/>
      </c>
      <c r="BA33" s="0" t="n">
        <v>1040</v>
      </c>
      <c r="BB33" s="0" t="n">
        <v>1040</v>
      </c>
      <c r="BC33" s="12" t="n">
        <f aca="false">BA33*$BC$1*$BC$2</f>
        <v>187200</v>
      </c>
      <c r="BD33" s="0" t="s">
        <v>114</v>
      </c>
      <c r="BE33" s="0" t="s">
        <v>115</v>
      </c>
      <c r="BF33" s="0" t="s">
        <v>116</v>
      </c>
      <c r="BG33" s="25" t="s">
        <v>64</v>
      </c>
      <c r="BH33" s="25"/>
      <c r="BI33" s="25"/>
      <c r="BJ33" s="26"/>
    </row>
    <row r="34" customFormat="false" ht="12.75" hidden="false" customHeight="false" outlineLevel="0" collapsed="false">
      <c r="A34" s="0" t="s">
        <v>144</v>
      </c>
      <c r="B34" s="0" t="n">
        <v>2004</v>
      </c>
      <c r="C34" s="24" t="n">
        <v>38139</v>
      </c>
      <c r="D34" s="0" t="s">
        <v>171</v>
      </c>
      <c r="E34" s="0" t="str">
        <f aca="false">CONCATENATE(D34," ",B34)</f>
        <v>NV 2004</v>
      </c>
      <c r="F34" s="0" t="s">
        <v>197</v>
      </c>
      <c r="G34" s="0" t="s">
        <v>173</v>
      </c>
      <c r="H34" s="25" t="s">
        <v>12</v>
      </c>
      <c r="I34" s="0" t="s">
        <v>198</v>
      </c>
      <c r="J34" s="0" t="str">
        <f aca="false">IF(OR($BG34=J$4,$BH34=J$4,$BI34=J$4),J$4,"")</f>
        <v/>
      </c>
      <c r="K34" s="0" t="str">
        <f aca="false">IF(OR($BG34=K$4,$BH34=K$4,$BI34=K$4),K$4,"")</f>
        <v/>
      </c>
      <c r="L34" s="0" t="str">
        <f aca="false">IF(AND($K34=K$4,B34=2001),CONCATENATE(K34," ",B34),"")</f>
        <v/>
      </c>
      <c r="M34" s="0" t="str">
        <f aca="false">IF(AND($K34=L$4,C34=2002),CONCATENATE(L34," ",C34),"")</f>
        <v/>
      </c>
      <c r="N34" s="0" t="str">
        <f aca="false">IF(AND($K34=M$4,D34=2003),CONCATENATE(M34," ",D34),"")</f>
        <v/>
      </c>
      <c r="O34" s="0" t="str">
        <f aca="false">IF(AND($K34=N$4,E34=2004),CONCATENATE(N34," ",E34),"")</f>
        <v/>
      </c>
      <c r="P34" s="0" t="str">
        <f aca="false">IF(OR($BG34=P$4,$BH34=P$4,$BI34=P$4),P$4,"")</f>
        <v/>
      </c>
      <c r="Q34" s="0" t="str">
        <f aca="false">IF(AND($P34=$P$4,$B34=2001),CONCATENATE($P34," ",$B34),"")</f>
        <v/>
      </c>
      <c r="R34" s="0" t="str">
        <f aca="false">IF(AND($P34=$P$4,$B34=2002),CONCATENATE($P34," ",$B34),"")</f>
        <v/>
      </c>
      <c r="S34" s="0" t="str">
        <f aca="false">IF(AND($P34=$P$4,$B34=2003),CONCATENATE($P34," ",$B34),"")</f>
        <v/>
      </c>
      <c r="T34" s="0" t="str">
        <f aca="false">IF(AND($P34=$P$4,$B34=2004),CONCATENATE($P34," ",$B34),"")</f>
        <v/>
      </c>
      <c r="U34" s="0" t="str">
        <f aca="false">IF(OR($BG34=U$4,$BH34=U$4,$BI34=U$4),U$4,"")</f>
        <v/>
      </c>
      <c r="V34" s="0" t="str">
        <f aca="false">IF(AND($U34=$U$4,$B34=2001),CONCATENATE($U34," ",$B34),"")</f>
        <v/>
      </c>
      <c r="W34" s="0" t="str">
        <f aca="false">IF(AND($U34=$U$4,$B34=2002),CONCATENATE($U34," ",$B34),"")</f>
        <v/>
      </c>
      <c r="X34" s="0" t="str">
        <f aca="false">IF(AND($U34=$U$4,$B34=2003),CONCATENATE($U34," ",$B34),"")</f>
        <v/>
      </c>
      <c r="Y34" s="0" t="str">
        <f aca="false">IF(AND($U34=$U$4,$B34=2004),CONCATENATE($U34," ",$B34),"")</f>
        <v/>
      </c>
      <c r="Z34" s="0" t="str">
        <f aca="false">IF(OR($BG34=Z$4,$BH34=Z$4,$BI34=Z$4),Z$4,"")</f>
        <v>Kern Nevada</v>
      </c>
      <c r="AA34" s="0" t="str">
        <f aca="false">IF(AND($Z34=$Z$4,$B34=2001),CONCATENATE($Z34," ",$B34),"")</f>
        <v/>
      </c>
      <c r="AB34" s="0" t="str">
        <f aca="false">IF(AND($Z34=$Z$4,$B34=2002),CONCATENATE($Z34," ",$B34),"")</f>
        <v/>
      </c>
      <c r="AC34" s="0" t="str">
        <f aca="false">IF(AND($Z34=$Z$4,$B34=2003),CONCATENATE($Z34," ",$B34),"")</f>
        <v/>
      </c>
      <c r="AD34" s="0" t="str">
        <f aca="false">IF(AND($Z34=$Z$4,$B34=2004),CONCATENATE($Z34," ",$B34),"")</f>
        <v>Kern Nevada 2004</v>
      </c>
      <c r="AE34" s="0" t="str">
        <f aca="false">IF(OR($BG34=AE$4,$BH34=AE$4,$BI34=AE$4),AE$4,"")</f>
        <v/>
      </c>
      <c r="AF34" s="0" t="str">
        <f aca="false">IF(OR($BG34=AF$4,$BH34=AF$4,$BI34=AF$4),AF$4,"")</f>
        <v/>
      </c>
      <c r="AG34" s="0" t="str">
        <f aca="false">IF(OR($BG34=AG$4,$BH34=AG$4,$BI34=AG$4),AG$4,"")</f>
        <v/>
      </c>
      <c r="AH34" s="0" t="str">
        <f aca="false">IF(OR($BG34=AH$4,$BH34=AH$4,$BI34=AH$4),AH$4,"")</f>
        <v/>
      </c>
      <c r="AI34" s="0" t="str">
        <f aca="false">IF(OR($BG34=AI$4,$BH34=AI$4,$BI34=AI$4),AI$4,"")</f>
        <v/>
      </c>
      <c r="AJ34" s="0" t="str">
        <f aca="false">IF(OR($BG34=AJ$4,$BH34=AJ$4,$BI34=AJ$4),AJ$4,"")</f>
        <v/>
      </c>
      <c r="AK34" s="0" t="str">
        <f aca="false">IF(AND($AJ34=$AJ$4,$B34=2001),CONCATENATE($AJ34," ",$B34),"")</f>
        <v/>
      </c>
      <c r="AL34" s="0" t="str">
        <f aca="false">IF(AND($AJ34=$AJ$4,$B34=2002),CONCATENATE($AJ34," ",$B34),"")</f>
        <v/>
      </c>
      <c r="AM34" s="0" t="str">
        <f aca="false">IF(AND($AJ34=$AJ$4,$B34=2003),CONCATENATE($AJ34," ",$B34),"")</f>
        <v/>
      </c>
      <c r="AN34" s="0" t="str">
        <f aca="false">IF(AND($AJ34=$AJ$4,$B34=2004),CONCATENATE($AJ34," ",$B34),"")</f>
        <v/>
      </c>
      <c r="AO34" s="0" t="str">
        <f aca="false">IF(OR($BG34=AO$4,$BH34=AO$4,$BI34=AO$4),AO$4,"")</f>
        <v/>
      </c>
      <c r="AP34" s="0" t="str">
        <f aca="false">IF(OR($BG34=AP$4,$BH34=AP$4,$BI34=AP$4),AP$4,"")</f>
        <v/>
      </c>
      <c r="AQ34" s="0" t="str">
        <f aca="false">IF(OR($BG34=AQ$4,$BH34=AQ$4,$BI34=AQ$4),AQ$4,"")</f>
        <v/>
      </c>
      <c r="AR34" s="0" t="str">
        <f aca="false">IF(OR($BG34=AR$4,$BH34=AR$4,$BI34=AR$4),AR$4,"")</f>
        <v/>
      </c>
      <c r="AS34" s="0" t="str">
        <f aca="false">IF(OR($BG34=AS$4,$BH34=AS$4,$BI34=AS$4),AS$4,"")</f>
        <v/>
      </c>
      <c r="AT34" s="0" t="str">
        <f aca="false">IF(AND($AS34=$AS$4,$B34=2001),CONCATENATE($AS34," ",$B34),"")</f>
        <v/>
      </c>
      <c r="AU34" s="0" t="str">
        <f aca="false">IF(AND($AS34=$AS$4,$B34=2002),CONCATENATE($AS34," ",$B34),"")</f>
        <v/>
      </c>
      <c r="AV34" s="0" t="str">
        <f aca="false">IF(AND($AS34=$AS$4,$B34=2003),CONCATENATE($AS34," ",$B34),"")</f>
        <v/>
      </c>
      <c r="AW34" s="0" t="str">
        <f aca="false">IF(AND($AS34=$AS$4,$B34=2004),CONCATENATE($AS34," ",$B34),"")</f>
        <v/>
      </c>
      <c r="AX34" s="0" t="str">
        <f aca="false">IF(OR($BG34=AX$4,$BH34=AX$4,$BI34=AX$4),AX$4,"")</f>
        <v/>
      </c>
      <c r="AY34" s="0" t="str">
        <f aca="false">IF(OR($BG34=AY$4,$BH34=AY$4,$BI34=AY$4),AY$4,"")</f>
        <v/>
      </c>
      <c r="AZ34" s="0" t="str">
        <f aca="false">IF(OR($BG34=AZ$4,$BH34=AZ$4,$BI34=AZ$4),AZ$4,"")</f>
        <v/>
      </c>
      <c r="BA34" s="0" t="n">
        <v>1000</v>
      </c>
      <c r="BB34" s="0" t="n">
        <v>1000</v>
      </c>
      <c r="BC34" s="12" t="n">
        <f aca="false">BA34*$BC$1*$BC$2</f>
        <v>180000</v>
      </c>
      <c r="BD34" s="0" t="s">
        <v>114</v>
      </c>
      <c r="BE34" s="0" t="s">
        <v>115</v>
      </c>
      <c r="BF34" s="0" t="s">
        <v>116</v>
      </c>
      <c r="BG34" s="0" t="s">
        <v>74</v>
      </c>
      <c r="BJ34" s="26"/>
    </row>
    <row r="35" customFormat="false" ht="12.75" hidden="false" customHeight="false" outlineLevel="0" collapsed="false">
      <c r="A35" s="0" t="s">
        <v>108</v>
      </c>
      <c r="B35" s="0" t="n">
        <v>2002</v>
      </c>
      <c r="C35" s="24" t="n">
        <v>37408</v>
      </c>
      <c r="D35" s="0" t="s">
        <v>109</v>
      </c>
      <c r="E35" s="0" t="str">
        <f aca="false">CONCATENATE(D35," ",B35)</f>
        <v>AZ 2002</v>
      </c>
      <c r="F35" s="0" t="s">
        <v>156</v>
      </c>
      <c r="G35" s="0" t="s">
        <v>148</v>
      </c>
      <c r="H35" s="0" t="s">
        <v>199</v>
      </c>
      <c r="I35" s="0" t="s">
        <v>200</v>
      </c>
      <c r="J35" s="0" t="str">
        <f aca="false">IF(OR($BG35=J$4,$BH35=J$4,$BI35=J$4),J$4,"")</f>
        <v/>
      </c>
      <c r="K35" s="0" t="str">
        <f aca="false">IF(OR($BG35=K$4,$BH35=K$4,$BI35=K$4),K$4,"")</f>
        <v/>
      </c>
      <c r="L35" s="0" t="str">
        <f aca="false">IF(AND($K35=K$4,B35=2001),CONCATENATE(K35," ",B35),"")</f>
        <v/>
      </c>
      <c r="M35" s="0" t="str">
        <f aca="false">IF(AND($K35=L$4,C35=2002),CONCATENATE(L35," ",C35),"")</f>
        <v/>
      </c>
      <c r="N35" s="0" t="str">
        <f aca="false">IF(AND($K35=M$4,D35=2003),CONCATENATE(M35," ",D35),"")</f>
        <v/>
      </c>
      <c r="O35" s="0" t="str">
        <f aca="false">IF(AND($K35=N$4,E35=2004),CONCATENATE(N35," ",E35),"")</f>
        <v/>
      </c>
      <c r="P35" s="0" t="str">
        <f aca="false">IF(OR($BG35=P$4,$BH35=P$4,$BI35=P$4),P$4,"")</f>
        <v>El Paso South</v>
      </c>
      <c r="Q35" s="0" t="str">
        <f aca="false">IF(AND($P35=$P$4,$B35=2001),CONCATENATE($P35," ",$B35),"")</f>
        <v/>
      </c>
      <c r="R35" s="0" t="str">
        <f aca="false">IF(AND($P35=$P$4,$B35=2002),CONCATENATE($P35," ",$B35),"")</f>
        <v>El Paso South 2002</v>
      </c>
      <c r="S35" s="0" t="str">
        <f aca="false">IF(AND($P35=$P$4,$B35=2003),CONCATENATE($P35," ",$B35),"")</f>
        <v/>
      </c>
      <c r="T35" s="0" t="str">
        <f aca="false">IF(AND($P35=$P$4,$B35=2004),CONCATENATE($P35," ",$B35),"")</f>
        <v/>
      </c>
      <c r="U35" s="0" t="str">
        <f aca="false">IF(OR($BG35=U$4,$BH35=U$4,$BI35=U$4),U$4,"")</f>
        <v/>
      </c>
      <c r="V35" s="0" t="str">
        <f aca="false">IF(AND($U35=$U$4,$B35=2001),CONCATENATE($U35," ",$B35),"")</f>
        <v/>
      </c>
      <c r="W35" s="0" t="str">
        <f aca="false">IF(AND($U35=$U$4,$B35=2002),CONCATENATE($U35," ",$B35),"")</f>
        <v/>
      </c>
      <c r="X35" s="0" t="str">
        <f aca="false">IF(AND($U35=$U$4,$B35=2003),CONCATENATE($U35," ",$B35),"")</f>
        <v/>
      </c>
      <c r="Y35" s="0" t="str">
        <f aca="false">IF(AND($U35=$U$4,$B35=2004),CONCATENATE($U35," ",$B35),"")</f>
        <v/>
      </c>
      <c r="Z35" s="0" t="str">
        <f aca="false">IF(OR($BG35=Z$4,$BH35=Z$4,$BI35=Z$4),Z$4,"")</f>
        <v/>
      </c>
      <c r="AA35" s="0" t="str">
        <f aca="false">IF(AND($Z35=$Z$4,$B35=2001),CONCATENATE($Z35," ",$B35),"")</f>
        <v/>
      </c>
      <c r="AB35" s="0" t="str">
        <f aca="false">IF(AND($Z35=$Z$4,$B35=2002),CONCATENATE($Z35," ",$B35),"")</f>
        <v/>
      </c>
      <c r="AC35" s="0" t="str">
        <f aca="false">IF(AND($Z35=$Z$4,$B35=2003),CONCATENATE($Z35," ",$B35),"")</f>
        <v/>
      </c>
      <c r="AD35" s="0" t="str">
        <f aca="false">IF(AND($Z35=$Z$4,$B35=2004),CONCATENATE($Z35," ",$B35),"")</f>
        <v/>
      </c>
      <c r="AE35" s="0" t="str">
        <f aca="false">IF(OR($BG35=AE$4,$BH35=AE$4,$BI35=AE$4),AE$4,"")</f>
        <v/>
      </c>
      <c r="AF35" s="0" t="str">
        <f aca="false">IF(OR($BG35=AF$4,$BH35=AF$4,$BI35=AF$4),AF$4,"")</f>
        <v/>
      </c>
      <c r="AG35" s="0" t="str">
        <f aca="false">IF(OR($BG35=AG$4,$BH35=AG$4,$BI35=AG$4),AG$4,"")</f>
        <v/>
      </c>
      <c r="AH35" s="0" t="str">
        <f aca="false">IF(OR($BG35=AH$4,$BH35=AH$4,$BI35=AH$4),AH$4,"")</f>
        <v/>
      </c>
      <c r="AI35" s="0" t="str">
        <f aca="false">IF(OR($BG35=AI$4,$BH35=AI$4,$BI35=AI$4),AI$4,"")</f>
        <v/>
      </c>
      <c r="AJ35" s="0" t="str">
        <f aca="false">IF(OR($BG35=AJ$4,$BH35=AJ$4,$BI35=AJ$4),AJ$4,"")</f>
        <v/>
      </c>
      <c r="AK35" s="0" t="str">
        <f aca="false">IF(AND($AJ35=$AJ$4,$B35=2001),CONCATENATE($AJ35," ",$B35),"")</f>
        <v/>
      </c>
      <c r="AL35" s="0" t="str">
        <f aca="false">IF(AND($AJ35=$AJ$4,$B35=2002),CONCATENATE($AJ35," ",$B35),"")</f>
        <v/>
      </c>
      <c r="AM35" s="0" t="str">
        <f aca="false">IF(AND($AJ35=$AJ$4,$B35=2003),CONCATENATE($AJ35," ",$B35),"")</f>
        <v/>
      </c>
      <c r="AN35" s="0" t="str">
        <f aca="false">IF(AND($AJ35=$AJ$4,$B35=2004),CONCATENATE($AJ35," ",$B35),"")</f>
        <v/>
      </c>
      <c r="AO35" s="0" t="str">
        <f aca="false">IF(OR($BG35=AO$4,$BH35=AO$4,$BI35=AO$4),AO$4,"")</f>
        <v/>
      </c>
      <c r="AP35" s="0" t="str">
        <f aca="false">IF(OR($BG35=AP$4,$BH35=AP$4,$BI35=AP$4),AP$4,"")</f>
        <v/>
      </c>
      <c r="AQ35" s="0" t="str">
        <f aca="false">IF(OR($BG35=AQ$4,$BH35=AQ$4,$BI35=AQ$4),AQ$4,"")</f>
        <v/>
      </c>
      <c r="AR35" s="0" t="str">
        <f aca="false">IF(OR($BG35=AR$4,$BH35=AR$4,$BI35=AR$4),AR$4,"")</f>
        <v/>
      </c>
      <c r="AS35" s="0" t="str">
        <f aca="false">IF(OR($BG35=AS$4,$BH35=AS$4,$BI35=AS$4),AS$4,"")</f>
        <v/>
      </c>
      <c r="AT35" s="0" t="str">
        <f aca="false">IF(AND($AS35=$AS$4,$B35=2001),CONCATENATE($AS35," ",$B35),"")</f>
        <v/>
      </c>
      <c r="AU35" s="0" t="str">
        <f aca="false">IF(AND($AS35=$AS$4,$B35=2002),CONCATENATE($AS35," ",$B35),"")</f>
        <v/>
      </c>
      <c r="AV35" s="0" t="str">
        <f aca="false">IF(AND($AS35=$AS$4,$B35=2003),CONCATENATE($AS35," ",$B35),"")</f>
        <v/>
      </c>
      <c r="AW35" s="0" t="str">
        <f aca="false">IF(AND($AS35=$AS$4,$B35=2004),CONCATENATE($AS35," ",$B35),"")</f>
        <v/>
      </c>
      <c r="AX35" s="0" t="str">
        <f aca="false">IF(OR($BG35=AX$4,$BH35=AX$4,$BI35=AX$4),AX$4,"")</f>
        <v/>
      </c>
      <c r="AY35" s="0" t="str">
        <f aca="false">IF(OR($BG35=AY$4,$BH35=AY$4,$BI35=AY$4),AY$4,"")</f>
        <v/>
      </c>
      <c r="AZ35" s="0" t="str">
        <f aca="false">IF(OR($BG35=AZ$4,$BH35=AZ$4,$BI35=AZ$4),AZ$4,"")</f>
        <v/>
      </c>
      <c r="BA35" s="0" t="n">
        <v>1060</v>
      </c>
      <c r="BB35" s="0" t="n">
        <v>1060</v>
      </c>
      <c r="BC35" s="12" t="n">
        <f aca="false">BA35*$BC$1*$BC$2</f>
        <v>190800</v>
      </c>
      <c r="BD35" s="0" t="s">
        <v>114</v>
      </c>
      <c r="BE35" s="0" t="s">
        <v>115</v>
      </c>
      <c r="BF35" s="0" t="s">
        <v>116</v>
      </c>
      <c r="BG35" s="25" t="s">
        <v>64</v>
      </c>
      <c r="BH35" s="25"/>
      <c r="BI35" s="25"/>
    </row>
    <row r="36" customFormat="false" ht="12.75" hidden="false" customHeight="false" outlineLevel="0" collapsed="false">
      <c r="A36" s="0" t="s">
        <v>144</v>
      </c>
      <c r="B36" s="0" t="n">
        <v>2005</v>
      </c>
      <c r="C36" s="24" t="n">
        <v>38534</v>
      </c>
      <c r="D36" s="0" t="s">
        <v>109</v>
      </c>
      <c r="E36" s="0" t="str">
        <f aca="false">CONCATENATE(D36," ",B36)</f>
        <v>AZ 2005</v>
      </c>
      <c r="F36" s="0" t="s">
        <v>147</v>
      </c>
      <c r="G36" s="0" t="s">
        <v>148</v>
      </c>
      <c r="H36" s="0" t="s">
        <v>199</v>
      </c>
      <c r="I36" s="0" t="s">
        <v>201</v>
      </c>
      <c r="J36" s="0" t="str">
        <f aca="false">IF(OR($BG36=J$4,$BH36=J$4,$BI36=J$4),J$4,"")</f>
        <v/>
      </c>
      <c r="K36" s="0" t="str">
        <f aca="false">IF(OR($BG36=K$4,$BH36=K$4,$BI36=K$4),K$4,"")</f>
        <v/>
      </c>
      <c r="L36" s="0" t="str">
        <f aca="false">IF(AND($K36=K$4,B36=2001),CONCATENATE(K36," ",B36),"")</f>
        <v/>
      </c>
      <c r="M36" s="0" t="str">
        <f aca="false">IF(AND($K36=L$4,C36=2002),CONCATENATE(L36," ",C36),"")</f>
        <v/>
      </c>
      <c r="N36" s="0" t="str">
        <f aca="false">IF(AND($K36=M$4,D36=2003),CONCATENATE(M36," ",D36),"")</f>
        <v/>
      </c>
      <c r="O36" s="0" t="str">
        <f aca="false">IF(AND($K36=N$4,E36=2004),CONCATENATE(N36," ",E36),"")</f>
        <v/>
      </c>
      <c r="P36" s="0" t="str">
        <f aca="false">IF(OR($BG36=P$4,$BH36=P$4,$BI36=P$4),P$4,"")</f>
        <v>El Paso South</v>
      </c>
      <c r="Q36" s="0" t="str">
        <f aca="false">IF(AND($P36=$P$4,$B36=2001),CONCATENATE($P36," ",$B36),"")</f>
        <v/>
      </c>
      <c r="R36" s="0" t="str">
        <f aca="false">IF(AND($P36=$P$4,$B36=2002),CONCATENATE($P36," ",$B36),"")</f>
        <v/>
      </c>
      <c r="S36" s="0" t="str">
        <f aca="false">IF(AND($P36=$P$4,$B36=2003),CONCATENATE($P36," ",$B36),"")</f>
        <v/>
      </c>
      <c r="T36" s="0" t="str">
        <f aca="false">IF(AND($P36=$P$4,$B36=2004),CONCATENATE($P36," ",$B36),"")</f>
        <v/>
      </c>
      <c r="U36" s="0" t="str">
        <f aca="false">IF(OR($BG36=U$4,$BH36=U$4,$BI36=U$4),U$4,"")</f>
        <v/>
      </c>
      <c r="V36" s="0" t="str">
        <f aca="false">IF(AND($U36=$U$4,$B36=2001),CONCATENATE($U36," ",$B36),"")</f>
        <v/>
      </c>
      <c r="W36" s="0" t="str">
        <f aca="false">IF(AND($U36=$U$4,$B36=2002),CONCATENATE($U36," ",$B36),"")</f>
        <v/>
      </c>
      <c r="X36" s="0" t="str">
        <f aca="false">IF(AND($U36=$U$4,$B36=2003),CONCATENATE($U36," ",$B36),"")</f>
        <v/>
      </c>
      <c r="Y36" s="0" t="str">
        <f aca="false">IF(AND($U36=$U$4,$B36=2004),CONCATENATE($U36," ",$B36),"")</f>
        <v/>
      </c>
      <c r="Z36" s="0" t="str">
        <f aca="false">IF(OR($BG36=Z$4,$BH36=Z$4,$BI36=Z$4),Z$4,"")</f>
        <v/>
      </c>
      <c r="AA36" s="0" t="str">
        <f aca="false">IF(AND($Z36=$Z$4,$B36=2001),CONCATENATE($Z36," ",$B36),"")</f>
        <v/>
      </c>
      <c r="AB36" s="0" t="str">
        <f aca="false">IF(AND($Z36=$Z$4,$B36=2002),CONCATENATE($Z36," ",$B36),"")</f>
        <v/>
      </c>
      <c r="AC36" s="0" t="str">
        <f aca="false">IF(AND($Z36=$Z$4,$B36=2003),CONCATENATE($Z36," ",$B36),"")</f>
        <v/>
      </c>
      <c r="AD36" s="0" t="str">
        <f aca="false">IF(AND($Z36=$Z$4,$B36=2004),CONCATENATE($Z36," ",$B36),"")</f>
        <v/>
      </c>
      <c r="AE36" s="0" t="str">
        <f aca="false">IF(OR($BG36=AE$4,$BH36=AE$4,$BI36=AE$4),AE$4,"")</f>
        <v/>
      </c>
      <c r="AF36" s="0" t="str">
        <f aca="false">IF(OR($BG36=AF$4,$BH36=AF$4,$BI36=AF$4),AF$4,"")</f>
        <v/>
      </c>
      <c r="AG36" s="0" t="str">
        <f aca="false">IF(OR($BG36=AG$4,$BH36=AG$4,$BI36=AG$4),AG$4,"")</f>
        <v/>
      </c>
      <c r="AH36" s="0" t="str">
        <f aca="false">IF(OR($BG36=AH$4,$BH36=AH$4,$BI36=AH$4),AH$4,"")</f>
        <v/>
      </c>
      <c r="AI36" s="0" t="str">
        <f aca="false">IF(OR($BG36=AI$4,$BH36=AI$4,$BI36=AI$4),AI$4,"")</f>
        <v/>
      </c>
      <c r="AJ36" s="0" t="str">
        <f aca="false">IF(OR($BG36=AJ$4,$BH36=AJ$4,$BI36=AJ$4),AJ$4,"")</f>
        <v/>
      </c>
      <c r="AK36" s="0" t="str">
        <f aca="false">IF(AND($AJ36=$AJ$4,$B36=2001),CONCATENATE($AJ36," ",$B36),"")</f>
        <v/>
      </c>
      <c r="AL36" s="0" t="str">
        <f aca="false">IF(AND($AJ36=$AJ$4,$B36=2002),CONCATENATE($AJ36," ",$B36),"")</f>
        <v/>
      </c>
      <c r="AM36" s="0" t="str">
        <f aca="false">IF(AND($AJ36=$AJ$4,$B36=2003),CONCATENATE($AJ36," ",$B36),"")</f>
        <v/>
      </c>
      <c r="AN36" s="0" t="str">
        <f aca="false">IF(AND($AJ36=$AJ$4,$B36=2004),CONCATENATE($AJ36," ",$B36),"")</f>
        <v/>
      </c>
      <c r="AO36" s="0" t="str">
        <f aca="false">IF(OR($BG36=AO$4,$BH36=AO$4,$BI36=AO$4),AO$4,"")</f>
        <v/>
      </c>
      <c r="AP36" s="0" t="str">
        <f aca="false">IF(OR($BG36=AP$4,$BH36=AP$4,$BI36=AP$4),AP$4,"")</f>
        <v/>
      </c>
      <c r="AQ36" s="0" t="str">
        <f aca="false">IF(OR($BG36=AQ$4,$BH36=AQ$4,$BI36=AQ$4),AQ$4,"")</f>
        <v/>
      </c>
      <c r="AR36" s="0" t="str">
        <f aca="false">IF(OR($BG36=AR$4,$BH36=AR$4,$BI36=AR$4),AR$4,"")</f>
        <v/>
      </c>
      <c r="AS36" s="0" t="str">
        <f aca="false">IF(OR($BG36=AS$4,$BH36=AS$4,$BI36=AS$4),AS$4,"")</f>
        <v/>
      </c>
      <c r="AT36" s="0" t="str">
        <f aca="false">IF(AND($AS36=$AS$4,$B36=2001),CONCATENATE($AS36," ",$B36),"")</f>
        <v/>
      </c>
      <c r="AU36" s="0" t="str">
        <f aca="false">IF(AND($AS36=$AS$4,$B36=2002),CONCATENATE($AS36," ",$B36),"")</f>
        <v/>
      </c>
      <c r="AV36" s="0" t="str">
        <f aca="false">IF(AND($AS36=$AS$4,$B36=2003),CONCATENATE($AS36," ",$B36),"")</f>
        <v/>
      </c>
      <c r="AW36" s="0" t="str">
        <f aca="false">IF(AND($AS36=$AS$4,$B36=2004),CONCATENATE($AS36," ",$B36),"")</f>
        <v/>
      </c>
      <c r="AX36" s="0" t="str">
        <f aca="false">IF(OR($BG36=AX$4,$BH36=AX$4,$BI36=AX$4),AX$4,"")</f>
        <v/>
      </c>
      <c r="AY36" s="0" t="str">
        <f aca="false">IF(OR($BG36=AY$4,$BH36=AY$4,$BI36=AY$4),AY$4,"")</f>
        <v/>
      </c>
      <c r="AZ36" s="0" t="str">
        <f aca="false">IF(OR($BG36=AZ$4,$BH36=AZ$4,$BI36=AZ$4),AZ$4,"")</f>
        <v/>
      </c>
      <c r="BA36" s="0" t="n">
        <v>530</v>
      </c>
      <c r="BB36" s="0" t="n">
        <v>530</v>
      </c>
      <c r="BC36" s="12" t="n">
        <f aca="false">BA36*$BC$1*$BC$2</f>
        <v>95400</v>
      </c>
      <c r="BD36" s="0" t="s">
        <v>114</v>
      </c>
      <c r="BE36" s="0" t="s">
        <v>122</v>
      </c>
      <c r="BF36" s="0" t="s">
        <v>116</v>
      </c>
      <c r="BG36" s="25" t="s">
        <v>64</v>
      </c>
      <c r="BH36" s="25"/>
      <c r="BI36" s="25"/>
      <c r="BJ36" s="26"/>
    </row>
    <row r="37" customFormat="false" ht="12.75" hidden="false" customHeight="false" outlineLevel="0" collapsed="false">
      <c r="A37" s="0" t="s">
        <v>144</v>
      </c>
      <c r="B37" s="0" t="n">
        <v>2003</v>
      </c>
      <c r="C37" s="24"/>
      <c r="D37" s="0" t="s">
        <v>171</v>
      </c>
      <c r="E37" s="0" t="str">
        <f aca="false">CONCATENATE(D37," ",B37)</f>
        <v>NV 2003</v>
      </c>
      <c r="F37" s="0" t="s">
        <v>172</v>
      </c>
      <c r="G37" s="0" t="s">
        <v>173</v>
      </c>
      <c r="H37" s="0" t="s">
        <v>199</v>
      </c>
      <c r="I37" s="0" t="s">
        <v>202</v>
      </c>
      <c r="J37" s="0" t="str">
        <f aca="false">IF(OR($BG37=J$4,$BH37=J$4,$BI37=J$4),J$4,"")</f>
        <v/>
      </c>
      <c r="K37" s="0" t="str">
        <f aca="false">IF(OR($BG37=K$4,$BH37=K$4,$BI37=K$4),K$4,"")</f>
        <v/>
      </c>
      <c r="L37" s="0" t="str">
        <f aca="false">IF(AND($K37=K$4,B37=2001),CONCATENATE(K37," ",B37),"")</f>
        <v/>
      </c>
      <c r="M37" s="0" t="str">
        <f aca="false">IF(AND($K37=L$4,C37=2002),CONCATENATE(L37," ",C37),"")</f>
        <v/>
      </c>
      <c r="N37" s="0" t="str">
        <f aca="false">IF(AND($K37=M$4,D37=2003),CONCATENATE(M37," ",D37),"")</f>
        <v/>
      </c>
      <c r="O37" s="0" t="str">
        <f aca="false">IF(AND($K37=N$4,E37=2004),CONCATENATE(N37," ",E37),"")</f>
        <v/>
      </c>
      <c r="P37" s="0" t="str">
        <f aca="false">IF(OR($BG37=P$4,$BH37=P$4,$BI37=P$4),P$4,"")</f>
        <v/>
      </c>
      <c r="Q37" s="0" t="str">
        <f aca="false">IF(AND($P37=$P$4,$B37=2001),CONCATENATE($P37," ",$B37),"")</f>
        <v/>
      </c>
      <c r="R37" s="0" t="str">
        <f aca="false">IF(AND($P37=$P$4,$B37=2002),CONCATENATE($P37," ",$B37),"")</f>
        <v/>
      </c>
      <c r="S37" s="0" t="str">
        <f aca="false">IF(AND($P37=$P$4,$B37=2003),CONCATENATE($P37," ",$B37),"")</f>
        <v/>
      </c>
      <c r="T37" s="0" t="str">
        <f aca="false">IF(AND($P37=$P$4,$B37=2004),CONCATENATE($P37," ",$B37),"")</f>
        <v/>
      </c>
      <c r="U37" s="0" t="str">
        <f aca="false">IF(OR($BG37=U$4,$BH37=U$4,$BI37=U$4),U$4,"")</f>
        <v/>
      </c>
      <c r="V37" s="0" t="str">
        <f aca="false">IF(AND($U37=$U$4,$B37=2001),CONCATENATE($U37," ",$B37),"")</f>
        <v/>
      </c>
      <c r="W37" s="0" t="str">
        <f aca="false">IF(AND($U37=$U$4,$B37=2002),CONCATENATE($U37," ",$B37),"")</f>
        <v/>
      </c>
      <c r="X37" s="0" t="str">
        <f aca="false">IF(AND($U37=$U$4,$B37=2003),CONCATENATE($U37," ",$B37),"")</f>
        <v/>
      </c>
      <c r="Y37" s="0" t="str">
        <f aca="false">IF(AND($U37=$U$4,$B37=2004),CONCATENATE($U37," ",$B37),"")</f>
        <v/>
      </c>
      <c r="Z37" s="0" t="str">
        <f aca="false">IF(OR($BG37=Z$4,$BH37=Z$4,$BI37=Z$4),Z$4,"")</f>
        <v>Kern Nevada</v>
      </c>
      <c r="AA37" s="0" t="str">
        <f aca="false">IF(AND($Z37=$Z$4,$B37=2001),CONCATENATE($Z37," ",$B37),"")</f>
        <v/>
      </c>
      <c r="AB37" s="0" t="str">
        <f aca="false">IF(AND($Z37=$Z$4,$B37=2002),CONCATENATE($Z37," ",$B37),"")</f>
        <v/>
      </c>
      <c r="AC37" s="0" t="str">
        <f aca="false">IF(AND($Z37=$Z$4,$B37=2003),CONCATENATE($Z37," ",$B37),"")</f>
        <v>Kern Nevada 2003</v>
      </c>
      <c r="AD37" s="0" t="str">
        <f aca="false">IF(AND($Z37=$Z$4,$B37=2004),CONCATENATE($Z37," ",$B37),"")</f>
        <v/>
      </c>
      <c r="AE37" s="0" t="str">
        <f aca="false">IF(OR($BG37=AE$4,$BH37=AE$4,$BI37=AE$4),AE$4,"")</f>
        <v/>
      </c>
      <c r="AF37" s="0" t="str">
        <f aca="false">IF(OR($BG37=AF$4,$BH37=AF$4,$BI37=AF$4),AF$4,"")</f>
        <v/>
      </c>
      <c r="AG37" s="0" t="str">
        <f aca="false">IF(OR($BG37=AG$4,$BH37=AG$4,$BI37=AG$4),AG$4,"")</f>
        <v/>
      </c>
      <c r="AH37" s="0" t="str">
        <f aca="false">IF(OR($BG37=AH$4,$BH37=AH$4,$BI37=AH$4),AH$4,"")</f>
        <v/>
      </c>
      <c r="AI37" s="0" t="str">
        <f aca="false">IF(OR($BG37=AI$4,$BH37=AI$4,$BI37=AI$4),AI$4,"")</f>
        <v/>
      </c>
      <c r="AJ37" s="0" t="str">
        <f aca="false">IF(OR($BG37=AJ$4,$BH37=AJ$4,$BI37=AJ$4),AJ$4,"")</f>
        <v/>
      </c>
      <c r="AK37" s="0" t="str">
        <f aca="false">IF(AND($AJ37=$AJ$4,$B37=2001),CONCATENATE($AJ37," ",$B37),"")</f>
        <v/>
      </c>
      <c r="AL37" s="0" t="str">
        <f aca="false">IF(AND($AJ37=$AJ$4,$B37=2002),CONCATENATE($AJ37," ",$B37),"")</f>
        <v/>
      </c>
      <c r="AM37" s="0" t="str">
        <f aca="false">IF(AND($AJ37=$AJ$4,$B37=2003),CONCATENATE($AJ37," ",$B37),"")</f>
        <v/>
      </c>
      <c r="AN37" s="0" t="str">
        <f aca="false">IF(AND($AJ37=$AJ$4,$B37=2004),CONCATENATE($AJ37," ",$B37),"")</f>
        <v/>
      </c>
      <c r="AO37" s="0" t="str">
        <f aca="false">IF(OR($BG37=AO$4,$BH37=AO$4,$BI37=AO$4),AO$4,"")</f>
        <v/>
      </c>
      <c r="AP37" s="0" t="str">
        <f aca="false">IF(OR($BG37=AP$4,$BH37=AP$4,$BI37=AP$4),AP$4,"")</f>
        <v/>
      </c>
      <c r="AQ37" s="0" t="str">
        <f aca="false">IF(OR($BG37=AQ$4,$BH37=AQ$4,$BI37=AQ$4),AQ$4,"")</f>
        <v/>
      </c>
      <c r="AR37" s="0" t="str">
        <f aca="false">IF(OR($BG37=AR$4,$BH37=AR$4,$BI37=AR$4),AR$4,"")</f>
        <v/>
      </c>
      <c r="AS37" s="0" t="str">
        <f aca="false">IF(OR($BG37=AS$4,$BH37=AS$4,$BI37=AS$4),AS$4,"")</f>
        <v/>
      </c>
      <c r="AT37" s="0" t="str">
        <f aca="false">IF(AND($AS37=$AS$4,$B37=2001),CONCATENATE($AS37," ",$B37),"")</f>
        <v/>
      </c>
      <c r="AU37" s="0" t="str">
        <f aca="false">IF(AND($AS37=$AS$4,$B37=2002),CONCATENATE($AS37," ",$B37),"")</f>
        <v/>
      </c>
      <c r="AV37" s="0" t="str">
        <f aca="false">IF(AND($AS37=$AS$4,$B37=2003),CONCATENATE($AS37," ",$B37),"")</f>
        <v/>
      </c>
      <c r="AW37" s="0" t="str">
        <f aca="false">IF(AND($AS37=$AS$4,$B37=2004),CONCATENATE($AS37," ",$B37),"")</f>
        <v/>
      </c>
      <c r="AX37" s="0" t="str">
        <f aca="false">IF(OR($BG37=AX$4,$BH37=AX$4,$BI37=AX$4),AX$4,"")</f>
        <v/>
      </c>
      <c r="AY37" s="0" t="str">
        <f aca="false">IF(OR($BG37=AY$4,$BH37=AY$4,$BI37=AY$4),AY$4,"")</f>
        <v/>
      </c>
      <c r="AZ37" s="0" t="str">
        <f aca="false">IF(OR($BG37=AZ$4,$BH37=AZ$4,$BI37=AZ$4),AZ$4,"")</f>
        <v/>
      </c>
      <c r="BA37" s="0" t="n">
        <v>500</v>
      </c>
      <c r="BB37" s="0" t="n">
        <v>500</v>
      </c>
      <c r="BC37" s="12" t="n">
        <f aca="false">BA37*$BC$1*$BC$2</f>
        <v>90000</v>
      </c>
      <c r="BD37" s="0" t="s">
        <v>114</v>
      </c>
      <c r="BE37" s="0" t="s">
        <v>115</v>
      </c>
      <c r="BF37" s="0" t="s">
        <v>116</v>
      </c>
      <c r="BG37" s="0" t="s">
        <v>74</v>
      </c>
    </row>
    <row r="38" customFormat="false" ht="12.75" hidden="false" customHeight="false" outlineLevel="0" collapsed="false">
      <c r="A38" s="0" t="s">
        <v>144</v>
      </c>
      <c r="B38" s="0" t="n">
        <v>2002</v>
      </c>
      <c r="C38" s="24" t="n">
        <v>37408</v>
      </c>
      <c r="D38" s="0" t="s">
        <v>109</v>
      </c>
      <c r="E38" s="0" t="str">
        <f aca="false">CONCATENATE(D38," ",B38)</f>
        <v>AZ 2002</v>
      </c>
      <c r="F38" s="0" t="s">
        <v>203</v>
      </c>
      <c r="G38" s="0" t="s">
        <v>204</v>
      </c>
      <c r="H38" s="0" t="s">
        <v>205</v>
      </c>
      <c r="I38" s="0" t="s">
        <v>206</v>
      </c>
      <c r="J38" s="0" t="str">
        <f aca="false">IF(OR($BG38=J$4,$BH38=J$4,$BI38=J$4),J$4,"")</f>
        <v/>
      </c>
      <c r="K38" s="0" t="str">
        <f aca="false">IF(OR($BG38=K$4,$BH38=K$4,$BI38=K$4),K$4,"")</f>
        <v/>
      </c>
      <c r="L38" s="0" t="str">
        <f aca="false">IF(AND($K38=K$4,B38=2001),CONCATENATE(K38," ",B38),"")</f>
        <v/>
      </c>
      <c r="M38" s="0" t="str">
        <f aca="false">IF(AND($K38=L$4,C38=2002),CONCATENATE(L38," ",C38),"")</f>
        <v/>
      </c>
      <c r="N38" s="0" t="str">
        <f aca="false">IF(AND($K38=M$4,D38=2003),CONCATENATE(M38," ",D38),"")</f>
        <v/>
      </c>
      <c r="O38" s="0" t="str">
        <f aca="false">IF(AND($K38=N$4,E38=2004),CONCATENATE(N38," ",E38),"")</f>
        <v/>
      </c>
      <c r="P38" s="0" t="str">
        <f aca="false">IF(OR($BG38=P$4,$BH38=P$4,$BI38=P$4),P$4,"")</f>
        <v>El Paso South</v>
      </c>
      <c r="Q38" s="0" t="str">
        <f aca="false">IF(AND($P38=$P$4,$B38=2001),CONCATENATE($P38," ",$B38),"")</f>
        <v/>
      </c>
      <c r="R38" s="0" t="str">
        <f aca="false">IF(AND($P38=$P$4,$B38=2002),CONCATENATE($P38," ",$B38),"")</f>
        <v>El Paso South 2002</v>
      </c>
      <c r="S38" s="0" t="str">
        <f aca="false">IF(AND($P38=$P$4,$B38=2003),CONCATENATE($P38," ",$B38),"")</f>
        <v/>
      </c>
      <c r="T38" s="0" t="str">
        <f aca="false">IF(AND($P38=$P$4,$B38=2004),CONCATENATE($P38," ",$B38),"")</f>
        <v/>
      </c>
      <c r="U38" s="0" t="str">
        <f aca="false">IF(OR($BG38=U$4,$BH38=U$4,$BI38=U$4),U$4,"")</f>
        <v/>
      </c>
      <c r="V38" s="0" t="str">
        <f aca="false">IF(AND($U38=$U$4,$B38=2001),CONCATENATE($U38," ",$B38),"")</f>
        <v/>
      </c>
      <c r="W38" s="0" t="str">
        <f aca="false">IF(AND($U38=$U$4,$B38=2002),CONCATENATE($U38," ",$B38),"")</f>
        <v/>
      </c>
      <c r="X38" s="0" t="str">
        <f aca="false">IF(AND($U38=$U$4,$B38=2003),CONCATENATE($U38," ",$B38),"")</f>
        <v/>
      </c>
      <c r="Y38" s="0" t="str">
        <f aca="false">IF(AND($U38=$U$4,$B38=2004),CONCATENATE($U38," ",$B38),"")</f>
        <v/>
      </c>
      <c r="Z38" s="0" t="str">
        <f aca="false">IF(OR($BG38=Z$4,$BH38=Z$4,$BI38=Z$4),Z$4,"")</f>
        <v/>
      </c>
      <c r="AA38" s="0" t="str">
        <f aca="false">IF(AND($Z38=$Z$4,$B38=2001),CONCATENATE($Z38," ",$B38),"")</f>
        <v/>
      </c>
      <c r="AB38" s="0" t="str">
        <f aca="false">IF(AND($Z38=$Z$4,$B38=2002),CONCATENATE($Z38," ",$B38),"")</f>
        <v/>
      </c>
      <c r="AC38" s="0" t="str">
        <f aca="false">IF(AND($Z38=$Z$4,$B38=2003),CONCATENATE($Z38," ",$B38),"")</f>
        <v/>
      </c>
      <c r="AD38" s="0" t="str">
        <f aca="false">IF(AND($Z38=$Z$4,$B38=2004),CONCATENATE($Z38," ",$B38),"")</f>
        <v/>
      </c>
      <c r="AE38" s="0" t="str">
        <f aca="false">IF(OR($BG38=AE$4,$BH38=AE$4,$BI38=AE$4),AE$4,"")</f>
        <v/>
      </c>
      <c r="AF38" s="0" t="str">
        <f aca="false">IF(OR($BG38=AF$4,$BH38=AF$4,$BI38=AF$4),AF$4,"")</f>
        <v/>
      </c>
      <c r="AG38" s="0" t="str">
        <f aca="false">IF(OR($BG38=AG$4,$BH38=AG$4,$BI38=AG$4),AG$4,"")</f>
        <v/>
      </c>
      <c r="AH38" s="0" t="str">
        <f aca="false">IF(OR($BG38=AH$4,$BH38=AH$4,$BI38=AH$4),AH$4,"")</f>
        <v/>
      </c>
      <c r="AI38" s="0" t="str">
        <f aca="false">IF(OR($BG38=AI$4,$BH38=AI$4,$BI38=AI$4),AI$4,"")</f>
        <v/>
      </c>
      <c r="AJ38" s="0" t="str">
        <f aca="false">IF(OR($BG38=AJ$4,$BH38=AJ$4,$BI38=AJ$4),AJ$4,"")</f>
        <v/>
      </c>
      <c r="AK38" s="0" t="str">
        <f aca="false">IF(AND($AJ38=$AJ$4,$B38=2001),CONCATENATE($AJ38," ",$B38),"")</f>
        <v/>
      </c>
      <c r="AL38" s="0" t="str">
        <f aca="false">IF(AND($AJ38=$AJ$4,$B38=2002),CONCATENATE($AJ38," ",$B38),"")</f>
        <v/>
      </c>
      <c r="AM38" s="0" t="str">
        <f aca="false">IF(AND($AJ38=$AJ$4,$B38=2003),CONCATENATE($AJ38," ",$B38),"")</f>
        <v/>
      </c>
      <c r="AN38" s="0" t="str">
        <f aca="false">IF(AND($AJ38=$AJ$4,$B38=2004),CONCATENATE($AJ38," ",$B38),"")</f>
        <v/>
      </c>
      <c r="AO38" s="0" t="str">
        <f aca="false">IF(OR($BG38=AO$4,$BH38=AO$4,$BI38=AO$4),AO$4,"")</f>
        <v/>
      </c>
      <c r="AP38" s="0" t="str">
        <f aca="false">IF(OR($BG38=AP$4,$BH38=AP$4,$BI38=AP$4),AP$4,"")</f>
        <v/>
      </c>
      <c r="AQ38" s="0" t="str">
        <f aca="false">IF(OR($BG38=AQ$4,$BH38=AQ$4,$BI38=AQ$4),AQ$4,"")</f>
        <v/>
      </c>
      <c r="AR38" s="0" t="str">
        <f aca="false">IF(OR($BG38=AR$4,$BH38=AR$4,$BI38=AR$4),AR$4,"")</f>
        <v/>
      </c>
      <c r="AS38" s="0" t="str">
        <f aca="false">IF(OR($BG38=AS$4,$BH38=AS$4,$BI38=AS$4),AS$4,"")</f>
        <v/>
      </c>
      <c r="AT38" s="0" t="str">
        <f aca="false">IF(AND($AS38=$AS$4,$B38=2001),CONCATENATE($AS38," ",$B38),"")</f>
        <v/>
      </c>
      <c r="AU38" s="0" t="str">
        <f aca="false">IF(AND($AS38=$AS$4,$B38=2002),CONCATENATE($AS38," ",$B38),"")</f>
        <v/>
      </c>
      <c r="AV38" s="0" t="str">
        <f aca="false">IF(AND($AS38=$AS$4,$B38=2003),CONCATENATE($AS38," ",$B38),"")</f>
        <v/>
      </c>
      <c r="AW38" s="0" t="str">
        <f aca="false">IF(AND($AS38=$AS$4,$B38=2004),CONCATENATE($AS38," ",$B38),"")</f>
        <v/>
      </c>
      <c r="AX38" s="0" t="str">
        <f aca="false">IF(OR($BG38=AX$4,$BH38=AX$4,$BI38=AX$4),AX$4,"")</f>
        <v/>
      </c>
      <c r="AY38" s="0" t="str">
        <f aca="false">IF(OR($BG38=AY$4,$BH38=AY$4,$BI38=AY$4),AY$4,"")</f>
        <v/>
      </c>
      <c r="AZ38" s="0" t="str">
        <f aca="false">IF(OR($BG38=AZ$4,$BH38=AZ$4,$BI38=AZ$4),AZ$4,"")</f>
        <v/>
      </c>
      <c r="BA38" s="0" t="n">
        <v>600</v>
      </c>
      <c r="BB38" s="0" t="n">
        <v>600</v>
      </c>
      <c r="BC38" s="12" t="n">
        <f aca="false">BA38*$BC$1*$BC$2</f>
        <v>108000</v>
      </c>
      <c r="BD38" s="0" t="s">
        <v>121</v>
      </c>
      <c r="BE38" s="0" t="s">
        <v>115</v>
      </c>
      <c r="BF38" s="0" t="s">
        <v>116</v>
      </c>
      <c r="BG38" s="0" t="s">
        <v>64</v>
      </c>
      <c r="BJ38" s="26"/>
    </row>
    <row r="39" customFormat="false" ht="12.75" hidden="false" customHeight="false" outlineLevel="0" collapsed="false">
      <c r="A39" s="0" t="s">
        <v>108</v>
      </c>
      <c r="B39" s="0" t="n">
        <v>2001</v>
      </c>
      <c r="C39" s="24" t="n">
        <v>37073</v>
      </c>
      <c r="D39" s="0" t="s">
        <v>109</v>
      </c>
      <c r="E39" s="0" t="str">
        <f aca="false">CONCATENATE(D39," ",B39)</f>
        <v>AZ 2001</v>
      </c>
      <c r="F39" s="0" t="s">
        <v>207</v>
      </c>
      <c r="G39" s="0" t="s">
        <v>124</v>
      </c>
      <c r="H39" s="0" t="s">
        <v>208</v>
      </c>
      <c r="I39" s="0" t="s">
        <v>209</v>
      </c>
      <c r="J39" s="0" t="str">
        <f aca="false">IF(OR($BG39=J$4,$BH39=J$4,$BI39=J$4),J$4,"")</f>
        <v/>
      </c>
      <c r="K39" s="0" t="str">
        <f aca="false">IF(OR($BG39=K$4,$BH39=K$4,$BI39=K$4),K$4,"")</f>
        <v>El Paso North</v>
      </c>
      <c r="L39" s="0" t="str">
        <f aca="false">IF(AND($K39=K$4,B39=2001),CONCATENATE(K39," ",B39),"")</f>
        <v>El Paso North 2001</v>
      </c>
      <c r="M39" s="0" t="str">
        <f aca="false">IF(AND($K39=L$4,C39=2002),CONCATENATE(L39," ",C39),"")</f>
        <v/>
      </c>
      <c r="N39" s="0" t="str">
        <f aca="false">IF(AND($K39=M$4,D39=2003),CONCATENATE(M39," ",D39),"")</f>
        <v/>
      </c>
      <c r="O39" s="0" t="str">
        <f aca="false">IF(AND($K39=N$4,E39=2004),CONCATENATE(N39," ",E39),"")</f>
        <v/>
      </c>
      <c r="P39" s="0" t="str">
        <f aca="false">IF(OR($BG39=P$4,$BH39=P$4,$BI39=P$4),P$4,"")</f>
        <v/>
      </c>
      <c r="Q39" s="0" t="str">
        <f aca="false">IF(AND($P39=$P$4,$B39=2001),CONCATENATE($P39," ",$B39),"")</f>
        <v/>
      </c>
      <c r="R39" s="0" t="str">
        <f aca="false">IF(AND($P39=$P$4,$B39=2002),CONCATENATE($P39," ",$B39),"")</f>
        <v/>
      </c>
      <c r="S39" s="0" t="str">
        <f aca="false">IF(AND($P39=$P$4,$B39=2003),CONCATENATE($P39," ",$B39),"")</f>
        <v/>
      </c>
      <c r="T39" s="0" t="str">
        <f aca="false">IF(AND($P39=$P$4,$B39=2004),CONCATENATE($P39," ",$B39),"")</f>
        <v/>
      </c>
      <c r="U39" s="0" t="str">
        <f aca="false">IF(OR($BG39=U$4,$BH39=U$4,$BI39=U$4),U$4,"")</f>
        <v/>
      </c>
      <c r="V39" s="0" t="str">
        <f aca="false">IF(AND($U39=$U$4,$B39=2001),CONCATENATE($U39," ",$B39),"")</f>
        <v/>
      </c>
      <c r="W39" s="0" t="str">
        <f aca="false">IF(AND($U39=$U$4,$B39=2002),CONCATENATE($U39," ",$B39),"")</f>
        <v/>
      </c>
      <c r="X39" s="0" t="str">
        <f aca="false">IF(AND($U39=$U$4,$B39=2003),CONCATENATE($U39," ",$B39),"")</f>
        <v/>
      </c>
      <c r="Y39" s="0" t="str">
        <f aca="false">IF(AND($U39=$U$4,$B39=2004),CONCATENATE($U39," ",$B39),"")</f>
        <v/>
      </c>
      <c r="Z39" s="0" t="str">
        <f aca="false">IF(OR($BG39=Z$4,$BH39=Z$4,$BI39=Z$4),Z$4,"")</f>
        <v/>
      </c>
      <c r="AA39" s="0" t="str">
        <f aca="false">IF(AND($Z39=$Z$4,$B39=2001),CONCATENATE($Z39," ",$B39),"")</f>
        <v/>
      </c>
      <c r="AB39" s="0" t="str">
        <f aca="false">IF(AND($Z39=$Z$4,$B39=2002),CONCATENATE($Z39," ",$B39),"")</f>
        <v/>
      </c>
      <c r="AC39" s="0" t="str">
        <f aca="false">IF(AND($Z39=$Z$4,$B39=2003),CONCATENATE($Z39," ",$B39),"")</f>
        <v/>
      </c>
      <c r="AD39" s="0" t="str">
        <f aca="false">IF(AND($Z39=$Z$4,$B39=2004),CONCATENATE($Z39," ",$B39),"")</f>
        <v/>
      </c>
      <c r="AE39" s="0" t="str">
        <f aca="false">IF(OR($BG39=AE$4,$BH39=AE$4,$BI39=AE$4),AE$4,"")</f>
        <v/>
      </c>
      <c r="AF39" s="0" t="str">
        <f aca="false">IF(OR($BG39=AF$4,$BH39=AF$4,$BI39=AF$4),AF$4,"")</f>
        <v/>
      </c>
      <c r="AG39" s="0" t="str">
        <f aca="false">IF(OR($BG39=AG$4,$BH39=AG$4,$BI39=AG$4),AG$4,"")</f>
        <v/>
      </c>
      <c r="AH39" s="0" t="str">
        <f aca="false">IF(OR($BG39=AH$4,$BH39=AH$4,$BI39=AH$4),AH$4,"")</f>
        <v/>
      </c>
      <c r="AI39" s="0" t="str">
        <f aca="false">IF(OR($BG39=AI$4,$BH39=AI$4,$BI39=AI$4),AI$4,"")</f>
        <v/>
      </c>
      <c r="AJ39" s="0" t="str">
        <f aca="false">IF(OR($BG39=AJ$4,$BH39=AJ$4,$BI39=AJ$4),AJ$4,"")</f>
        <v/>
      </c>
      <c r="AK39" s="0" t="str">
        <f aca="false">IF(AND($AJ39=$AJ$4,$B39=2001),CONCATENATE($AJ39," ",$B39),"")</f>
        <v/>
      </c>
      <c r="AL39" s="0" t="str">
        <f aca="false">IF(AND($AJ39=$AJ$4,$B39=2002),CONCATENATE($AJ39," ",$B39),"")</f>
        <v/>
      </c>
      <c r="AM39" s="0" t="str">
        <f aca="false">IF(AND($AJ39=$AJ$4,$B39=2003),CONCATENATE($AJ39," ",$B39),"")</f>
        <v/>
      </c>
      <c r="AN39" s="0" t="str">
        <f aca="false">IF(AND($AJ39=$AJ$4,$B39=2004),CONCATENATE($AJ39," ",$B39),"")</f>
        <v/>
      </c>
      <c r="AO39" s="0" t="str">
        <f aca="false">IF(OR($BG39=AO$4,$BH39=AO$4,$BI39=AO$4),AO$4,"")</f>
        <v/>
      </c>
      <c r="AP39" s="0" t="str">
        <f aca="false">IF(OR($BG39=AP$4,$BH39=AP$4,$BI39=AP$4),AP$4,"")</f>
        <v/>
      </c>
      <c r="AQ39" s="0" t="str">
        <f aca="false">IF(OR($BG39=AQ$4,$BH39=AQ$4,$BI39=AQ$4),AQ$4,"")</f>
        <v/>
      </c>
      <c r="AR39" s="0" t="str">
        <f aca="false">IF(OR($BG39=AR$4,$BH39=AR$4,$BI39=AR$4),AR$4,"")</f>
        <v/>
      </c>
      <c r="AS39" s="0" t="str">
        <f aca="false">IF(OR($BG39=AS$4,$BH39=AS$4,$BI39=AS$4),AS$4,"")</f>
        <v/>
      </c>
      <c r="AT39" s="0" t="str">
        <f aca="false">IF(AND($AS39=$AS$4,$B39=2001),CONCATENATE($AS39," ",$B39),"")</f>
        <v/>
      </c>
      <c r="AU39" s="0" t="str">
        <f aca="false">IF(AND($AS39=$AS$4,$B39=2002),CONCATENATE($AS39," ",$B39),"")</f>
        <v/>
      </c>
      <c r="AV39" s="0" t="str">
        <f aca="false">IF(AND($AS39=$AS$4,$B39=2003),CONCATENATE($AS39," ",$B39),"")</f>
        <v/>
      </c>
      <c r="AW39" s="0" t="str">
        <f aca="false">IF(AND($AS39=$AS$4,$B39=2004),CONCATENATE($AS39," ",$B39),"")</f>
        <v/>
      </c>
      <c r="AX39" s="0" t="str">
        <f aca="false">IF(OR($BG39=AX$4,$BH39=AX$4,$BI39=AX$4),AX$4,"")</f>
        <v/>
      </c>
      <c r="AY39" s="0" t="str">
        <f aca="false">IF(OR($BG39=AY$4,$BH39=AY$4,$BI39=AY$4),AY$4,"")</f>
        <v>TW</v>
      </c>
      <c r="AZ39" s="0" t="str">
        <f aca="false">IF(OR($BG39=AZ$4,$BH39=AZ$4,$BI39=AZ$4),AZ$4,"")</f>
        <v/>
      </c>
      <c r="BA39" s="0" t="n">
        <v>520</v>
      </c>
      <c r="BB39" s="0" t="n">
        <v>390</v>
      </c>
      <c r="BC39" s="12" t="n">
        <f aca="false">BA39*$BC$1*$BC$2</f>
        <v>93600</v>
      </c>
      <c r="BD39" s="0" t="s">
        <v>177</v>
      </c>
      <c r="BE39" s="0" t="s">
        <v>115</v>
      </c>
      <c r="BF39" s="0" t="s">
        <v>116</v>
      </c>
      <c r="BG39" s="27" t="s">
        <v>59</v>
      </c>
      <c r="BH39" s="27" t="s">
        <v>97</v>
      </c>
      <c r="BI39" s="27"/>
      <c r="BJ39" s="26"/>
    </row>
    <row r="40" customFormat="false" ht="12.75" hidden="false" customHeight="false" outlineLevel="0" collapsed="false">
      <c r="A40" s="0" t="s">
        <v>108</v>
      </c>
      <c r="B40" s="0" t="n">
        <v>2001</v>
      </c>
      <c r="C40" s="24" t="n">
        <v>37043</v>
      </c>
      <c r="D40" s="0" t="s">
        <v>109</v>
      </c>
      <c r="E40" s="0" t="str">
        <f aca="false">CONCATENATE(D40," ",B40)</f>
        <v>AZ 2001</v>
      </c>
      <c r="F40" s="0" t="s">
        <v>210</v>
      </c>
      <c r="G40" s="0" t="s">
        <v>204</v>
      </c>
      <c r="H40" s="0" t="s">
        <v>211</v>
      </c>
      <c r="I40" s="0" t="s">
        <v>212</v>
      </c>
      <c r="J40" s="0" t="str">
        <f aca="false">IF(OR($BG40=J$4,$BH40=J$4,$BI40=J$4),J$4,"")</f>
        <v/>
      </c>
      <c r="K40" s="0" t="str">
        <f aca="false">IF(OR($BG40=K$4,$BH40=K$4,$BI40=K$4),K$4,"")</f>
        <v/>
      </c>
      <c r="L40" s="0" t="str">
        <f aca="false">IF(AND($K40=K$4,B40=2001),CONCATENATE(K40," ",B40),"")</f>
        <v/>
      </c>
      <c r="M40" s="0" t="str">
        <f aca="false">IF(AND($K40=L$4,C40=2002),CONCATENATE(L40," ",C40),"")</f>
        <v/>
      </c>
      <c r="N40" s="0" t="str">
        <f aca="false">IF(AND($K40=M$4,D40=2003),CONCATENATE(M40," ",D40),"")</f>
        <v/>
      </c>
      <c r="O40" s="0" t="str">
        <f aca="false">IF(AND($K40=N$4,E40=2004),CONCATENATE(N40," ",E40),"")</f>
        <v/>
      </c>
      <c r="P40" s="0" t="str">
        <f aca="false">IF(OR($BG40=P$4,$BH40=P$4,$BI40=P$4),P$4,"")</f>
        <v>El Paso South</v>
      </c>
      <c r="Q40" s="0" t="str">
        <f aca="false">IF(AND($P40=$P$4,$B40=2001),CONCATENATE($P40," ",$B40),"")</f>
        <v>El Paso South 2001</v>
      </c>
      <c r="R40" s="0" t="str">
        <f aca="false">IF(AND($P40=$P$4,$B40=2002),CONCATENATE($P40," ",$B40),"")</f>
        <v/>
      </c>
      <c r="S40" s="0" t="str">
        <f aca="false">IF(AND($P40=$P$4,$B40=2003),CONCATENATE($P40," ",$B40),"")</f>
        <v/>
      </c>
      <c r="T40" s="0" t="str">
        <f aca="false">IF(AND($P40=$P$4,$B40=2004),CONCATENATE($P40," ",$B40),"")</f>
        <v/>
      </c>
      <c r="U40" s="0" t="str">
        <f aca="false">IF(OR($BG40=U$4,$BH40=U$4,$BI40=U$4),U$4,"")</f>
        <v/>
      </c>
      <c r="V40" s="0" t="str">
        <f aca="false">IF(AND($U40=$U$4,$B40=2001),CONCATENATE($U40," ",$B40),"")</f>
        <v/>
      </c>
      <c r="W40" s="0" t="str">
        <f aca="false">IF(AND($U40=$U$4,$B40=2002),CONCATENATE($U40," ",$B40),"")</f>
        <v/>
      </c>
      <c r="X40" s="0" t="str">
        <f aca="false">IF(AND($U40=$U$4,$B40=2003),CONCATENATE($U40," ",$B40),"")</f>
        <v/>
      </c>
      <c r="Y40" s="0" t="str">
        <f aca="false">IF(AND($U40=$U$4,$B40=2004),CONCATENATE($U40," ",$B40),"")</f>
        <v/>
      </c>
      <c r="Z40" s="0" t="str">
        <f aca="false">IF(OR($BG40=Z$4,$BH40=Z$4,$BI40=Z$4),Z$4,"")</f>
        <v/>
      </c>
      <c r="AA40" s="0" t="str">
        <f aca="false">IF(AND($Z40=$Z$4,$B40=2001),CONCATENATE($Z40," ",$B40),"")</f>
        <v/>
      </c>
      <c r="AB40" s="0" t="str">
        <f aca="false">IF(AND($Z40=$Z$4,$B40=2002),CONCATENATE($Z40," ",$B40),"")</f>
        <v/>
      </c>
      <c r="AC40" s="0" t="str">
        <f aca="false">IF(AND($Z40=$Z$4,$B40=2003),CONCATENATE($Z40," ",$B40),"")</f>
        <v/>
      </c>
      <c r="AD40" s="0" t="str">
        <f aca="false">IF(AND($Z40=$Z$4,$B40=2004),CONCATENATE($Z40," ",$B40),"")</f>
        <v/>
      </c>
      <c r="AE40" s="0" t="str">
        <f aca="false">IF(OR($BG40=AE$4,$BH40=AE$4,$BI40=AE$4),AE$4,"")</f>
        <v/>
      </c>
      <c r="AF40" s="0" t="str">
        <f aca="false">IF(OR($BG40=AF$4,$BH40=AF$4,$BI40=AF$4),AF$4,"")</f>
        <v/>
      </c>
      <c r="AG40" s="0" t="str">
        <f aca="false">IF(OR($BG40=AG$4,$BH40=AG$4,$BI40=AG$4),AG$4,"")</f>
        <v/>
      </c>
      <c r="AH40" s="0" t="str">
        <f aca="false">IF(OR($BG40=AH$4,$BH40=AH$4,$BI40=AH$4),AH$4,"")</f>
        <v/>
      </c>
      <c r="AI40" s="0" t="str">
        <f aca="false">IF(OR($BG40=AI$4,$BH40=AI$4,$BI40=AI$4),AI$4,"")</f>
        <v/>
      </c>
      <c r="AJ40" s="0" t="str">
        <f aca="false">IF(OR($BG40=AJ$4,$BH40=AJ$4,$BI40=AJ$4),AJ$4,"")</f>
        <v/>
      </c>
      <c r="AK40" s="0" t="str">
        <f aca="false">IF(AND($AJ40=$AJ$4,$B40=2001),CONCATENATE($AJ40," ",$B40),"")</f>
        <v/>
      </c>
      <c r="AL40" s="0" t="str">
        <f aca="false">IF(AND($AJ40=$AJ$4,$B40=2002),CONCATENATE($AJ40," ",$B40),"")</f>
        <v/>
      </c>
      <c r="AM40" s="0" t="str">
        <f aca="false">IF(AND($AJ40=$AJ$4,$B40=2003),CONCATENATE($AJ40," ",$B40),"")</f>
        <v/>
      </c>
      <c r="AN40" s="0" t="str">
        <f aca="false">IF(AND($AJ40=$AJ$4,$B40=2004),CONCATENATE($AJ40," ",$B40),"")</f>
        <v/>
      </c>
      <c r="AO40" s="0" t="str">
        <f aca="false">IF(OR($BG40=AO$4,$BH40=AO$4,$BI40=AO$4),AO$4,"")</f>
        <v/>
      </c>
      <c r="AP40" s="0" t="str">
        <f aca="false">IF(OR($BG40=AP$4,$BH40=AP$4,$BI40=AP$4),AP$4,"")</f>
        <v/>
      </c>
      <c r="AQ40" s="0" t="str">
        <f aca="false">IF(OR($BG40=AQ$4,$BH40=AQ$4,$BI40=AQ$4),AQ$4,"")</f>
        <v/>
      </c>
      <c r="AR40" s="0" t="str">
        <f aca="false">IF(OR($BG40=AR$4,$BH40=AR$4,$BI40=AR$4),AR$4,"")</f>
        <v/>
      </c>
      <c r="AS40" s="0" t="str">
        <f aca="false">IF(OR($BG40=AS$4,$BH40=AS$4,$BI40=AS$4),AS$4,"")</f>
        <v/>
      </c>
      <c r="AT40" s="0" t="str">
        <f aca="false">IF(AND($AS40=$AS$4,$B40=2001),CONCATENATE($AS40," ",$B40),"")</f>
        <v/>
      </c>
      <c r="AU40" s="0" t="str">
        <f aca="false">IF(AND($AS40=$AS$4,$B40=2002),CONCATENATE($AS40," ",$B40),"")</f>
        <v/>
      </c>
      <c r="AV40" s="0" t="str">
        <f aca="false">IF(AND($AS40=$AS$4,$B40=2003),CONCATENATE($AS40," ",$B40),"")</f>
        <v/>
      </c>
      <c r="AW40" s="0" t="str">
        <f aca="false">IF(AND($AS40=$AS$4,$B40=2004),CONCATENATE($AS40," ",$B40),"")</f>
        <v/>
      </c>
      <c r="AX40" s="0" t="str">
        <f aca="false">IF(OR($BG40=AX$4,$BH40=AX$4,$BI40=AX$4),AX$4,"")</f>
        <v/>
      </c>
      <c r="AY40" s="0" t="str">
        <f aca="false">IF(OR($BG40=AY$4,$BH40=AY$4,$BI40=AY$4),AY$4,"")</f>
        <v/>
      </c>
      <c r="AZ40" s="0" t="str">
        <f aca="false">IF(OR($BG40=AZ$4,$BH40=AZ$4,$BI40=AZ$4),AZ$4,"")</f>
        <v/>
      </c>
      <c r="BA40" s="0" t="n">
        <v>560</v>
      </c>
      <c r="BB40" s="0" t="n">
        <v>560</v>
      </c>
      <c r="BC40" s="12" t="n">
        <f aca="false">BA40*$BC$1*$BC$2</f>
        <v>100800</v>
      </c>
      <c r="BD40" s="0" t="s">
        <v>114</v>
      </c>
      <c r="BE40" s="0" t="s">
        <v>115</v>
      </c>
      <c r="BF40" s="0" t="s">
        <v>116</v>
      </c>
      <c r="BG40" s="27" t="s">
        <v>64</v>
      </c>
      <c r="BH40" s="27"/>
      <c r="BI40" s="27"/>
    </row>
    <row r="41" customFormat="false" ht="12.75" hidden="false" customHeight="false" outlineLevel="0" collapsed="false">
      <c r="A41" s="0" t="s">
        <v>144</v>
      </c>
      <c r="B41" s="0" t="n">
        <v>2002</v>
      </c>
      <c r="C41" s="24" t="n">
        <v>37469</v>
      </c>
      <c r="D41" s="0" t="s">
        <v>117</v>
      </c>
      <c r="E41" s="0" t="str">
        <f aca="false">CONCATENATE(D41," ",B41)</f>
        <v>CA 2002</v>
      </c>
      <c r="F41" s="0" t="s">
        <v>213</v>
      </c>
      <c r="G41" s="0" t="s">
        <v>214</v>
      </c>
      <c r="H41" s="0" t="s">
        <v>213</v>
      </c>
      <c r="I41" s="0" t="s">
        <v>213</v>
      </c>
      <c r="J41" s="0" t="str">
        <f aca="false">IF(OR($BG41=J$4,$BH41=J$4,$BI41=J$4),J$4,"")</f>
        <v/>
      </c>
      <c r="K41" s="0" t="str">
        <f aca="false">IF(OR($BG41=K$4,$BH41=K$4,$BI41=K$4),K$4,"")</f>
        <v/>
      </c>
      <c r="L41" s="0" t="str">
        <f aca="false">IF(AND($K41=K$4,B41=2001),CONCATENATE(K41," ",B41),"")</f>
        <v/>
      </c>
      <c r="M41" s="0" t="str">
        <f aca="false">IF(AND($K41=L$4,C41=2002),CONCATENATE(L41," ",C41),"")</f>
        <v/>
      </c>
      <c r="N41" s="0" t="str">
        <f aca="false">IF(AND($K41=M$4,D41=2003),CONCATENATE(M41," ",D41),"")</f>
        <v/>
      </c>
      <c r="O41" s="0" t="str">
        <f aca="false">IF(AND($K41=N$4,E41=2004),CONCATENATE(N41," ",E41),"")</f>
        <v/>
      </c>
      <c r="P41" s="0" t="str">
        <f aca="false">IF(OR($BG41=P$4,$BH41=P$4,$BI41=P$4),P$4,"")</f>
        <v/>
      </c>
      <c r="Q41" s="0" t="str">
        <f aca="false">IF(AND($P41=$P$4,$B41=2001),CONCATENATE($P41," ",$B41),"")</f>
        <v/>
      </c>
      <c r="R41" s="0" t="str">
        <f aca="false">IF(AND($P41=$P$4,$B41=2002),CONCATENATE($P41," ",$B41),"")</f>
        <v/>
      </c>
      <c r="S41" s="0" t="str">
        <f aca="false">IF(AND($P41=$P$4,$B41=2003),CONCATENATE($P41," ",$B41),"")</f>
        <v/>
      </c>
      <c r="T41" s="0" t="str">
        <f aca="false">IF(AND($P41=$P$4,$B41=2004),CONCATENATE($P41," ",$B41),"")</f>
        <v/>
      </c>
      <c r="U41" s="0" t="str">
        <f aca="false">IF(OR($BG41=U$4,$BH41=U$4,$BI41=U$4),U$4,"")</f>
        <v/>
      </c>
      <c r="V41" s="0" t="str">
        <f aca="false">IF(AND($U41=$U$4,$B41=2001),CONCATENATE($U41," ",$B41),"")</f>
        <v/>
      </c>
      <c r="W41" s="0" t="str">
        <f aca="false">IF(AND($U41=$U$4,$B41=2002),CONCATENATE($U41," ",$B41),"")</f>
        <v/>
      </c>
      <c r="X41" s="0" t="str">
        <f aca="false">IF(AND($U41=$U$4,$B41=2003),CONCATENATE($U41," ",$B41),"")</f>
        <v/>
      </c>
      <c r="Y41" s="0" t="str">
        <f aca="false">IF(AND($U41=$U$4,$B41=2004),CONCATENATE($U41," ",$B41),"")</f>
        <v/>
      </c>
      <c r="Z41" s="0" t="str">
        <f aca="false">IF(OR($BG41=Z$4,$BH41=Z$4,$BI41=Z$4),Z$4,"")</f>
        <v/>
      </c>
      <c r="AA41" s="0" t="str">
        <f aca="false">IF(AND($Z41=$Z$4,$B41=2001),CONCATENATE($Z41," ",$B41),"")</f>
        <v/>
      </c>
      <c r="AB41" s="0" t="str">
        <f aca="false">IF(AND($Z41=$Z$4,$B41=2002),CONCATENATE($Z41," ",$B41),"")</f>
        <v/>
      </c>
      <c r="AC41" s="0" t="str">
        <f aca="false">IF(AND($Z41=$Z$4,$B41=2003),CONCATENATE($Z41," ",$B41),"")</f>
        <v/>
      </c>
      <c r="AD41" s="0" t="str">
        <f aca="false">IF(AND($Z41=$Z$4,$B41=2004),CONCATENATE($Z41," ",$B41),"")</f>
        <v/>
      </c>
      <c r="AE41" s="0" t="str">
        <f aca="false">IF(OR($BG41=AE$4,$BH41=AE$4,$BI41=AE$4),AE$4,"")</f>
        <v/>
      </c>
      <c r="AF41" s="0" t="str">
        <f aca="false">IF(OR($BG41=AF$4,$BH41=AF$4,$BI41=AF$4),AF$4,"")</f>
        <v/>
      </c>
      <c r="AG41" s="0" t="str">
        <f aca="false">IF(OR($BG41=AG$4,$BH41=AG$4,$BI41=AG$4),AG$4,"")</f>
        <v/>
      </c>
      <c r="AH41" s="0" t="str">
        <f aca="false">IF(OR($BG41=AH$4,$BH41=AH$4,$BI41=AH$4),AH$4,"")</f>
        <v/>
      </c>
      <c r="AI41" s="0" t="str">
        <f aca="false">IF(OR($BG41=AI$4,$BH41=AI$4,$BI41=AI$4),AI$4,"")</f>
        <v/>
      </c>
      <c r="AJ41" s="0" t="str">
        <f aca="false">IF(OR($BG41=AJ$4,$BH41=AJ$4,$BI41=AJ$4),AJ$4,"")</f>
        <v/>
      </c>
      <c r="AK41" s="0" t="str">
        <f aca="false">IF(AND($AJ41=$AJ$4,$B41=2001),CONCATENATE($AJ41," ",$B41),"")</f>
        <v/>
      </c>
      <c r="AL41" s="0" t="str">
        <f aca="false">IF(AND($AJ41=$AJ$4,$B41=2002),CONCATENATE($AJ41," ",$B41),"")</f>
        <v/>
      </c>
      <c r="AM41" s="0" t="str">
        <f aca="false">IF(AND($AJ41=$AJ$4,$B41=2003),CONCATENATE($AJ41," ",$B41),"")</f>
        <v/>
      </c>
      <c r="AN41" s="0" t="str">
        <f aca="false">IF(AND($AJ41=$AJ$4,$B41=2004),CONCATENATE($AJ41," ",$B41),"")</f>
        <v/>
      </c>
      <c r="AO41" s="0" t="str">
        <f aca="false">IF(OR($BG41=AO$4,$BH41=AO$4,$BI41=AO$4),AO$4,"")</f>
        <v/>
      </c>
      <c r="AP41" s="0" t="str">
        <f aca="false">IF(OR($BG41=AP$4,$BH41=AP$4,$BI41=AP$4),AP$4,"")</f>
        <v/>
      </c>
      <c r="AQ41" s="0" t="str">
        <f aca="false">IF(OR($BG41=AQ$4,$BH41=AQ$4,$BI41=AQ$4),AQ$4,"")</f>
        <v/>
      </c>
      <c r="AR41" s="0" t="str">
        <f aca="false">IF(OR($BG41=AR$4,$BH41=AR$4,$BI41=AR$4),AR$4,"")</f>
        <v/>
      </c>
      <c r="AS41" s="0" t="str">
        <f aca="false">IF(OR($BG41=AS$4,$BH41=AS$4,$BI41=AS$4),AS$4,"")</f>
        <v>So Cal</v>
      </c>
      <c r="AT41" s="0" t="str">
        <f aca="false">IF(AND($AS41=$AS$4,$B41=2001),CONCATENATE($AS41," ",$B41),"")</f>
        <v/>
      </c>
      <c r="AU41" s="0" t="str">
        <f aca="false">IF(AND($AS41=$AS$4,$B41=2002),CONCATENATE($AS41," ",$B41),"")</f>
        <v>So Cal 2002</v>
      </c>
      <c r="AV41" s="0" t="str">
        <f aca="false">IF(AND($AS41=$AS$4,$B41=2003),CONCATENATE($AS41," ",$B41),"")</f>
        <v/>
      </c>
      <c r="AW41" s="0" t="str">
        <f aca="false">IF(AND($AS41=$AS$4,$B41=2004),CONCATENATE($AS41," ",$B41),"")</f>
        <v/>
      </c>
      <c r="AX41" s="0" t="str">
        <f aca="false">IF(OR($BG41=AX$4,$BH41=AX$4,$BI41=AX$4),AX$4,"")</f>
        <v/>
      </c>
      <c r="AY41" s="0" t="str">
        <f aca="false">IF(OR($BG41=AY$4,$BH41=AY$4,$BI41=AY$4),AY$4,"")</f>
        <v/>
      </c>
      <c r="AZ41" s="0" t="str">
        <f aca="false">IF(OR($BG41=AZ$4,$BH41=AZ$4,$BI41=AZ$4),AZ$4,"")</f>
        <v/>
      </c>
      <c r="BA41" s="0" t="n">
        <v>450</v>
      </c>
      <c r="BB41" s="0" t="n">
        <v>0</v>
      </c>
      <c r="BC41" s="12" t="n">
        <f aca="false">BA41*$BC$1*$BC$2</f>
        <v>81000</v>
      </c>
      <c r="BD41" s="0" t="s">
        <v>114</v>
      </c>
      <c r="BE41" s="0" t="s">
        <v>115</v>
      </c>
      <c r="BF41" s="0" t="s">
        <v>116</v>
      </c>
      <c r="BG41" s="0" t="s">
        <v>91</v>
      </c>
      <c r="BH41" s="2"/>
      <c r="BI41" s="2"/>
    </row>
    <row r="42" customFormat="false" ht="12.75" hidden="false" customHeight="false" outlineLevel="0" collapsed="false">
      <c r="A42" s="0" t="s">
        <v>108</v>
      </c>
      <c r="B42" s="0" t="n">
        <v>2002</v>
      </c>
      <c r="C42" s="24" t="n">
        <v>37438</v>
      </c>
      <c r="D42" s="0" t="s">
        <v>117</v>
      </c>
      <c r="E42" s="0" t="str">
        <f aca="false">CONCATENATE(D42," ",B42)</f>
        <v>CA 2002</v>
      </c>
      <c r="F42" s="0" t="s">
        <v>137</v>
      </c>
      <c r="G42" s="0" t="s">
        <v>138</v>
      </c>
      <c r="H42" s="0" t="s">
        <v>35</v>
      </c>
      <c r="I42" s="0" t="s">
        <v>215</v>
      </c>
      <c r="J42" s="0" t="str">
        <f aca="false">IF(OR($BG42=J$4,$BH42=J$4,$BI42=J$4),J$4,"")</f>
        <v/>
      </c>
      <c r="K42" s="0" t="str">
        <f aca="false">IF(OR($BG42=K$4,$BH42=K$4,$BI42=K$4),K$4,"")</f>
        <v/>
      </c>
      <c r="L42" s="0" t="str">
        <f aca="false">IF(AND($K42=K$4,B42=2001),CONCATENATE(K42," ",B42),"")</f>
        <v/>
      </c>
      <c r="M42" s="0" t="str">
        <f aca="false">IF(AND($K42=L$4,C42=2002),CONCATENATE(L42," ",C42),"")</f>
        <v/>
      </c>
      <c r="N42" s="0" t="str">
        <f aca="false">IF(AND($K42=M$4,D42=2003),CONCATENATE(M42," ",D42),"")</f>
        <v/>
      </c>
      <c r="O42" s="0" t="str">
        <f aca="false">IF(AND($K42=N$4,E42=2004),CONCATENATE(N42," ",E42),"")</f>
        <v/>
      </c>
      <c r="P42" s="0" t="str">
        <f aca="false">IF(OR($BG42=P$4,$BH42=P$4,$BI42=P$4),P$4,"")</f>
        <v/>
      </c>
      <c r="Q42" s="0" t="str">
        <f aca="false">IF(AND($P42=$P$4,$B42=2001),CONCATENATE($P42," ",$B42),"")</f>
        <v/>
      </c>
      <c r="R42" s="0" t="str">
        <f aca="false">IF(AND($P42=$P$4,$B42=2002),CONCATENATE($P42," ",$B42),"")</f>
        <v/>
      </c>
      <c r="S42" s="0" t="str">
        <f aca="false">IF(AND($P42=$P$4,$B42=2003),CONCATENATE($P42," ",$B42),"")</f>
        <v/>
      </c>
      <c r="T42" s="0" t="str">
        <f aca="false">IF(AND($P42=$P$4,$B42=2004),CONCATENATE($P42," ",$B42),"")</f>
        <v/>
      </c>
      <c r="U42" s="0" t="str">
        <f aca="false">IF(OR($BG42=U$4,$BH42=U$4,$BI42=U$4),U$4,"")</f>
        <v>Kern California</v>
      </c>
      <c r="V42" s="0" t="str">
        <f aca="false">IF(AND($U42=$U$4,$B42=2001),CONCATENATE($U42," ",$B42),"")</f>
        <v/>
      </c>
      <c r="W42" s="0" t="str">
        <f aca="false">IF(AND($U42=$U$4,$B42=2002),CONCATENATE($U42," ",$B42),"")</f>
        <v>Kern California 2002</v>
      </c>
      <c r="X42" s="0" t="str">
        <f aca="false">IF(AND($U42=$U$4,$B42=2003),CONCATENATE($U42," ",$B42),"")</f>
        <v/>
      </c>
      <c r="Y42" s="0" t="str">
        <f aca="false">IF(AND($U42=$U$4,$B42=2004),CONCATENATE($U42," ",$B42),"")</f>
        <v/>
      </c>
      <c r="Z42" s="0" t="str">
        <f aca="false">IF(OR($BG42=Z$4,$BH42=Z$4,$BI42=Z$4),Z$4,"")</f>
        <v/>
      </c>
      <c r="AA42" s="0" t="str">
        <f aca="false">IF(AND($Z42=$Z$4,$B42=2001),CONCATENATE($Z42," ",$B42),"")</f>
        <v/>
      </c>
      <c r="AB42" s="0" t="str">
        <f aca="false">IF(AND($Z42=$Z$4,$B42=2002),CONCATENATE($Z42," ",$B42),"")</f>
        <v/>
      </c>
      <c r="AC42" s="0" t="str">
        <f aca="false">IF(AND($Z42=$Z$4,$B42=2003),CONCATENATE($Z42," ",$B42),"")</f>
        <v/>
      </c>
      <c r="AD42" s="0" t="str">
        <f aca="false">IF(AND($Z42=$Z$4,$B42=2004),CONCATENATE($Z42," ",$B42),"")</f>
        <v/>
      </c>
      <c r="AE42" s="0" t="str">
        <f aca="false">IF(OR($BG42=AE$4,$BH42=AE$4,$BI42=AE$4),AE$4,"")</f>
        <v/>
      </c>
      <c r="AF42" s="0" t="str">
        <f aca="false">IF(OR($BG42=AF$4,$BH42=AF$4,$BI42=AF$4),AF$4,"")</f>
        <v/>
      </c>
      <c r="AG42" s="0" t="str">
        <f aca="false">IF(OR($BG42=AG$4,$BH42=AG$4,$BI42=AG$4),AG$4,"")</f>
        <v/>
      </c>
      <c r="AH42" s="0" t="str">
        <f aca="false">IF(OR($BG42=AH$4,$BH42=AH$4,$BI42=AH$4),AH$4,"")</f>
        <v/>
      </c>
      <c r="AI42" s="0" t="str">
        <f aca="false">IF(OR($BG42=AI$4,$BH42=AI$4,$BI42=AI$4),AI$4,"")</f>
        <v/>
      </c>
      <c r="AJ42" s="0" t="str">
        <f aca="false">IF(OR($BG42=AJ$4,$BH42=AJ$4,$BI42=AJ$4),AJ$4,"")</f>
        <v/>
      </c>
      <c r="AK42" s="0" t="str">
        <f aca="false">IF(AND($AJ42=$AJ$4,$B42=2001),CONCATENATE($AJ42," ",$B42),"")</f>
        <v/>
      </c>
      <c r="AL42" s="0" t="str">
        <f aca="false">IF(AND($AJ42=$AJ$4,$B42=2002),CONCATENATE($AJ42," ",$B42),"")</f>
        <v/>
      </c>
      <c r="AM42" s="0" t="str">
        <f aca="false">IF(AND($AJ42=$AJ$4,$B42=2003),CONCATENATE($AJ42," ",$B42),"")</f>
        <v/>
      </c>
      <c r="AN42" s="0" t="str">
        <f aca="false">IF(AND($AJ42=$AJ$4,$B42=2004),CONCATENATE($AJ42," ",$B42),"")</f>
        <v/>
      </c>
      <c r="AO42" s="0" t="str">
        <f aca="false">IF(OR($BG42=AO$4,$BH42=AO$4,$BI42=AO$4),AO$4,"")</f>
        <v/>
      </c>
      <c r="AP42" s="0" t="str">
        <f aca="false">IF(OR($BG42=AP$4,$BH42=AP$4,$BI42=AP$4),AP$4,"")</f>
        <v/>
      </c>
      <c r="AQ42" s="0" t="str">
        <f aca="false">IF(OR($BG42=AQ$4,$BH42=AQ$4,$BI42=AQ$4),AQ$4,"")</f>
        <v/>
      </c>
      <c r="AR42" s="0" t="str">
        <f aca="false">IF(OR($BG42=AR$4,$BH42=AR$4,$BI42=AR$4),AR$4,"")</f>
        <v/>
      </c>
      <c r="AS42" s="0" t="str">
        <f aca="false">IF(OR($BG42=AS$4,$BH42=AS$4,$BI42=AS$4),AS$4,"")</f>
        <v/>
      </c>
      <c r="AT42" s="0" t="str">
        <f aca="false">IF(AND($AS42=$AS$4,$B42=2001),CONCATENATE($AS42," ",$B42),"")</f>
        <v/>
      </c>
      <c r="AU42" s="0" t="str">
        <f aca="false">IF(AND($AS42=$AS$4,$B42=2002),CONCATENATE($AS42," ",$B42),"")</f>
        <v/>
      </c>
      <c r="AV42" s="0" t="str">
        <f aca="false">IF(AND($AS42=$AS$4,$B42=2003),CONCATENATE($AS42," ",$B42),"")</f>
        <v/>
      </c>
      <c r="AW42" s="0" t="str">
        <f aca="false">IF(AND($AS42=$AS$4,$B42=2004),CONCATENATE($AS42," ",$B42),"")</f>
        <v/>
      </c>
      <c r="AX42" s="0" t="str">
        <f aca="false">IF(OR($BG42=AX$4,$BH42=AX$4,$BI42=AX$4),AX$4,"")</f>
        <v/>
      </c>
      <c r="AY42" s="0" t="str">
        <f aca="false">IF(OR($BG42=AY$4,$BH42=AY$4,$BI42=AY$4),AY$4,"")</f>
        <v/>
      </c>
      <c r="AZ42" s="0" t="str">
        <f aca="false">IF(OR($BG42=AZ$4,$BH42=AZ$4,$BI42=AZ$4),AZ$4,"")</f>
        <v/>
      </c>
      <c r="BA42" s="0" t="n">
        <v>500</v>
      </c>
      <c r="BB42" s="0" t="n">
        <v>500</v>
      </c>
      <c r="BC42" s="12" t="n">
        <f aca="false">BA42*$BC$1*$BC$2</f>
        <v>90000</v>
      </c>
      <c r="BD42" s="0" t="s">
        <v>114</v>
      </c>
      <c r="BE42" s="0" t="s">
        <v>115</v>
      </c>
      <c r="BF42" s="0" t="s">
        <v>116</v>
      </c>
      <c r="BG42" s="27" t="s">
        <v>69</v>
      </c>
      <c r="BH42" s="27"/>
      <c r="BI42" s="27"/>
    </row>
    <row r="43" customFormat="false" ht="12.75" hidden="false" customHeight="false" outlineLevel="0" collapsed="false">
      <c r="A43" s="0" t="s">
        <v>108</v>
      </c>
      <c r="B43" s="0" t="n">
        <v>2003</v>
      </c>
      <c r="C43" s="24" t="n">
        <v>37622</v>
      </c>
      <c r="D43" s="0" t="s">
        <v>109</v>
      </c>
      <c r="E43" s="0" t="str">
        <f aca="false">CONCATENATE(D43," ",B43)</f>
        <v>AZ 2003</v>
      </c>
      <c r="F43" s="0" t="s">
        <v>216</v>
      </c>
      <c r="G43" s="0" t="s">
        <v>148</v>
      </c>
      <c r="H43" s="0" t="s">
        <v>35</v>
      </c>
      <c r="I43" s="0" t="s">
        <v>217</v>
      </c>
      <c r="J43" s="0" t="str">
        <f aca="false">IF(OR($BG43=J$4,$BH43=J$4,$BI43=J$4),J$4,"")</f>
        <v/>
      </c>
      <c r="K43" s="0" t="str">
        <f aca="false">IF(OR($BG43=K$4,$BH43=K$4,$BI43=K$4),K$4,"")</f>
        <v/>
      </c>
      <c r="L43" s="0" t="str">
        <f aca="false">IF(AND($K43=K$4,B43=2001),CONCATENATE(K43," ",B43),"")</f>
        <v/>
      </c>
      <c r="M43" s="0" t="str">
        <f aca="false">IF(AND($K43=L$4,C43=2002),CONCATENATE(L43," ",C43),"")</f>
        <v/>
      </c>
      <c r="N43" s="0" t="str">
        <f aca="false">IF(AND($K43=M$4,D43=2003),CONCATENATE(M43," ",D43),"")</f>
        <v/>
      </c>
      <c r="O43" s="0" t="str">
        <f aca="false">IF(AND($K43=N$4,E43=2004),CONCATENATE(N43," ",E43),"")</f>
        <v/>
      </c>
      <c r="P43" s="0" t="str">
        <f aca="false">IF(OR($BG43=P$4,$BH43=P$4,$BI43=P$4),P$4,"")</f>
        <v>El Paso South</v>
      </c>
      <c r="Q43" s="0" t="str">
        <f aca="false">IF(AND($P43=$P$4,$B43=2001),CONCATENATE($P43," ",$B43),"")</f>
        <v/>
      </c>
      <c r="R43" s="0" t="str">
        <f aca="false">IF(AND($P43=$P$4,$B43=2002),CONCATENATE($P43," ",$B43),"")</f>
        <v/>
      </c>
      <c r="S43" s="0" t="str">
        <f aca="false">IF(AND($P43=$P$4,$B43=2003),CONCATENATE($P43," ",$B43),"")</f>
        <v>El Paso South 2003</v>
      </c>
      <c r="T43" s="0" t="str">
        <f aca="false">IF(AND($P43=$P$4,$B43=2004),CONCATENATE($P43," ",$B43),"")</f>
        <v/>
      </c>
      <c r="U43" s="0" t="str">
        <f aca="false">IF(OR($BG43=U$4,$BH43=U$4,$BI43=U$4),U$4,"")</f>
        <v/>
      </c>
      <c r="V43" s="0" t="str">
        <f aca="false">IF(AND($U43=$U$4,$B43=2001),CONCATENATE($U43," ",$B43),"")</f>
        <v/>
      </c>
      <c r="W43" s="0" t="str">
        <f aca="false">IF(AND($U43=$U$4,$B43=2002),CONCATENATE($U43," ",$B43),"")</f>
        <v/>
      </c>
      <c r="X43" s="0" t="str">
        <f aca="false">IF(AND($U43=$U$4,$B43=2003),CONCATENATE($U43," ",$B43),"")</f>
        <v/>
      </c>
      <c r="Y43" s="0" t="str">
        <f aca="false">IF(AND($U43=$U$4,$B43=2004),CONCATENATE($U43," ",$B43),"")</f>
        <v/>
      </c>
      <c r="Z43" s="0" t="str">
        <f aca="false">IF(OR($BG43=Z$4,$BH43=Z$4,$BI43=Z$4),Z$4,"")</f>
        <v/>
      </c>
      <c r="AA43" s="0" t="str">
        <f aca="false">IF(AND($Z43=$Z$4,$B43=2001),CONCATENATE($Z43," ",$B43),"")</f>
        <v/>
      </c>
      <c r="AB43" s="0" t="str">
        <f aca="false">IF(AND($Z43=$Z$4,$B43=2002),CONCATENATE($Z43," ",$B43),"")</f>
        <v/>
      </c>
      <c r="AC43" s="0" t="str">
        <f aca="false">IF(AND($Z43=$Z$4,$B43=2003),CONCATENATE($Z43," ",$B43),"")</f>
        <v/>
      </c>
      <c r="AD43" s="0" t="str">
        <f aca="false">IF(AND($Z43=$Z$4,$B43=2004),CONCATENATE($Z43," ",$B43),"")</f>
        <v/>
      </c>
      <c r="AE43" s="0" t="str">
        <f aca="false">IF(OR($BG43=AE$4,$BH43=AE$4,$BI43=AE$4),AE$4,"")</f>
        <v/>
      </c>
      <c r="AF43" s="0" t="str">
        <f aca="false">IF(OR($BG43=AF$4,$BH43=AF$4,$BI43=AF$4),AF$4,"")</f>
        <v/>
      </c>
      <c r="AG43" s="0" t="str">
        <f aca="false">IF(OR($BG43=AG$4,$BH43=AG$4,$BI43=AG$4),AG$4,"")</f>
        <v/>
      </c>
      <c r="AH43" s="0" t="str">
        <f aca="false">IF(OR($BG43=AH$4,$BH43=AH$4,$BI43=AH$4),AH$4,"")</f>
        <v/>
      </c>
      <c r="AI43" s="0" t="str">
        <f aca="false">IF(OR($BG43=AI$4,$BH43=AI$4,$BI43=AI$4),AI$4,"")</f>
        <v/>
      </c>
      <c r="AJ43" s="0" t="str">
        <f aca="false">IF(OR($BG43=AJ$4,$BH43=AJ$4,$BI43=AJ$4),AJ$4,"")</f>
        <v/>
      </c>
      <c r="AK43" s="0" t="str">
        <f aca="false">IF(AND($AJ43=$AJ$4,$B43=2001),CONCATENATE($AJ43," ",$B43),"")</f>
        <v/>
      </c>
      <c r="AL43" s="0" t="str">
        <f aca="false">IF(AND($AJ43=$AJ$4,$B43=2002),CONCATENATE($AJ43," ",$B43),"")</f>
        <v/>
      </c>
      <c r="AM43" s="0" t="str">
        <f aca="false">IF(AND($AJ43=$AJ$4,$B43=2003),CONCATENATE($AJ43," ",$B43),"")</f>
        <v/>
      </c>
      <c r="AN43" s="0" t="str">
        <f aca="false">IF(AND($AJ43=$AJ$4,$B43=2004),CONCATENATE($AJ43," ",$B43),"")</f>
        <v/>
      </c>
      <c r="AO43" s="0" t="str">
        <f aca="false">IF(OR($BG43=AO$4,$BH43=AO$4,$BI43=AO$4),AO$4,"")</f>
        <v/>
      </c>
      <c r="AP43" s="0" t="str">
        <f aca="false">IF(OR($BG43=AP$4,$BH43=AP$4,$BI43=AP$4),AP$4,"")</f>
        <v/>
      </c>
      <c r="AQ43" s="0" t="str">
        <f aca="false">IF(OR($BG43=AQ$4,$BH43=AQ$4,$BI43=AQ$4),AQ$4,"")</f>
        <v/>
      </c>
      <c r="AR43" s="0" t="str">
        <f aca="false">IF(OR($BG43=AR$4,$BH43=AR$4,$BI43=AR$4),AR$4,"")</f>
        <v/>
      </c>
      <c r="AS43" s="0" t="str">
        <f aca="false">IF(OR($BG43=AS$4,$BH43=AS$4,$BI43=AS$4),AS$4,"")</f>
        <v/>
      </c>
      <c r="AT43" s="0" t="str">
        <f aca="false">IF(AND($AS43=$AS$4,$B43=2001),CONCATENATE($AS43," ",$B43),"")</f>
        <v/>
      </c>
      <c r="AU43" s="0" t="str">
        <f aca="false">IF(AND($AS43=$AS$4,$B43=2002),CONCATENATE($AS43," ",$B43),"")</f>
        <v/>
      </c>
      <c r="AV43" s="0" t="str">
        <f aca="false">IF(AND($AS43=$AS$4,$B43=2003),CONCATENATE($AS43," ",$B43),"")</f>
        <v/>
      </c>
      <c r="AW43" s="0" t="str">
        <f aca="false">IF(AND($AS43=$AS$4,$B43=2004),CONCATENATE($AS43," ",$B43),"")</f>
        <v/>
      </c>
      <c r="AX43" s="0" t="str">
        <f aca="false">IF(OR($BG43=AX$4,$BH43=AX$4,$BI43=AX$4),AX$4,"")</f>
        <v/>
      </c>
      <c r="AY43" s="0" t="str">
        <f aca="false">IF(OR($BG43=AY$4,$BH43=AY$4,$BI43=AY$4),AY$4,"")</f>
        <v/>
      </c>
      <c r="AZ43" s="0" t="str">
        <f aca="false">IF(OR($BG43=AZ$4,$BH43=AZ$4,$BI43=AZ$4),AZ$4,"")</f>
        <v/>
      </c>
      <c r="BA43" s="0" t="n">
        <v>1250</v>
      </c>
      <c r="BB43" s="0" t="n">
        <v>1250</v>
      </c>
      <c r="BC43" s="12" t="n">
        <f aca="false">BA43*$BC$1*$BC$2</f>
        <v>225000</v>
      </c>
      <c r="BD43" s="0" t="s">
        <v>114</v>
      </c>
      <c r="BE43" s="0" t="s">
        <v>115</v>
      </c>
      <c r="BF43" s="0" t="s">
        <v>116</v>
      </c>
      <c r="BG43" s="0" t="s">
        <v>64</v>
      </c>
      <c r="BJ43" s="26"/>
    </row>
    <row r="44" customFormat="false" ht="12.75" hidden="false" customHeight="false" outlineLevel="0" collapsed="false">
      <c r="A44" s="0" t="s">
        <v>144</v>
      </c>
      <c r="B44" s="0" t="n">
        <v>2004</v>
      </c>
      <c r="C44" s="24"/>
      <c r="D44" s="0" t="s">
        <v>117</v>
      </c>
      <c r="E44" s="0" t="str">
        <f aca="false">CONCATENATE(D44," ",B44)</f>
        <v>CA 2004</v>
      </c>
      <c r="F44" s="0" t="s">
        <v>218</v>
      </c>
      <c r="G44" s="0" t="s">
        <v>218</v>
      </c>
      <c r="H44" s="0" t="s">
        <v>33</v>
      </c>
      <c r="I44" s="0" t="s">
        <v>219</v>
      </c>
      <c r="J44" s="0" t="str">
        <f aca="false">IF(OR($BG44=J$4,$BH44=J$4,$BI44=J$4),J$4,"")</f>
        <v/>
      </c>
      <c r="K44" s="0" t="str">
        <f aca="false">IF(OR($BG44=K$4,$BH44=K$4,$BI44=K$4),K$4,"")</f>
        <v/>
      </c>
      <c r="L44" s="0" t="str">
        <f aca="false">IF(AND($K44=K$4,B44=2001),CONCATENATE(K44," ",B44),"")</f>
        <v/>
      </c>
      <c r="M44" s="0" t="str">
        <f aca="false">IF(AND($K44=L$4,C44=2002),CONCATENATE(L44," ",C44),"")</f>
        <v/>
      </c>
      <c r="N44" s="0" t="str">
        <f aca="false">IF(AND($K44=M$4,D44=2003),CONCATENATE(M44," ",D44),"")</f>
        <v/>
      </c>
      <c r="O44" s="0" t="str">
        <f aca="false">IF(AND($K44=N$4,E44=2004),CONCATENATE(N44," ",E44),"")</f>
        <v/>
      </c>
      <c r="P44" s="0" t="str">
        <f aca="false">IF(OR($BG44=P$4,$BH44=P$4,$BI44=P$4),P$4,"")</f>
        <v/>
      </c>
      <c r="Q44" s="0" t="str">
        <f aca="false">IF(AND($P44=$P$4,$B44=2001),CONCATENATE($P44," ",$B44),"")</f>
        <v/>
      </c>
      <c r="R44" s="0" t="str">
        <f aca="false">IF(AND($P44=$P$4,$B44=2002),CONCATENATE($P44," ",$B44),"")</f>
        <v/>
      </c>
      <c r="S44" s="0" t="str">
        <f aca="false">IF(AND($P44=$P$4,$B44=2003),CONCATENATE($P44," ",$B44),"")</f>
        <v/>
      </c>
      <c r="T44" s="0" t="str">
        <f aca="false">IF(AND($P44=$P$4,$B44=2004),CONCATENATE($P44," ",$B44),"")</f>
        <v/>
      </c>
      <c r="U44" s="0" t="str">
        <f aca="false">IF(OR($BG44=U$4,$BH44=U$4,$BI44=U$4),U$4,"")</f>
        <v/>
      </c>
      <c r="V44" s="0" t="str">
        <f aca="false">IF(AND($U44=$U$4,$B44=2001),CONCATENATE($U44," ",$B44),"")</f>
        <v/>
      </c>
      <c r="W44" s="0" t="str">
        <f aca="false">IF(AND($U44=$U$4,$B44=2002),CONCATENATE($U44," ",$B44),"")</f>
        <v/>
      </c>
      <c r="X44" s="0" t="str">
        <f aca="false">IF(AND($U44=$U$4,$B44=2003),CONCATENATE($U44," ",$B44),"")</f>
        <v/>
      </c>
      <c r="Y44" s="0" t="str">
        <f aca="false">IF(AND($U44=$U$4,$B44=2004),CONCATENATE($U44," ",$B44),"")</f>
        <v/>
      </c>
      <c r="Z44" s="0" t="str">
        <f aca="false">IF(OR($BG44=Z$4,$BH44=Z$4,$BI44=Z$4),Z$4,"")</f>
        <v/>
      </c>
      <c r="AA44" s="0" t="str">
        <f aca="false">IF(AND($Z44=$Z$4,$B44=2001),CONCATENATE($Z44," ",$B44),"")</f>
        <v/>
      </c>
      <c r="AB44" s="0" t="str">
        <f aca="false">IF(AND($Z44=$Z$4,$B44=2002),CONCATENATE($Z44," ",$B44),"")</f>
        <v/>
      </c>
      <c r="AC44" s="0" t="str">
        <f aca="false">IF(AND($Z44=$Z$4,$B44=2003),CONCATENATE($Z44," ",$B44),"")</f>
        <v/>
      </c>
      <c r="AD44" s="0" t="str">
        <f aca="false">IF(AND($Z44=$Z$4,$B44=2004),CONCATENATE($Z44," ",$B44),"")</f>
        <v/>
      </c>
      <c r="AE44" s="0" t="str">
        <f aca="false">IF(OR($BG44=AE$4,$BH44=AE$4,$BI44=AE$4),AE$4,"")</f>
        <v/>
      </c>
      <c r="AF44" s="0" t="str">
        <f aca="false">IF(OR($BG44=AF$4,$BH44=AF$4,$BI44=AF$4),AF$4,"")</f>
        <v/>
      </c>
      <c r="AG44" s="0" t="str">
        <f aca="false">IF(OR($BG44=AG$4,$BH44=AG$4,$BI44=AG$4),AG$4,"")</f>
        <v/>
      </c>
      <c r="AH44" s="0" t="str">
        <f aca="false">IF(OR($BG44=AH$4,$BH44=AH$4,$BI44=AH$4),AH$4,"")</f>
        <v/>
      </c>
      <c r="AI44" s="0" t="str">
        <f aca="false">IF(OR($BG44=AI$4,$BH44=AI$4,$BI44=AI$4),AI$4,"")</f>
        <v/>
      </c>
      <c r="AJ44" s="0" t="str">
        <f aca="false">IF(OR($BG44=AJ$4,$BH44=AJ$4,$BI44=AJ$4),AJ$4,"")</f>
        <v>PG&amp;E</v>
      </c>
      <c r="AK44" s="0" t="str">
        <f aca="false">IF(AND($AJ44=$AJ$4,$B44=2001),CONCATENATE($AJ44," ",$B44),"")</f>
        <v/>
      </c>
      <c r="AL44" s="0" t="str">
        <f aca="false">IF(AND($AJ44=$AJ$4,$B44=2002),CONCATENATE($AJ44," ",$B44),"")</f>
        <v/>
      </c>
      <c r="AM44" s="0" t="str">
        <f aca="false">IF(AND($AJ44=$AJ$4,$B44=2003),CONCATENATE($AJ44," ",$B44),"")</f>
        <v/>
      </c>
      <c r="AN44" s="0" t="str">
        <f aca="false">IF(AND($AJ44=$AJ$4,$B44=2004),CONCATENATE($AJ44," ",$B44),"")</f>
        <v>PG&amp;E 2004</v>
      </c>
      <c r="AO44" s="0" t="str">
        <f aca="false">IF(OR($BG44=AO$4,$BH44=AO$4,$BI44=AO$4),AO$4,"")</f>
        <v/>
      </c>
      <c r="AP44" s="0" t="str">
        <f aca="false">IF(OR($BG44=AP$4,$BH44=AP$4,$BI44=AP$4),AP$4,"")</f>
        <v/>
      </c>
      <c r="AQ44" s="0" t="str">
        <f aca="false">IF(OR($BG44=AQ$4,$BH44=AQ$4,$BI44=AQ$4),AQ$4,"")</f>
        <v/>
      </c>
      <c r="AR44" s="0" t="str">
        <f aca="false">IF(OR($BG44=AR$4,$BH44=AR$4,$BI44=AR$4),AR$4,"")</f>
        <v/>
      </c>
      <c r="AS44" s="0" t="str">
        <f aca="false">IF(OR($BG44=AS$4,$BH44=AS$4,$BI44=AS$4),AS$4,"")</f>
        <v/>
      </c>
      <c r="AT44" s="0" t="str">
        <f aca="false">IF(AND($AS44=$AS$4,$B44=2001),CONCATENATE($AS44," ",$B44),"")</f>
        <v/>
      </c>
      <c r="AU44" s="0" t="str">
        <f aca="false">IF(AND($AS44=$AS$4,$B44=2002),CONCATENATE($AS44," ",$B44),"")</f>
        <v/>
      </c>
      <c r="AV44" s="0" t="str">
        <f aca="false">IF(AND($AS44=$AS$4,$B44=2003),CONCATENATE($AS44," ",$B44),"")</f>
        <v/>
      </c>
      <c r="AW44" s="0" t="str">
        <f aca="false">IF(AND($AS44=$AS$4,$B44=2004),CONCATENATE($AS44," ",$B44),"")</f>
        <v/>
      </c>
      <c r="AX44" s="0" t="str">
        <f aca="false">IF(OR($BG44=AX$4,$BH44=AX$4,$BI44=AX$4),AX$4,"")</f>
        <v/>
      </c>
      <c r="AY44" s="0" t="str">
        <f aca="false">IF(OR($BG44=AY$4,$BH44=AY$4,$BI44=AY$4),AY$4,"")</f>
        <v/>
      </c>
      <c r="AZ44" s="0" t="str">
        <f aca="false">IF(OR($BG44=AZ$4,$BH44=AZ$4,$BI44=AZ$4),AZ$4,"")</f>
        <v/>
      </c>
      <c r="BA44" s="0" t="n">
        <v>1000</v>
      </c>
      <c r="BB44" s="0" t="n">
        <v>0</v>
      </c>
      <c r="BC44" s="12" t="n">
        <f aca="false">BA44*$BC$1*$BC$2</f>
        <v>180000</v>
      </c>
      <c r="BD44" s="0" t="s">
        <v>121</v>
      </c>
      <c r="BE44" s="0" t="s">
        <v>115</v>
      </c>
      <c r="BF44" s="0" t="s">
        <v>116</v>
      </c>
      <c r="BG44" s="25" t="s">
        <v>12</v>
      </c>
      <c r="BH44" s="25"/>
      <c r="BI44" s="25"/>
    </row>
    <row r="45" customFormat="false" ht="12.75" hidden="false" customHeight="false" outlineLevel="0" collapsed="false">
      <c r="A45" s="0" t="s">
        <v>144</v>
      </c>
      <c r="B45" s="0" t="n">
        <v>2003</v>
      </c>
      <c r="C45" s="24" t="n">
        <v>37773</v>
      </c>
      <c r="D45" s="0" t="s">
        <v>171</v>
      </c>
      <c r="E45" s="0" t="str">
        <f aca="false">CONCATENATE(D45," ",B45)</f>
        <v>NV 2003</v>
      </c>
      <c r="F45" s="0" t="s">
        <v>220</v>
      </c>
      <c r="G45" s="0" t="s">
        <v>173</v>
      </c>
      <c r="H45" s="0" t="s">
        <v>221</v>
      </c>
      <c r="I45" s="0" t="s">
        <v>222</v>
      </c>
      <c r="J45" s="0" t="str">
        <f aca="false">IF(OR($BG45=J$4,$BH45=J$4,$BI45=J$4),J$4,"")</f>
        <v/>
      </c>
      <c r="K45" s="0" t="str">
        <f aca="false">IF(OR($BG45=K$4,$BH45=K$4,$BI45=K$4),K$4,"")</f>
        <v/>
      </c>
      <c r="L45" s="0" t="str">
        <f aca="false">IF(AND($K45=K$4,B45=2001),CONCATENATE(K45," ",B45),"")</f>
        <v/>
      </c>
      <c r="M45" s="0" t="str">
        <f aca="false">IF(AND($K45=L$4,C45=2002),CONCATENATE(L45," ",C45),"")</f>
        <v/>
      </c>
      <c r="N45" s="0" t="str">
        <f aca="false">IF(AND($K45=M$4,D45=2003),CONCATENATE(M45," ",D45),"")</f>
        <v/>
      </c>
      <c r="O45" s="0" t="str">
        <f aca="false">IF(AND($K45=N$4,E45=2004),CONCATENATE(N45," ",E45),"")</f>
        <v/>
      </c>
      <c r="P45" s="0" t="str">
        <f aca="false">IF(OR($BG45=P$4,$BH45=P$4,$BI45=P$4),P$4,"")</f>
        <v/>
      </c>
      <c r="Q45" s="0" t="str">
        <f aca="false">IF(AND($P45=$P$4,$B45=2001),CONCATENATE($P45," ",$B45),"")</f>
        <v/>
      </c>
      <c r="R45" s="0" t="str">
        <f aca="false">IF(AND($P45=$P$4,$B45=2002),CONCATENATE($P45," ",$B45),"")</f>
        <v/>
      </c>
      <c r="S45" s="0" t="str">
        <f aca="false">IF(AND($P45=$P$4,$B45=2003),CONCATENATE($P45," ",$B45),"")</f>
        <v/>
      </c>
      <c r="T45" s="0" t="str">
        <f aca="false">IF(AND($P45=$P$4,$B45=2004),CONCATENATE($P45," ",$B45),"")</f>
        <v/>
      </c>
      <c r="U45" s="0" t="str">
        <f aca="false">IF(OR($BG45=U$4,$BH45=U$4,$BI45=U$4),U$4,"")</f>
        <v/>
      </c>
      <c r="V45" s="0" t="str">
        <f aca="false">IF(AND($U45=$U$4,$B45=2001),CONCATENATE($U45," ",$B45),"")</f>
        <v/>
      </c>
      <c r="W45" s="0" t="str">
        <f aca="false">IF(AND($U45=$U$4,$B45=2002),CONCATENATE($U45," ",$B45),"")</f>
        <v/>
      </c>
      <c r="X45" s="0" t="str">
        <f aca="false">IF(AND($U45=$U$4,$B45=2003),CONCATENATE($U45," ",$B45),"")</f>
        <v/>
      </c>
      <c r="Y45" s="0" t="str">
        <f aca="false">IF(AND($U45=$U$4,$B45=2004),CONCATENATE($U45," ",$B45),"")</f>
        <v/>
      </c>
      <c r="Z45" s="0" t="str">
        <f aca="false">IF(OR($BG45=Z$4,$BH45=Z$4,$BI45=Z$4),Z$4,"")</f>
        <v>Kern Nevada</v>
      </c>
      <c r="AA45" s="0" t="str">
        <f aca="false">IF(AND($Z45=$Z$4,$B45=2001),CONCATENATE($Z45," ",$B45),"")</f>
        <v/>
      </c>
      <c r="AB45" s="0" t="str">
        <f aca="false">IF(AND($Z45=$Z$4,$B45=2002),CONCATENATE($Z45," ",$B45),"")</f>
        <v/>
      </c>
      <c r="AC45" s="0" t="str">
        <f aca="false">IF(AND($Z45=$Z$4,$B45=2003),CONCATENATE($Z45," ",$B45),"")</f>
        <v>Kern Nevada 2003</v>
      </c>
      <c r="AD45" s="0" t="str">
        <f aca="false">IF(AND($Z45=$Z$4,$B45=2004),CONCATENATE($Z45," ",$B45),"")</f>
        <v/>
      </c>
      <c r="AE45" s="0" t="str">
        <f aca="false">IF(OR($BG45=AE$4,$BH45=AE$4,$BI45=AE$4),AE$4,"")</f>
        <v/>
      </c>
      <c r="AF45" s="0" t="str">
        <f aca="false">IF(OR($BG45=AF$4,$BH45=AF$4,$BI45=AF$4),AF$4,"")</f>
        <v/>
      </c>
      <c r="AG45" s="0" t="str">
        <f aca="false">IF(OR($BG45=AG$4,$BH45=AG$4,$BI45=AG$4),AG$4,"")</f>
        <v/>
      </c>
      <c r="AH45" s="0" t="str">
        <f aca="false">IF(OR($BG45=AH$4,$BH45=AH$4,$BI45=AH$4),AH$4,"")</f>
        <v/>
      </c>
      <c r="AI45" s="0" t="str">
        <f aca="false">IF(OR($BG45=AI$4,$BH45=AI$4,$BI45=AI$4),AI$4,"")</f>
        <v/>
      </c>
      <c r="AJ45" s="0" t="str">
        <f aca="false">IF(OR($BG45=AJ$4,$BH45=AJ$4,$BI45=AJ$4),AJ$4,"")</f>
        <v/>
      </c>
      <c r="AK45" s="0" t="str">
        <f aca="false">IF(AND($AJ45=$AJ$4,$B45=2001),CONCATENATE($AJ45," ",$B45),"")</f>
        <v/>
      </c>
      <c r="AL45" s="0" t="str">
        <f aca="false">IF(AND($AJ45=$AJ$4,$B45=2002),CONCATENATE($AJ45," ",$B45),"")</f>
        <v/>
      </c>
      <c r="AM45" s="0" t="str">
        <f aca="false">IF(AND($AJ45=$AJ$4,$B45=2003),CONCATENATE($AJ45," ",$B45),"")</f>
        <v/>
      </c>
      <c r="AN45" s="0" t="str">
        <f aca="false">IF(AND($AJ45=$AJ$4,$B45=2004),CONCATENATE($AJ45," ",$B45),"")</f>
        <v/>
      </c>
      <c r="AO45" s="0" t="str">
        <f aca="false">IF(OR($BG45=AO$4,$BH45=AO$4,$BI45=AO$4),AO$4,"")</f>
        <v/>
      </c>
      <c r="AP45" s="0" t="str">
        <f aca="false">IF(OR($BG45=AP$4,$BH45=AP$4,$BI45=AP$4),AP$4,"")</f>
        <v/>
      </c>
      <c r="AQ45" s="0" t="str">
        <f aca="false">IF(OR($BG45=AQ$4,$BH45=AQ$4,$BI45=AQ$4),AQ$4,"")</f>
        <v/>
      </c>
      <c r="AR45" s="0" t="str">
        <f aca="false">IF(OR($BG45=AR$4,$BH45=AR$4,$BI45=AR$4),AR$4,"")</f>
        <v/>
      </c>
      <c r="AS45" s="0" t="str">
        <f aca="false">IF(OR($BG45=AS$4,$BH45=AS$4,$BI45=AS$4),AS$4,"")</f>
        <v/>
      </c>
      <c r="AT45" s="0" t="str">
        <f aca="false">IF(AND($AS45=$AS$4,$B45=2001),CONCATENATE($AS45," ",$B45),"")</f>
        <v/>
      </c>
      <c r="AU45" s="0" t="str">
        <f aca="false">IF(AND($AS45=$AS$4,$B45=2002),CONCATENATE($AS45," ",$B45),"")</f>
        <v/>
      </c>
      <c r="AV45" s="0" t="str">
        <f aca="false">IF(AND($AS45=$AS$4,$B45=2003),CONCATENATE($AS45," ",$B45),"")</f>
        <v/>
      </c>
      <c r="AW45" s="0" t="str">
        <f aca="false">IF(AND($AS45=$AS$4,$B45=2004),CONCATENATE($AS45," ",$B45),"")</f>
        <v/>
      </c>
      <c r="AX45" s="0" t="str">
        <f aca="false">IF(OR($BG45=AX$4,$BH45=AX$4,$BI45=AX$4),AX$4,"")</f>
        <v/>
      </c>
      <c r="AY45" s="0" t="str">
        <f aca="false">IF(OR($BG45=AY$4,$BH45=AY$4,$BI45=AY$4),AY$4,"")</f>
        <v/>
      </c>
      <c r="AZ45" s="0" t="str">
        <f aca="false">IF(OR($BG45=AZ$4,$BH45=AZ$4,$BI45=AZ$4),AZ$4,"")</f>
        <v/>
      </c>
      <c r="BA45" s="0" t="n">
        <v>1000</v>
      </c>
      <c r="BB45" s="0" t="n">
        <v>1000</v>
      </c>
      <c r="BC45" s="12" t="n">
        <f aca="false">BA45*$BC$1*$BC$2</f>
        <v>180000</v>
      </c>
      <c r="BD45" s="0" t="s">
        <v>114</v>
      </c>
      <c r="BE45" s="0" t="s">
        <v>115</v>
      </c>
      <c r="BF45" s="0" t="s">
        <v>116</v>
      </c>
      <c r="BG45" s="0" t="s">
        <v>74</v>
      </c>
      <c r="BK45" s="26"/>
    </row>
    <row r="46" customFormat="false" ht="12.75" hidden="false" customHeight="false" outlineLevel="0" collapsed="false">
      <c r="A46" s="0" t="s">
        <v>144</v>
      </c>
      <c r="B46" s="0" t="n">
        <v>2003</v>
      </c>
      <c r="C46" s="24" t="n">
        <v>37773</v>
      </c>
      <c r="D46" s="0" t="s">
        <v>109</v>
      </c>
      <c r="E46" s="0" t="str">
        <f aca="false">CONCATENATE(D46," ",B46)</f>
        <v>AZ 2003</v>
      </c>
      <c r="F46" s="0" t="s">
        <v>147</v>
      </c>
      <c r="G46" s="0" t="s">
        <v>148</v>
      </c>
      <c r="H46" s="0" t="s">
        <v>223</v>
      </c>
      <c r="I46" s="0" t="s">
        <v>224</v>
      </c>
      <c r="J46" s="0" t="str">
        <f aca="false">IF(OR($BG46=J$4,$BH46=J$4,$BI46=J$4),J$4,"")</f>
        <v/>
      </c>
      <c r="K46" s="0" t="str">
        <f aca="false">IF(OR($BG46=K$4,$BH46=K$4,$BI46=K$4),K$4,"")</f>
        <v/>
      </c>
      <c r="L46" s="0" t="str">
        <f aca="false">IF(AND($K46=K$4,B46=2001),CONCATENATE(K46," ",B46),"")</f>
        <v/>
      </c>
      <c r="M46" s="0" t="str">
        <f aca="false">IF(AND($K46=L$4,C46=2002),CONCATENATE(L46," ",C46),"")</f>
        <v/>
      </c>
      <c r="N46" s="0" t="str">
        <f aca="false">IF(AND($K46=M$4,D46=2003),CONCATENATE(M46," ",D46),"")</f>
        <v/>
      </c>
      <c r="O46" s="0" t="str">
        <f aca="false">IF(AND($K46=N$4,E46=2004),CONCATENATE(N46," ",E46),"")</f>
        <v/>
      </c>
      <c r="P46" s="0" t="str">
        <f aca="false">IF(OR($BG46=P$4,$BH46=P$4,$BI46=P$4),P$4,"")</f>
        <v>El Paso South</v>
      </c>
      <c r="Q46" s="0" t="str">
        <f aca="false">IF(AND($P46=$P$4,$B46=2001),CONCATENATE($P46," ",$B46),"")</f>
        <v/>
      </c>
      <c r="R46" s="0" t="str">
        <f aca="false">IF(AND($P46=$P$4,$B46=2002),CONCATENATE($P46," ",$B46),"")</f>
        <v/>
      </c>
      <c r="S46" s="0" t="str">
        <f aca="false">IF(AND($P46=$P$4,$B46=2003),CONCATENATE($P46," ",$B46),"")</f>
        <v>El Paso South 2003</v>
      </c>
      <c r="T46" s="0" t="str">
        <f aca="false">IF(AND($P46=$P$4,$B46=2004),CONCATENATE($P46," ",$B46),"")</f>
        <v/>
      </c>
      <c r="U46" s="0" t="str">
        <f aca="false">IF(OR($BG46=U$4,$BH46=U$4,$BI46=U$4),U$4,"")</f>
        <v/>
      </c>
      <c r="V46" s="0" t="str">
        <f aca="false">IF(AND($U46=$U$4,$B46=2001),CONCATENATE($U46," ",$B46),"")</f>
        <v/>
      </c>
      <c r="W46" s="0" t="str">
        <f aca="false">IF(AND($U46=$U$4,$B46=2002),CONCATENATE($U46," ",$B46),"")</f>
        <v/>
      </c>
      <c r="X46" s="0" t="str">
        <f aca="false">IF(AND($U46=$U$4,$B46=2003),CONCATENATE($U46," ",$B46),"")</f>
        <v/>
      </c>
      <c r="Y46" s="0" t="str">
        <f aca="false">IF(AND($U46=$U$4,$B46=2004),CONCATENATE($U46," ",$B46),"")</f>
        <v/>
      </c>
      <c r="Z46" s="0" t="str">
        <f aca="false">IF(OR($BG46=Z$4,$BH46=Z$4,$BI46=Z$4),Z$4,"")</f>
        <v/>
      </c>
      <c r="AA46" s="0" t="str">
        <f aca="false">IF(AND($Z46=$Z$4,$B46=2001),CONCATENATE($Z46," ",$B46),"")</f>
        <v/>
      </c>
      <c r="AB46" s="0" t="str">
        <f aca="false">IF(AND($Z46=$Z$4,$B46=2002),CONCATENATE($Z46," ",$B46),"")</f>
        <v/>
      </c>
      <c r="AC46" s="0" t="str">
        <f aca="false">IF(AND($Z46=$Z$4,$B46=2003),CONCATENATE($Z46," ",$B46),"")</f>
        <v/>
      </c>
      <c r="AD46" s="0" t="str">
        <f aca="false">IF(AND($Z46=$Z$4,$B46=2004),CONCATENATE($Z46," ",$B46),"")</f>
        <v/>
      </c>
      <c r="AE46" s="0" t="str">
        <f aca="false">IF(OR($BG46=AE$4,$BH46=AE$4,$BI46=AE$4),AE$4,"")</f>
        <v/>
      </c>
      <c r="AF46" s="0" t="str">
        <f aca="false">IF(OR($BG46=AF$4,$BH46=AF$4,$BI46=AF$4),AF$4,"")</f>
        <v/>
      </c>
      <c r="AG46" s="0" t="str">
        <f aca="false">IF(OR($BG46=AG$4,$BH46=AG$4,$BI46=AG$4),AG$4,"")</f>
        <v/>
      </c>
      <c r="AH46" s="0" t="str">
        <f aca="false">IF(OR($BG46=AH$4,$BH46=AH$4,$BI46=AH$4),AH$4,"")</f>
        <v/>
      </c>
      <c r="AI46" s="0" t="str">
        <f aca="false">IF(OR($BG46=AI$4,$BH46=AI$4,$BI46=AI$4),AI$4,"")</f>
        <v/>
      </c>
      <c r="AJ46" s="0" t="str">
        <f aca="false">IF(OR($BG46=AJ$4,$BH46=AJ$4,$BI46=AJ$4),AJ$4,"")</f>
        <v/>
      </c>
      <c r="AK46" s="0" t="str">
        <f aca="false">IF(AND($AJ46=$AJ$4,$B46=2001),CONCATENATE($AJ46," ",$B46),"")</f>
        <v/>
      </c>
      <c r="AL46" s="0" t="str">
        <f aca="false">IF(AND($AJ46=$AJ$4,$B46=2002),CONCATENATE($AJ46," ",$B46),"")</f>
        <v/>
      </c>
      <c r="AM46" s="0" t="str">
        <f aca="false">IF(AND($AJ46=$AJ$4,$B46=2003),CONCATENATE($AJ46," ",$B46),"")</f>
        <v/>
      </c>
      <c r="AN46" s="0" t="str">
        <f aca="false">IF(AND($AJ46=$AJ$4,$B46=2004),CONCATENATE($AJ46," ",$B46),"")</f>
        <v/>
      </c>
      <c r="AO46" s="0" t="str">
        <f aca="false">IF(OR($BG46=AO$4,$BH46=AO$4,$BI46=AO$4),AO$4,"")</f>
        <v/>
      </c>
      <c r="AP46" s="0" t="str">
        <f aca="false">IF(OR($BG46=AP$4,$BH46=AP$4,$BI46=AP$4),AP$4,"")</f>
        <v/>
      </c>
      <c r="AQ46" s="0" t="str">
        <f aca="false">IF(OR($BG46=AQ$4,$BH46=AQ$4,$BI46=AQ$4),AQ$4,"")</f>
        <v/>
      </c>
      <c r="AR46" s="0" t="str">
        <f aca="false">IF(OR($BG46=AR$4,$BH46=AR$4,$BI46=AR$4),AR$4,"")</f>
        <v/>
      </c>
      <c r="AS46" s="0" t="str">
        <f aca="false">IF(OR($BG46=AS$4,$BH46=AS$4,$BI46=AS$4),AS$4,"")</f>
        <v/>
      </c>
      <c r="AT46" s="0" t="str">
        <f aca="false">IF(AND($AS46=$AS$4,$B46=2001),CONCATENATE($AS46," ",$B46),"")</f>
        <v/>
      </c>
      <c r="AU46" s="0" t="str">
        <f aca="false">IF(AND($AS46=$AS$4,$B46=2002),CONCATENATE($AS46," ",$B46),"")</f>
        <v/>
      </c>
      <c r="AV46" s="0" t="str">
        <f aca="false">IF(AND($AS46=$AS$4,$B46=2003),CONCATENATE($AS46," ",$B46),"")</f>
        <v/>
      </c>
      <c r="AW46" s="0" t="str">
        <f aca="false">IF(AND($AS46=$AS$4,$B46=2004),CONCATENATE($AS46," ",$B46),"")</f>
        <v/>
      </c>
      <c r="AX46" s="0" t="str">
        <f aca="false">IF(OR($BG46=AX$4,$BH46=AX$4,$BI46=AX$4),AX$4,"")</f>
        <v/>
      </c>
      <c r="AY46" s="0" t="str">
        <f aca="false">IF(OR($BG46=AY$4,$BH46=AY$4,$BI46=AY$4),AY$4,"")</f>
        <v/>
      </c>
      <c r="AZ46" s="0" t="str">
        <f aca="false">IF(OR($BG46=AZ$4,$BH46=AZ$4,$BI46=AZ$4),AZ$4,"")</f>
        <v/>
      </c>
      <c r="BA46" s="0" t="n">
        <v>265</v>
      </c>
      <c r="BB46" s="0" t="n">
        <v>265</v>
      </c>
      <c r="BC46" s="12" t="n">
        <f aca="false">BA46*$BC$1*$BC$2</f>
        <v>47700</v>
      </c>
      <c r="BD46" s="0" t="s">
        <v>114</v>
      </c>
      <c r="BE46" s="0" t="s">
        <v>115</v>
      </c>
      <c r="BF46" s="0" t="s">
        <v>116</v>
      </c>
      <c r="BG46" s="25" t="s">
        <v>64</v>
      </c>
      <c r="BH46" s="25"/>
      <c r="BI46" s="25"/>
    </row>
    <row r="47" customFormat="false" ht="12.75" hidden="false" customHeight="false" outlineLevel="0" collapsed="false">
      <c r="A47" s="0" t="s">
        <v>140</v>
      </c>
      <c r="B47" s="0" t="n">
        <v>2003</v>
      </c>
      <c r="C47" s="24" t="n">
        <v>37681</v>
      </c>
      <c r="D47" s="0" t="s">
        <v>117</v>
      </c>
      <c r="E47" s="0" t="str">
        <f aca="false">CONCATENATE(D47," ",B47)</f>
        <v>CA 2003</v>
      </c>
      <c r="F47" s="0" t="s">
        <v>225</v>
      </c>
      <c r="G47" s="0" t="s">
        <v>226</v>
      </c>
      <c r="H47" s="0" t="s">
        <v>227</v>
      </c>
      <c r="I47" s="0" t="s">
        <v>228</v>
      </c>
      <c r="J47" s="0" t="str">
        <f aca="false">IF(OR($BG47=J$4,$BH47=J$4,$BI47=J$4),J$4,"")</f>
        <v/>
      </c>
      <c r="K47" s="0" t="str">
        <f aca="false">IF(OR($BG47=K$4,$BH47=K$4,$BI47=K$4),K$4,"")</f>
        <v/>
      </c>
      <c r="L47" s="0" t="str">
        <f aca="false">IF(AND($K47=K$4,B47=2001),CONCATENATE(K47," ",B47),"")</f>
        <v/>
      </c>
      <c r="M47" s="0" t="str">
        <f aca="false">IF(AND($K47=L$4,C47=2002),CONCATENATE(L47," ",C47),"")</f>
        <v/>
      </c>
      <c r="N47" s="0" t="str">
        <f aca="false">IF(AND($K47=M$4,D47=2003),CONCATENATE(M47," ",D47),"")</f>
        <v/>
      </c>
      <c r="O47" s="0" t="str">
        <f aca="false">IF(AND($K47=N$4,E47=2004),CONCATENATE(N47," ",E47),"")</f>
        <v/>
      </c>
      <c r="P47" s="0" t="str">
        <f aca="false">IF(OR($BG47=P$4,$BH47=P$4,$BI47=P$4),P$4,"")</f>
        <v/>
      </c>
      <c r="Q47" s="0" t="str">
        <f aca="false">IF(AND($P47=$P$4,$B47=2001),CONCATENATE($P47," ",$B47),"")</f>
        <v/>
      </c>
      <c r="R47" s="0" t="str">
        <f aca="false">IF(AND($P47=$P$4,$B47=2002),CONCATENATE($P47," ",$B47),"")</f>
        <v/>
      </c>
      <c r="S47" s="0" t="str">
        <f aca="false">IF(AND($P47=$P$4,$B47=2003),CONCATENATE($P47," ",$B47),"")</f>
        <v/>
      </c>
      <c r="T47" s="0" t="str">
        <f aca="false">IF(AND($P47=$P$4,$B47=2004),CONCATENATE($P47," ",$B47),"")</f>
        <v/>
      </c>
      <c r="U47" s="0" t="str">
        <f aca="false">IF(OR($BG47=U$4,$BH47=U$4,$BI47=U$4),U$4,"")</f>
        <v/>
      </c>
      <c r="V47" s="0" t="str">
        <f aca="false">IF(AND($U47=$U$4,$B47=2001),CONCATENATE($U47," ",$B47),"")</f>
        <v/>
      </c>
      <c r="W47" s="0" t="str">
        <f aca="false">IF(AND($U47=$U$4,$B47=2002),CONCATENATE($U47," ",$B47),"")</f>
        <v/>
      </c>
      <c r="X47" s="0" t="str">
        <f aca="false">IF(AND($U47=$U$4,$B47=2003),CONCATENATE($U47," ",$B47),"")</f>
        <v/>
      </c>
      <c r="Y47" s="0" t="str">
        <f aca="false">IF(AND($U47=$U$4,$B47=2004),CONCATENATE($U47," ",$B47),"")</f>
        <v/>
      </c>
      <c r="Z47" s="0" t="str">
        <f aca="false">IF(OR($BG47=Z$4,$BH47=Z$4,$BI47=Z$4),Z$4,"")</f>
        <v/>
      </c>
      <c r="AA47" s="0" t="str">
        <f aca="false">IF(AND($Z47=$Z$4,$B47=2001),CONCATENATE($Z47," ",$B47),"")</f>
        <v/>
      </c>
      <c r="AB47" s="0" t="str">
        <f aca="false">IF(AND($Z47=$Z$4,$B47=2002),CONCATENATE($Z47," ",$B47),"")</f>
        <v/>
      </c>
      <c r="AC47" s="0" t="str">
        <f aca="false">IF(AND($Z47=$Z$4,$B47=2003),CONCATENATE($Z47," ",$B47),"")</f>
        <v/>
      </c>
      <c r="AD47" s="0" t="str">
        <f aca="false">IF(AND($Z47=$Z$4,$B47=2004),CONCATENATE($Z47," ",$B47),"")</f>
        <v/>
      </c>
      <c r="AE47" s="0" t="str">
        <f aca="false">IF(OR($BG47=AE$4,$BH47=AE$4,$BI47=AE$4),AE$4,"")</f>
        <v/>
      </c>
      <c r="AF47" s="0" t="str">
        <f aca="false">IF(OR($BG47=AF$4,$BH47=AF$4,$BI47=AF$4),AF$4,"")</f>
        <v/>
      </c>
      <c r="AG47" s="0" t="str">
        <f aca="false">IF(OR($BG47=AG$4,$BH47=AG$4,$BI47=AG$4),AG$4,"")</f>
        <v/>
      </c>
      <c r="AH47" s="0" t="str">
        <f aca="false">IF(OR($BG47=AH$4,$BH47=AH$4,$BI47=AH$4),AH$4,"")</f>
        <v/>
      </c>
      <c r="AI47" s="0" t="str">
        <f aca="false">IF(OR($BG47=AI$4,$BH47=AI$4,$BI47=AI$4),AI$4,"")</f>
        <v/>
      </c>
      <c r="AJ47" s="0" t="str">
        <f aca="false">IF(OR($BG47=AJ$4,$BH47=AJ$4,$BI47=AJ$4),AJ$4,"")</f>
        <v/>
      </c>
      <c r="AK47" s="0" t="str">
        <f aca="false">IF(AND($AJ47=$AJ$4,$B47=2001),CONCATENATE($AJ47," ",$B47),"")</f>
        <v/>
      </c>
      <c r="AL47" s="0" t="str">
        <f aca="false">IF(AND($AJ47=$AJ$4,$B47=2002),CONCATENATE($AJ47," ",$B47),"")</f>
        <v/>
      </c>
      <c r="AM47" s="0" t="str">
        <f aca="false">IF(AND($AJ47=$AJ$4,$B47=2003),CONCATENATE($AJ47," ",$B47),"")</f>
        <v/>
      </c>
      <c r="AN47" s="0" t="str">
        <f aca="false">IF(AND($AJ47=$AJ$4,$B47=2004),CONCATENATE($AJ47," ",$B47),"")</f>
        <v/>
      </c>
      <c r="AO47" s="0" t="str">
        <f aca="false">IF(OR($BG47=AO$4,$BH47=AO$4,$BI47=AO$4),AO$4,"")</f>
        <v/>
      </c>
      <c r="AP47" s="0" t="str">
        <f aca="false">IF(OR($BG47=AP$4,$BH47=AP$4,$BI47=AP$4),AP$4,"")</f>
        <v/>
      </c>
      <c r="AQ47" s="0" t="str">
        <f aca="false">IF(OR($BG47=AQ$4,$BH47=AQ$4,$BI47=AQ$4),AQ$4,"")</f>
        <v/>
      </c>
      <c r="AR47" s="0" t="str">
        <f aca="false">IF(OR($BG47=AR$4,$BH47=AR$4,$BI47=AR$4),AR$4,"")</f>
        <v/>
      </c>
      <c r="AS47" s="0" t="str">
        <f aca="false">IF(OR($BG47=AS$4,$BH47=AS$4,$BI47=AS$4),AS$4,"")</f>
        <v>So Cal</v>
      </c>
      <c r="AT47" s="0" t="str">
        <f aca="false">IF(AND($AS47=$AS$4,$B47=2001),CONCATENATE($AS47," ",$B47),"")</f>
        <v/>
      </c>
      <c r="AU47" s="0" t="str">
        <f aca="false">IF(AND($AS47=$AS$4,$B47=2002),CONCATENATE($AS47," ",$B47),"")</f>
        <v/>
      </c>
      <c r="AV47" s="0" t="str">
        <f aca="false">IF(AND($AS47=$AS$4,$B47=2003),CONCATENATE($AS47," ",$B47),"")</f>
        <v>So Cal 2003</v>
      </c>
      <c r="AW47" s="0" t="str">
        <f aca="false">IF(AND($AS47=$AS$4,$B47=2004),CONCATENATE($AS47," ",$B47),"")</f>
        <v/>
      </c>
      <c r="AX47" s="0" t="str">
        <f aca="false">IF(OR($BG47=AX$4,$BH47=AX$4,$BI47=AX$4),AX$4,"")</f>
        <v/>
      </c>
      <c r="AY47" s="0" t="str">
        <f aca="false">IF(OR($BG47=AY$4,$BH47=AY$4,$BI47=AY$4),AY$4,"")</f>
        <v/>
      </c>
      <c r="AZ47" s="0" t="str">
        <f aca="false">IF(OR($BG47=AZ$4,$BH47=AZ$4,$BI47=AZ$4),AZ$4,"")</f>
        <v/>
      </c>
      <c r="BA47" s="0" t="n">
        <v>520</v>
      </c>
      <c r="BB47" s="0" t="n">
        <v>520</v>
      </c>
      <c r="BC47" s="12" t="n">
        <f aca="false">BA47*$BC$1*$BC$2</f>
        <v>93600</v>
      </c>
      <c r="BD47" s="0" t="s">
        <v>177</v>
      </c>
      <c r="BE47" s="0" t="s">
        <v>115</v>
      </c>
      <c r="BF47" s="0" t="s">
        <v>116</v>
      </c>
      <c r="BG47" s="25" t="s">
        <v>91</v>
      </c>
      <c r="BH47" s="25"/>
      <c r="BI47" s="25"/>
    </row>
    <row r="48" customFormat="false" ht="12.75" hidden="false" customHeight="false" outlineLevel="0" collapsed="false">
      <c r="A48" s="0" t="s">
        <v>108</v>
      </c>
      <c r="B48" s="0" t="n">
        <v>2001</v>
      </c>
      <c r="C48" s="24" t="n">
        <v>37196</v>
      </c>
      <c r="D48" s="0" t="s">
        <v>171</v>
      </c>
      <c r="E48" s="0" t="str">
        <f aca="false">CONCATENATE(D48," ",B48)</f>
        <v>NV 2001</v>
      </c>
      <c r="F48" s="0" t="s">
        <v>172</v>
      </c>
      <c r="G48" s="0" t="s">
        <v>173</v>
      </c>
      <c r="H48" s="0" t="s">
        <v>31</v>
      </c>
      <c r="I48" s="0" t="s">
        <v>229</v>
      </c>
      <c r="J48" s="0" t="str">
        <f aca="false">IF(OR($BG48=J$4,$BH48=J$4,$BI48=J$4),J$4,"")</f>
        <v/>
      </c>
      <c r="K48" s="0" t="str">
        <f aca="false">IF(OR($BG48=K$4,$BH48=K$4,$BI48=K$4),K$4,"")</f>
        <v/>
      </c>
      <c r="L48" s="0" t="str">
        <f aca="false">IF(AND($K48=K$4,B48=2001),CONCATENATE(K48," ",B48),"")</f>
        <v/>
      </c>
      <c r="M48" s="0" t="str">
        <f aca="false">IF(AND($K48=L$4,C48=2002),CONCATENATE(L48," ",C48),"")</f>
        <v/>
      </c>
      <c r="N48" s="0" t="str">
        <f aca="false">IF(AND($K48=M$4,D48=2003),CONCATENATE(M48," ",D48),"")</f>
        <v/>
      </c>
      <c r="O48" s="0" t="str">
        <f aca="false">IF(AND($K48=N$4,E48=2004),CONCATENATE(N48," ",E48),"")</f>
        <v/>
      </c>
      <c r="P48" s="0" t="str">
        <f aca="false">IF(OR($BG48=P$4,$BH48=P$4,$BI48=P$4),P$4,"")</f>
        <v/>
      </c>
      <c r="Q48" s="0" t="str">
        <f aca="false">IF(AND($P48=$P$4,$B48=2001),CONCATENATE($P48," ",$B48),"")</f>
        <v/>
      </c>
      <c r="R48" s="0" t="str">
        <f aca="false">IF(AND($P48=$P$4,$B48=2002),CONCATENATE($P48," ",$B48),"")</f>
        <v/>
      </c>
      <c r="S48" s="0" t="str">
        <f aca="false">IF(AND($P48=$P$4,$B48=2003),CONCATENATE($P48," ",$B48),"")</f>
        <v/>
      </c>
      <c r="T48" s="0" t="str">
        <f aca="false">IF(AND($P48=$P$4,$B48=2004),CONCATENATE($P48," ",$B48),"")</f>
        <v/>
      </c>
      <c r="U48" s="0" t="str">
        <f aca="false">IF(OR($BG48=U$4,$BH48=U$4,$BI48=U$4),U$4,"")</f>
        <v/>
      </c>
      <c r="V48" s="0" t="str">
        <f aca="false">IF(AND($U48=$U$4,$B48=2001),CONCATENATE($U48," ",$B48),"")</f>
        <v/>
      </c>
      <c r="W48" s="0" t="str">
        <f aca="false">IF(AND($U48=$U$4,$B48=2002),CONCATENATE($U48," ",$B48),"")</f>
        <v/>
      </c>
      <c r="X48" s="0" t="str">
        <f aca="false">IF(AND($U48=$U$4,$B48=2003),CONCATENATE($U48," ",$B48),"")</f>
        <v/>
      </c>
      <c r="Y48" s="0" t="str">
        <f aca="false">IF(AND($U48=$U$4,$B48=2004),CONCATENATE($U48," ",$B48),"")</f>
        <v/>
      </c>
      <c r="Z48" s="0" t="str">
        <f aca="false">IF(OR($BG48=Z$4,$BH48=Z$4,$BI48=Z$4),Z$4,"")</f>
        <v>Kern Nevada</v>
      </c>
      <c r="AA48" s="0" t="str">
        <f aca="false">IF(AND($Z48=$Z$4,$B48=2001),CONCATENATE($Z48," ",$B48),"")</f>
        <v>Kern Nevada 2001</v>
      </c>
      <c r="AB48" s="0" t="str">
        <f aca="false">IF(AND($Z48=$Z$4,$B48=2002),CONCATENATE($Z48," ",$B48),"")</f>
        <v/>
      </c>
      <c r="AC48" s="0" t="str">
        <f aca="false">IF(AND($Z48=$Z$4,$B48=2003),CONCATENATE($Z48," ",$B48),"")</f>
        <v/>
      </c>
      <c r="AD48" s="0" t="str">
        <f aca="false">IF(AND($Z48=$Z$4,$B48=2004),CONCATENATE($Z48," ",$B48),"")</f>
        <v/>
      </c>
      <c r="AE48" s="0" t="str">
        <f aca="false">IF(OR($BG48=AE$4,$BH48=AE$4,$BI48=AE$4),AE$4,"")</f>
        <v/>
      </c>
      <c r="AF48" s="0" t="str">
        <f aca="false">IF(OR($BG48=AF$4,$BH48=AF$4,$BI48=AF$4),AF$4,"")</f>
        <v/>
      </c>
      <c r="AG48" s="0" t="str">
        <f aca="false">IF(OR($BG48=AG$4,$BH48=AG$4,$BI48=AG$4),AG$4,"")</f>
        <v/>
      </c>
      <c r="AH48" s="0" t="str">
        <f aca="false">IF(OR($BG48=AH$4,$BH48=AH$4,$BI48=AH$4),AH$4,"")</f>
        <v/>
      </c>
      <c r="AI48" s="0" t="str">
        <f aca="false">IF(OR($BG48=AI$4,$BH48=AI$4,$BI48=AI$4),AI$4,"")</f>
        <v/>
      </c>
      <c r="AJ48" s="0" t="str">
        <f aca="false">IF(OR($BG48=AJ$4,$BH48=AJ$4,$BI48=AJ$4),AJ$4,"")</f>
        <v/>
      </c>
      <c r="AK48" s="0" t="str">
        <f aca="false">IF(AND($AJ48=$AJ$4,$B48=2001),CONCATENATE($AJ48," ",$B48),"")</f>
        <v/>
      </c>
      <c r="AL48" s="0" t="str">
        <f aca="false">IF(AND($AJ48=$AJ$4,$B48=2002),CONCATENATE($AJ48," ",$B48),"")</f>
        <v/>
      </c>
      <c r="AM48" s="0" t="str">
        <f aca="false">IF(AND($AJ48=$AJ$4,$B48=2003),CONCATENATE($AJ48," ",$B48),"")</f>
        <v/>
      </c>
      <c r="AN48" s="0" t="str">
        <f aca="false">IF(AND($AJ48=$AJ$4,$B48=2004),CONCATENATE($AJ48," ",$B48),"")</f>
        <v/>
      </c>
      <c r="AO48" s="0" t="str">
        <f aca="false">IF(OR($BG48=AO$4,$BH48=AO$4,$BI48=AO$4),AO$4,"")</f>
        <v/>
      </c>
      <c r="AP48" s="0" t="str">
        <f aca="false">IF(OR($BG48=AP$4,$BH48=AP$4,$BI48=AP$4),AP$4,"")</f>
        <v/>
      </c>
      <c r="AQ48" s="0" t="str">
        <f aca="false">IF(OR($BG48=AQ$4,$BH48=AQ$4,$BI48=AQ$4),AQ$4,"")</f>
        <v/>
      </c>
      <c r="AR48" s="0" t="str">
        <f aca="false">IF(OR($BG48=AR$4,$BH48=AR$4,$BI48=AR$4),AR$4,"")</f>
        <v/>
      </c>
      <c r="AS48" s="0" t="str">
        <f aca="false">IF(OR($BG48=AS$4,$BH48=AS$4,$BI48=AS$4),AS$4,"")</f>
        <v/>
      </c>
      <c r="AT48" s="0" t="str">
        <f aca="false">IF(AND($AS48=$AS$4,$B48=2001),CONCATENATE($AS48," ",$B48),"")</f>
        <v/>
      </c>
      <c r="AU48" s="0" t="str">
        <f aca="false">IF(AND($AS48=$AS$4,$B48=2002),CONCATENATE($AS48," ",$B48),"")</f>
        <v/>
      </c>
      <c r="AV48" s="0" t="str">
        <f aca="false">IF(AND($AS48=$AS$4,$B48=2003),CONCATENATE($AS48," ",$B48),"")</f>
        <v/>
      </c>
      <c r="AW48" s="0" t="str">
        <f aca="false">IF(AND($AS48=$AS$4,$B48=2004),CONCATENATE($AS48," ",$B48),"")</f>
        <v/>
      </c>
      <c r="AX48" s="0" t="str">
        <f aca="false">IF(OR($BG48=AX$4,$BH48=AX$4,$BI48=AX$4),AX$4,"")</f>
        <v/>
      </c>
      <c r="AY48" s="0" t="str">
        <f aca="false">IF(OR($BG48=AY$4,$BH48=AY$4,$BI48=AY$4),AY$4,"")</f>
        <v/>
      </c>
      <c r="AZ48" s="0" t="str">
        <f aca="false">IF(OR($BG48=AZ$4,$BH48=AZ$4,$BI48=AZ$4),AZ$4,"")</f>
        <v/>
      </c>
      <c r="BA48" s="0" t="n">
        <v>125</v>
      </c>
      <c r="BB48" s="0" t="n">
        <v>125</v>
      </c>
      <c r="BC48" s="12" t="n">
        <f aca="false">BA48*$BC$1*$BC$2</f>
        <v>22500</v>
      </c>
      <c r="BD48" s="0" t="s">
        <v>121</v>
      </c>
      <c r="BE48" s="0" t="s">
        <v>115</v>
      </c>
      <c r="BF48" s="0" t="s">
        <v>116</v>
      </c>
      <c r="BG48" s="25" t="s">
        <v>74</v>
      </c>
      <c r="BH48" s="25"/>
      <c r="BI48" s="25"/>
    </row>
    <row r="49" customFormat="false" ht="12.75" hidden="false" customHeight="false" outlineLevel="0" collapsed="false">
      <c r="AT49" s="0" t="str">
        <f aca="false">IF(AND($AS49=$AS$4,$B49=2001),CONCATENATE($AS49," ",$B49),"")</f>
        <v/>
      </c>
      <c r="AU49" s="0" t="str">
        <f aca="false">IF(AND($AS49=$AS$4,$B49=2002),CONCATENATE($AS49," ",$B49),"")</f>
        <v/>
      </c>
      <c r="AV49" s="0" t="str">
        <f aca="false">IF(AND($AS49=$AS$4,$B49=2003),CONCATENATE($AS49," ",$B49),"")</f>
        <v/>
      </c>
      <c r="AW49" s="0" t="str">
        <f aca="false">IF(AND($AS49=$AS$4,$B49=2004),CONCATENATE($AS49," ",$B49),"")</f>
        <v/>
      </c>
      <c r="BC49" s="12"/>
    </row>
    <row r="50" customFormat="false" ht="12.75" hidden="false" customHeight="false" outlineLevel="0" collapsed="false">
      <c r="AT50" s="0" t="str">
        <f aca="false">IF(AND($AS50=$AS$4,$B50=2001),CONCATENATE($AS50," ",$B50),"")</f>
        <v/>
      </c>
      <c r="AU50" s="0" t="str">
        <f aca="false">IF(AND($AS50=$AS$4,$B50=2002),CONCATENATE($AS50," ",$B50),"")</f>
        <v/>
      </c>
      <c r="AV50" s="0" t="str">
        <f aca="false">IF(AND($AS50=$AS$4,$B50=2003),CONCATENATE($AS50," ",$B50),"")</f>
        <v/>
      </c>
      <c r="AW50" s="0" t="str">
        <f aca="false">IF(AND($AS50=$AS$4,$B50=2004),CONCATENATE($AS50," ",$B50),"")</f>
        <v/>
      </c>
    </row>
    <row r="51" customFormat="false" ht="12.75" hidden="false" customHeight="false" outlineLevel="0" collapsed="false">
      <c r="AT51" s="0" t="e">
        <f aca="false">IF(AND($AS51=$AS$4,#REF!=2001),CONCATENATE($AS51," ",#REF!),"")</f>
        <v>#REF!</v>
      </c>
      <c r="AU51" s="0" t="e">
        <f aca="false">IF(AND($AS51=$AS$4,#REF!=2002),CONCATENATE($AS51," ",#REF!),"")</f>
        <v>#REF!</v>
      </c>
      <c r="AV51" s="0" t="e">
        <f aca="false">IF(AND($AS51=$AS$4,#REF!=2003),CONCATENATE($AS51," ",#REF!),"")</f>
        <v>#REF!</v>
      </c>
      <c r="AW51" s="0" t="e">
        <f aca="false">IF(AND($AS51=$AS$4,#REF!=2004),CONCATENATE($AS51," ",#REF!),"")</f>
        <v>#REF!</v>
      </c>
    </row>
    <row r="52" customFormat="false" ht="12.75" hidden="false" customHeight="false" outlineLevel="0" collapsed="false">
      <c r="P52" s="1"/>
      <c r="Q52" s="1"/>
      <c r="R52" s="1"/>
      <c r="S52" s="1"/>
      <c r="T52" s="1"/>
      <c r="U52" s="1"/>
      <c r="V52" s="1"/>
      <c r="W52" s="1"/>
      <c r="X52" s="1"/>
      <c r="Y52" s="1"/>
      <c r="AT52" s="0" t="e">
        <f aca="false">IF(AND($AS52=$AS$4,#REF!=2001),CONCATENATE($AS52," ",#REF!),"")</f>
        <v>#REF!</v>
      </c>
      <c r="AU52" s="0" t="e">
        <f aca="false">IF(AND($AS52=$AS$4,#REF!=2002),CONCATENATE($AS52," ",#REF!),"")</f>
        <v>#REF!</v>
      </c>
      <c r="AV52" s="0" t="e">
        <f aca="false">IF(AND($AS52=$AS$4,#REF!=2003),CONCATENATE($AS52," ",#REF!),"")</f>
        <v>#REF!</v>
      </c>
      <c r="AW52" s="0" t="e">
        <f aca="false">IF(AND($AS52=$AS$4,#REF!=2004),CONCATENATE($AS52," ",#REF!),"")</f>
        <v>#REF!</v>
      </c>
    </row>
    <row r="81" customFormat="false" ht="12.75" hidden="false" customHeight="false" outlineLevel="0" collapsed="false">
      <c r="BD81" s="12"/>
    </row>
    <row r="82" customFormat="false" ht="12.75" hidden="false" customHeight="false" outlineLevel="0" collapsed="false">
      <c r="BD82" s="12"/>
    </row>
    <row r="83" customFormat="false" ht="12.75" hidden="false" customHeight="false" outlineLevel="0" collapsed="false">
      <c r="P83" s="1"/>
      <c r="Q83" s="1"/>
      <c r="R83" s="1"/>
      <c r="S83" s="1"/>
      <c r="T83" s="1"/>
      <c r="U83" s="1"/>
      <c r="V83" s="1"/>
      <c r="W83" s="1"/>
      <c r="X83" s="1"/>
      <c r="Y83" s="1"/>
      <c r="BC83" s="2" t="s">
        <v>46</v>
      </c>
      <c r="BD83" s="12" t="n">
        <f aca="false">SUMIF($H$5:$H$48,BC83,$BC$5:$BC$48)</f>
        <v>0</v>
      </c>
    </row>
    <row r="84" customFormat="false" ht="12.75" hidden="false" customHeight="false" outlineLevel="0" collapsed="false">
      <c r="P84" s="1"/>
      <c r="Q84" s="1"/>
      <c r="R84" s="1"/>
      <c r="S84" s="1"/>
      <c r="T84" s="1"/>
      <c r="U84" s="1"/>
      <c r="V84" s="1"/>
      <c r="W84" s="1"/>
      <c r="X84" s="1"/>
      <c r="Y84" s="1"/>
    </row>
    <row r="85" customFormat="false" ht="12.75" hidden="false" customHeight="false" outlineLevel="0" collapsed="false">
      <c r="P85" s="1"/>
      <c r="Q85" s="1"/>
      <c r="R85" s="1"/>
      <c r="S85" s="1"/>
      <c r="T85" s="1"/>
      <c r="U85" s="1"/>
      <c r="V85" s="1"/>
      <c r="W85" s="1"/>
      <c r="X85" s="1"/>
      <c r="Y85" s="1"/>
    </row>
    <row r="86" customFormat="false" ht="12.75" hidden="false" customHeight="false" outlineLevel="0" collapsed="false">
      <c r="P86" s="1"/>
      <c r="Q86" s="1"/>
      <c r="R86" s="1"/>
      <c r="S86" s="1"/>
      <c r="T86" s="1"/>
      <c r="U86" s="1"/>
      <c r="V86" s="1"/>
      <c r="W86" s="1"/>
      <c r="X86" s="1"/>
      <c r="Y86" s="1"/>
    </row>
    <row r="87" customFormat="false" ht="12.75" hidden="false" customHeight="false" outlineLevel="0" collapsed="false">
      <c r="P87" s="1"/>
      <c r="Q87" s="1"/>
      <c r="R87" s="1"/>
      <c r="S87" s="1"/>
      <c r="T87" s="1"/>
      <c r="U87" s="1"/>
      <c r="V87" s="1"/>
      <c r="W87" s="1"/>
      <c r="X87" s="1"/>
      <c r="Y87" s="1"/>
    </row>
    <row r="88" customFormat="false" ht="12.75" hidden="false" customHeight="false" outlineLevel="0" collapsed="false">
      <c r="P88" s="1"/>
      <c r="Q88" s="1"/>
      <c r="R88" s="1"/>
      <c r="S88" s="1"/>
      <c r="T88" s="1"/>
      <c r="U88" s="1"/>
      <c r="V88" s="1"/>
      <c r="W88" s="1"/>
      <c r="X88" s="1"/>
      <c r="Y88" s="1"/>
    </row>
    <row r="89" customFormat="false" ht="12.75" hidden="false" customHeight="false" outlineLevel="0" collapsed="false">
      <c r="P89" s="1"/>
      <c r="Q89" s="1"/>
      <c r="R89" s="1"/>
      <c r="S89" s="1"/>
      <c r="T89" s="1"/>
      <c r="U89" s="1"/>
      <c r="V89" s="1"/>
      <c r="W89" s="1"/>
      <c r="X89" s="1"/>
      <c r="Y89" s="1"/>
    </row>
    <row r="90" customFormat="false" ht="12.75" hidden="false" customHeight="false" outlineLevel="0" collapsed="false">
      <c r="P90" s="1"/>
      <c r="Q90" s="1"/>
      <c r="R90" s="1"/>
      <c r="S90" s="1"/>
      <c r="T90" s="1"/>
      <c r="U90" s="1"/>
      <c r="V90" s="1"/>
      <c r="W90" s="1"/>
      <c r="X90" s="1"/>
      <c r="Y90" s="1"/>
    </row>
    <row r="91" customFormat="false" ht="12.75" hidden="false" customHeight="false" outlineLevel="0" collapsed="false">
      <c r="P91" s="1"/>
      <c r="Q91" s="1"/>
      <c r="R91" s="1"/>
      <c r="S91" s="1"/>
      <c r="T91" s="1"/>
      <c r="U91" s="1"/>
      <c r="V91" s="1"/>
      <c r="W91" s="1"/>
      <c r="X91" s="1"/>
      <c r="Y91" s="1"/>
    </row>
    <row r="92" customFormat="false" ht="12.75" hidden="false" customHeight="false" outlineLevel="0" collapsed="false">
      <c r="P92" s="1"/>
      <c r="Q92" s="1"/>
      <c r="R92" s="1"/>
      <c r="S92" s="1"/>
      <c r="T92" s="1"/>
      <c r="U92" s="1"/>
      <c r="V92" s="1"/>
      <c r="W92" s="1"/>
      <c r="X92" s="1"/>
      <c r="Y92" s="1"/>
    </row>
    <row r="93" customFormat="false" ht="12.75" hidden="false" customHeight="false" outlineLevel="0" collapsed="false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customFormat="false" ht="12.75" hidden="false" customHeight="false" outlineLevel="0" collapsed="false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customFormat="false" ht="12.75" hidden="false" customHeight="false" outlineLevel="0" collapsed="false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customFormat="false" ht="12.75" hidden="false" customHeight="false" outlineLevel="0" collapsed="false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customFormat="false" ht="12.75" hidden="false" customHeight="false" outlineLevel="0" collapsed="false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customFormat="false" ht="12.75" hidden="false" customHeight="false" outlineLevel="0" collapsed="false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customFormat="false" ht="12.75" hidden="false" customHeight="false" outlineLevel="0" collapsed="false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customFormat="false" ht="12.75" hidden="false" customHeight="false" outlineLevel="0" collapsed="false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customFormat="false" ht="12.75" hidden="false" customHeight="false" outlineLevel="0" collapsed="false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customFormat="false" ht="12.75" hidden="false" customHeight="false" outlineLevel="0" collapsed="false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customFormat="false" ht="12.75" hidden="false" customHeight="false" outlineLevel="0" collapsed="false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customFormat="false" ht="12.75" hidden="false" customHeight="false" outlineLevel="0" collapsed="false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customFormat="false" ht="12.75" hidden="false" customHeight="false" outlineLevel="0" collapsed="false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customFormat="false" ht="12.75" hidden="false" customHeight="false" outlineLevel="0" collapsed="false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customFormat="false" ht="12.75" hidden="false" customHeight="false" outlineLevel="0" collapsed="false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customFormat="false" ht="12.75" hidden="false" customHeight="false" outlineLevel="0" collapsed="false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customFormat="false" ht="12.75" hidden="false" customHeight="false" outlineLevel="0" collapsed="false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customFormat="false" ht="12.75" hidden="false" customHeight="false" outlineLevel="0" collapsed="false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customFormat="false" ht="12.75" hidden="false" customHeight="false" outlineLevel="0" collapsed="false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customFormat="false" ht="12.75" hidden="false" customHeight="false" outlineLevel="0" collapsed="false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customFormat="false" ht="12.75" hidden="false" customHeight="false" outlineLevel="0" collapsed="false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customFormat="false" ht="12.75" hidden="false" customHeight="false" outlineLevel="0" collapsed="false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customFormat="false" ht="12.75" hidden="false" customHeight="false" outlineLevel="0" collapsed="false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customFormat="false" ht="12.75" hidden="false" customHeight="false" outlineLevel="0" collapsed="false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customFormat="false" ht="12.75" hidden="false" customHeight="false" outlineLevel="0" collapsed="false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customFormat="false" ht="12.75" hidden="false" customHeight="false" outlineLevel="0" collapsed="false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customFormat="false" ht="12.75" hidden="false" customHeight="false" outlineLevel="0" collapsed="false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customFormat="false" ht="12.75" hidden="false" customHeight="false" outlineLevel="0" collapsed="false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customFormat="false" ht="12.75" hidden="false" customHeight="false" outlineLevel="0" collapsed="false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customFormat="false" ht="12.75" hidden="false" customHeight="false" outlineLevel="0" collapsed="false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customFormat="false" ht="12.75" hidden="false" customHeight="false" outlineLevel="0" collapsed="false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customFormat="false" ht="12.75" hidden="false" customHeight="false" outlineLevel="0" collapsed="false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customFormat="false" ht="12.75" hidden="false" customHeight="false" outlineLevel="0" collapsed="false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customFormat="false" ht="12.75" hidden="false" customHeight="false" outlineLevel="0" collapsed="false"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70" fitToWidth="1" fitToHeight="1" pageOrder="overThenDown" orientation="landscape" blackAndWhite="false" draft="false" cellComments="none" horizontalDpi="300" verticalDpi="300" copies="1"/>
  <headerFooter differentFirst="false" differentOddEven="false">
    <oddHeader>&amp;L&amp;"Arial,Bold"&amp;11&amp;A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A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5" min="5" style="0" width="14.41"/>
    <col collapsed="false" customWidth="true" hidden="false" outlineLevel="0" max="6" min="6" style="0" width="10.28"/>
    <col collapsed="false" customWidth="true" hidden="false" outlineLevel="0" max="9" min="9" style="0" width="53.41"/>
    <col collapsed="false" customWidth="true" hidden="true" outlineLevel="0" max="100" min="10" style="0" width="9.14"/>
    <col collapsed="false" customWidth="true" hidden="true" outlineLevel="0" max="101" min="101" style="0" width="15.7"/>
    <col collapsed="false" customWidth="true" hidden="true" outlineLevel="0" max="105" min="102" style="0" width="20.28"/>
    <col collapsed="false" customWidth="true" hidden="false" outlineLevel="0" max="107" min="106" style="0" width="9.28"/>
    <col collapsed="false" customWidth="true" hidden="false" outlineLevel="0" max="108" min="108" style="0" width="11.28"/>
    <col collapsed="false" customWidth="false" hidden="true" outlineLevel="0" max="111" min="111" style="0" width="9.06"/>
  </cols>
  <sheetData>
    <row r="3" customFormat="false" ht="12.75" hidden="false" customHeight="false" outlineLevel="0" collapsed="false">
      <c r="A3" s="2" t="s">
        <v>50</v>
      </c>
      <c r="B3" s="2" t="s">
        <v>51</v>
      </c>
      <c r="C3" s="2" t="s">
        <v>52</v>
      </c>
      <c r="D3" s="2" t="s">
        <v>53</v>
      </c>
      <c r="E3" s="2" t="s">
        <v>54</v>
      </c>
      <c r="F3" s="2" t="s">
        <v>55</v>
      </c>
      <c r="G3" s="2" t="s">
        <v>56</v>
      </c>
      <c r="H3" s="2" t="s">
        <v>9</v>
      </c>
      <c r="I3" s="2" t="s">
        <v>57</v>
      </c>
      <c r="J3" s="2" t="s">
        <v>58</v>
      </c>
      <c r="K3" s="23" t="s">
        <v>59</v>
      </c>
      <c r="L3" s="23" t="s">
        <v>60</v>
      </c>
      <c r="M3" s="23" t="s">
        <v>61</v>
      </c>
      <c r="N3" s="23" t="s">
        <v>62</v>
      </c>
      <c r="O3" s="23" t="s">
        <v>63</v>
      </c>
      <c r="P3" s="2" t="s">
        <v>64</v>
      </c>
      <c r="Q3" s="2" t="s">
        <v>65</v>
      </c>
      <c r="R3" s="2" t="s">
        <v>66</v>
      </c>
      <c r="S3" s="2" t="s">
        <v>67</v>
      </c>
      <c r="T3" s="2" t="s">
        <v>68</v>
      </c>
      <c r="U3" s="2" t="s">
        <v>69</v>
      </c>
      <c r="V3" s="2" t="s">
        <v>70</v>
      </c>
      <c r="W3" s="2" t="s">
        <v>71</v>
      </c>
      <c r="X3" s="2" t="s">
        <v>72</v>
      </c>
      <c r="Y3" s="2" t="s">
        <v>73</v>
      </c>
      <c r="Z3" s="2" t="s">
        <v>74</v>
      </c>
      <c r="AA3" s="2" t="s">
        <v>75</v>
      </c>
      <c r="AB3" s="2" t="s">
        <v>76</v>
      </c>
      <c r="AC3" s="2" t="s">
        <v>77</v>
      </c>
      <c r="AD3" s="2" t="s">
        <v>78</v>
      </c>
      <c r="AE3" s="23" t="s">
        <v>79</v>
      </c>
      <c r="AF3" s="23" t="s">
        <v>230</v>
      </c>
      <c r="AG3" s="23" t="s">
        <v>231</v>
      </c>
      <c r="AH3" s="23" t="s">
        <v>232</v>
      </c>
      <c r="AI3" s="23" t="s">
        <v>233</v>
      </c>
      <c r="AJ3" s="23" t="s">
        <v>80</v>
      </c>
      <c r="AK3" s="23" t="s">
        <v>234</v>
      </c>
      <c r="AL3" s="23" t="s">
        <v>235</v>
      </c>
      <c r="AM3" s="23" t="s">
        <v>236</v>
      </c>
      <c r="AN3" s="23" t="s">
        <v>237</v>
      </c>
      <c r="AO3" s="23" t="s">
        <v>81</v>
      </c>
      <c r="AP3" s="23" t="s">
        <v>238</v>
      </c>
      <c r="AQ3" s="23" t="s">
        <v>239</v>
      </c>
      <c r="AR3" s="23" t="s">
        <v>240</v>
      </c>
      <c r="AS3" s="23" t="s">
        <v>241</v>
      </c>
      <c r="AT3" s="2" t="s">
        <v>82</v>
      </c>
      <c r="AU3" s="2" t="s">
        <v>242</v>
      </c>
      <c r="AV3" s="2" t="s">
        <v>243</v>
      </c>
      <c r="AW3" s="2" t="s">
        <v>244</v>
      </c>
      <c r="AX3" s="2" t="s">
        <v>245</v>
      </c>
      <c r="AY3" s="2" t="s">
        <v>83</v>
      </c>
      <c r="AZ3" s="2" t="s">
        <v>246</v>
      </c>
      <c r="BA3" s="2" t="s">
        <v>247</v>
      </c>
      <c r="BB3" s="2" t="s">
        <v>248</v>
      </c>
      <c r="BC3" s="2" t="s">
        <v>249</v>
      </c>
      <c r="BD3" s="2" t="s">
        <v>250</v>
      </c>
      <c r="BE3" s="2" t="s">
        <v>251</v>
      </c>
      <c r="BF3" s="2" t="s">
        <v>252</v>
      </c>
      <c r="BG3" s="2" t="s">
        <v>253</v>
      </c>
      <c r="BH3" s="2" t="s">
        <v>254</v>
      </c>
      <c r="BI3" s="2" t="s">
        <v>12</v>
      </c>
      <c r="BJ3" s="2" t="s">
        <v>84</v>
      </c>
      <c r="BK3" s="2" t="s">
        <v>85</v>
      </c>
      <c r="BL3" s="2" t="s">
        <v>86</v>
      </c>
      <c r="BM3" s="2" t="s">
        <v>87</v>
      </c>
      <c r="BN3" s="23" t="s">
        <v>88</v>
      </c>
      <c r="BO3" s="23" t="s">
        <v>255</v>
      </c>
      <c r="BP3" s="23" t="s">
        <v>256</v>
      </c>
      <c r="BQ3" s="23" t="s">
        <v>257</v>
      </c>
      <c r="BR3" s="23" t="s">
        <v>258</v>
      </c>
      <c r="BS3" s="23" t="s">
        <v>89</v>
      </c>
      <c r="BT3" s="23" t="s">
        <v>259</v>
      </c>
      <c r="BU3" s="23" t="s">
        <v>260</v>
      </c>
      <c r="BV3" s="23" t="s">
        <v>261</v>
      </c>
      <c r="BW3" s="23" t="s">
        <v>262</v>
      </c>
      <c r="BX3" s="23" t="s">
        <v>90</v>
      </c>
      <c r="BY3" s="23" t="s">
        <v>263</v>
      </c>
      <c r="BZ3" s="23" t="s">
        <v>264</v>
      </c>
      <c r="CA3" s="23" t="s">
        <v>265</v>
      </c>
      <c r="CB3" s="23" t="s">
        <v>266</v>
      </c>
      <c r="CC3" s="2" t="s">
        <v>37</v>
      </c>
      <c r="CD3" s="2" t="s">
        <v>267</v>
      </c>
      <c r="CE3" s="2" t="s">
        <v>268</v>
      </c>
      <c r="CF3" s="2" t="s">
        <v>269</v>
      </c>
      <c r="CG3" s="2" t="s">
        <v>270</v>
      </c>
      <c r="CH3" s="2" t="s">
        <v>91</v>
      </c>
      <c r="CI3" s="2" t="s">
        <v>92</v>
      </c>
      <c r="CJ3" s="2" t="s">
        <v>93</v>
      </c>
      <c r="CK3" s="2" t="s">
        <v>94</v>
      </c>
      <c r="CL3" s="2" t="s">
        <v>95</v>
      </c>
      <c r="CM3" s="2" t="s">
        <v>96</v>
      </c>
      <c r="CN3" s="2" t="s">
        <v>271</v>
      </c>
      <c r="CO3" s="2" t="s">
        <v>272</v>
      </c>
      <c r="CP3" s="2" t="s">
        <v>273</v>
      </c>
      <c r="CQ3" s="2" t="s">
        <v>274</v>
      </c>
      <c r="CR3" s="23" t="s">
        <v>97</v>
      </c>
      <c r="CS3" s="23" t="s">
        <v>275</v>
      </c>
      <c r="CT3" s="23" t="s">
        <v>276</v>
      </c>
      <c r="CU3" s="23" t="s">
        <v>277</v>
      </c>
      <c r="CV3" s="23" t="s">
        <v>278</v>
      </c>
      <c r="CW3" s="23" t="s">
        <v>98</v>
      </c>
      <c r="CX3" s="23" t="s">
        <v>279</v>
      </c>
      <c r="CY3" s="23" t="s">
        <v>280</v>
      </c>
      <c r="CZ3" s="23" t="s">
        <v>281</v>
      </c>
      <c r="DA3" s="23" t="s">
        <v>282</v>
      </c>
      <c r="DB3" s="2" t="s">
        <v>99</v>
      </c>
      <c r="DC3" s="23" t="s">
        <v>100</v>
      </c>
      <c r="DD3" s="23" t="s">
        <v>101</v>
      </c>
      <c r="DE3" s="2" t="s">
        <v>102</v>
      </c>
      <c r="DF3" s="2" t="s">
        <v>103</v>
      </c>
      <c r="DG3" s="2" t="s">
        <v>104</v>
      </c>
      <c r="DH3" s="2" t="s">
        <v>105</v>
      </c>
      <c r="DI3" s="2" t="s">
        <v>106</v>
      </c>
      <c r="DJ3" s="2" t="s">
        <v>107</v>
      </c>
      <c r="DK3" s="23" t="s">
        <v>283</v>
      </c>
      <c r="DL3" s="23" t="s">
        <v>284</v>
      </c>
      <c r="DM3" s="23" t="s">
        <v>285</v>
      </c>
      <c r="DN3" s="23" t="s">
        <v>284</v>
      </c>
      <c r="DO3" s="2" t="s">
        <v>286</v>
      </c>
      <c r="DP3" s="2" t="s">
        <v>287</v>
      </c>
      <c r="DQ3" s="2" t="s">
        <v>288</v>
      </c>
      <c r="DR3" s="2" t="s">
        <v>289</v>
      </c>
      <c r="DS3" s="2" t="s">
        <v>290</v>
      </c>
      <c r="DT3" s="2" t="s">
        <v>291</v>
      </c>
      <c r="DU3" s="2" t="s">
        <v>292</v>
      </c>
      <c r="DV3" s="2" t="s">
        <v>293</v>
      </c>
      <c r="DW3" s="2" t="s">
        <v>294</v>
      </c>
      <c r="DX3" s="2" t="s">
        <v>295</v>
      </c>
      <c r="DY3" s="2" t="s">
        <v>296</v>
      </c>
      <c r="DZ3" s="2" t="s">
        <v>297</v>
      </c>
      <c r="EA3" s="2" t="s">
        <v>298</v>
      </c>
    </row>
    <row r="4" customFormat="false" ht="12.75" hidden="false" customHeight="false" outlineLevel="0" collapsed="false">
      <c r="A4" s="0" t="s">
        <v>108</v>
      </c>
      <c r="B4" s="0" t="n">
        <v>2001</v>
      </c>
      <c r="C4" s="24" t="n">
        <v>37073</v>
      </c>
      <c r="D4" s="0" t="s">
        <v>299</v>
      </c>
      <c r="E4" s="0" t="s">
        <v>300</v>
      </c>
      <c r="F4" s="0" t="s">
        <v>301</v>
      </c>
      <c r="G4" s="0" t="s">
        <v>302</v>
      </c>
      <c r="H4" s="0" t="s">
        <v>303</v>
      </c>
      <c r="I4" s="0" t="s">
        <v>304</v>
      </c>
      <c r="BN4" s="0" t="s">
        <v>88</v>
      </c>
      <c r="BO4" s="0" t="s">
        <v>255</v>
      </c>
      <c r="CY4" s="12"/>
      <c r="DB4" s="12" t="n">
        <v>490</v>
      </c>
      <c r="DC4" s="28" t="n">
        <v>313</v>
      </c>
      <c r="DD4" s="29" t="n">
        <v>88200</v>
      </c>
      <c r="DE4" s="2" t="s">
        <v>114</v>
      </c>
      <c r="DF4" s="0" t="s">
        <v>115</v>
      </c>
      <c r="DG4" s="0" t="s">
        <v>116</v>
      </c>
      <c r="DH4" s="0" t="s">
        <v>88</v>
      </c>
      <c r="DO4" s="0" t="s">
        <v>305</v>
      </c>
      <c r="EA4" s="0" t="n">
        <v>617</v>
      </c>
    </row>
    <row r="5" customFormat="false" ht="12.75" hidden="false" customHeight="false" outlineLevel="0" collapsed="false">
      <c r="A5" s="0" t="s">
        <v>108</v>
      </c>
      <c r="B5" s="0" t="n">
        <v>2002</v>
      </c>
      <c r="C5" s="24" t="n">
        <v>37408</v>
      </c>
      <c r="D5" s="0" t="s">
        <v>299</v>
      </c>
      <c r="E5" s="0" t="s">
        <v>306</v>
      </c>
      <c r="F5" s="0" t="s">
        <v>307</v>
      </c>
      <c r="G5" s="0" t="s">
        <v>308</v>
      </c>
      <c r="H5" s="0" t="s">
        <v>309</v>
      </c>
      <c r="I5" s="0" t="s">
        <v>310</v>
      </c>
      <c r="AY5" s="0" t="s">
        <v>83</v>
      </c>
      <c r="BA5" s="0" t="s">
        <v>247</v>
      </c>
      <c r="CY5" s="12"/>
      <c r="DB5" s="12" t="n">
        <v>280</v>
      </c>
      <c r="DC5" s="29" t="n">
        <v>280</v>
      </c>
      <c r="DD5" s="29" t="n">
        <v>50400</v>
      </c>
      <c r="DE5" s="25" t="s">
        <v>114</v>
      </c>
      <c r="DF5" s="0" t="s">
        <v>115</v>
      </c>
      <c r="DG5" s="0" t="s">
        <v>116</v>
      </c>
      <c r="DH5" s="0" t="s">
        <v>83</v>
      </c>
      <c r="EA5" s="0" t="n">
        <v>621</v>
      </c>
    </row>
    <row r="6" customFormat="false" ht="12.75" hidden="false" customHeight="false" outlineLevel="0" collapsed="false">
      <c r="A6" s="0" t="s">
        <v>108</v>
      </c>
      <c r="B6" s="0" t="n">
        <v>2002</v>
      </c>
      <c r="C6" s="24" t="n">
        <v>37469</v>
      </c>
      <c r="D6" s="0" t="s">
        <v>299</v>
      </c>
      <c r="E6" s="0" t="s">
        <v>306</v>
      </c>
      <c r="F6" s="0" t="s">
        <v>311</v>
      </c>
      <c r="G6" s="0" t="s">
        <v>312</v>
      </c>
      <c r="H6" s="0" t="s">
        <v>125</v>
      </c>
      <c r="I6" s="0" t="s">
        <v>313</v>
      </c>
      <c r="AY6" s="0" t="s">
        <v>83</v>
      </c>
      <c r="BA6" s="0" t="s">
        <v>247</v>
      </c>
      <c r="BN6" s="0" t="s">
        <v>88</v>
      </c>
      <c r="BP6" s="0" t="s">
        <v>256</v>
      </c>
      <c r="CY6" s="12"/>
      <c r="DB6" s="12" t="n">
        <v>536</v>
      </c>
      <c r="DC6" s="28" t="n">
        <v>536</v>
      </c>
      <c r="DD6" s="28" t="n">
        <v>96480</v>
      </c>
      <c r="DE6" s="23" t="s">
        <v>114</v>
      </c>
      <c r="DF6" s="26" t="s">
        <v>115</v>
      </c>
      <c r="DG6" s="0" t="s">
        <v>116</v>
      </c>
      <c r="DH6" s="0" t="s">
        <v>83</v>
      </c>
      <c r="DI6" s="0" t="s">
        <v>88</v>
      </c>
      <c r="DK6" s="0" t="s">
        <v>314</v>
      </c>
      <c r="DL6" s="0" t="s">
        <v>315</v>
      </c>
      <c r="EA6" s="0" t="n">
        <v>659</v>
      </c>
    </row>
    <row r="7" customFormat="false" ht="12.75" hidden="false" customHeight="false" outlineLevel="0" collapsed="false">
      <c r="A7" s="0" t="s">
        <v>140</v>
      </c>
      <c r="B7" s="0" t="n">
        <v>2002</v>
      </c>
      <c r="C7" s="24" t="n">
        <v>37438</v>
      </c>
      <c r="D7" s="0" t="s">
        <v>316</v>
      </c>
      <c r="E7" s="0" t="s">
        <v>317</v>
      </c>
      <c r="F7" s="0" t="s">
        <v>318</v>
      </c>
      <c r="G7" s="0" t="s">
        <v>319</v>
      </c>
      <c r="H7" s="0" t="s">
        <v>320</v>
      </c>
      <c r="I7" s="0" t="s">
        <v>321</v>
      </c>
      <c r="AY7" s="0" t="s">
        <v>83</v>
      </c>
      <c r="BA7" s="0" t="s">
        <v>247</v>
      </c>
      <c r="DB7" s="12" t="n">
        <v>249</v>
      </c>
      <c r="DC7" s="12" t="n">
        <v>249</v>
      </c>
      <c r="DD7" s="29" t="n">
        <v>44820</v>
      </c>
      <c r="DE7" s="0" t="s">
        <v>114</v>
      </c>
      <c r="DF7" s="0" t="s">
        <v>115</v>
      </c>
      <c r="DG7" s="0" t="s">
        <v>116</v>
      </c>
      <c r="DH7" s="25" t="s">
        <v>83</v>
      </c>
      <c r="DI7" s="25"/>
      <c r="DJ7" s="25"/>
      <c r="DO7" s="0" t="s">
        <v>322</v>
      </c>
      <c r="EA7" s="0" t="n">
        <v>522</v>
      </c>
    </row>
    <row r="8" customFormat="false" ht="12.75" hidden="false" customHeight="false" outlineLevel="0" collapsed="false">
      <c r="A8" s="0" t="s">
        <v>108</v>
      </c>
      <c r="B8" s="0" t="n">
        <v>2002</v>
      </c>
      <c r="C8" s="24" t="n">
        <v>37469</v>
      </c>
      <c r="D8" s="0" t="s">
        <v>316</v>
      </c>
      <c r="E8" s="0" t="s">
        <v>317</v>
      </c>
      <c r="F8" s="0" t="s">
        <v>323</v>
      </c>
      <c r="G8" s="25" t="s">
        <v>324</v>
      </c>
      <c r="H8" s="0" t="s">
        <v>325</v>
      </c>
      <c r="I8" s="0" t="s">
        <v>326</v>
      </c>
      <c r="AY8" s="0" t="s">
        <v>83</v>
      </c>
      <c r="BA8" s="0" t="s">
        <v>247</v>
      </c>
      <c r="DB8" s="12" t="n">
        <v>248</v>
      </c>
      <c r="DC8" s="12" t="n">
        <v>248</v>
      </c>
      <c r="DD8" s="29" t="n">
        <v>44640</v>
      </c>
      <c r="DE8" s="0" t="s">
        <v>114</v>
      </c>
      <c r="DF8" s="0" t="s">
        <v>115</v>
      </c>
      <c r="DG8" s="0" t="s">
        <v>116</v>
      </c>
      <c r="DH8" s="25" t="s">
        <v>83</v>
      </c>
      <c r="DI8" s="25"/>
      <c r="DJ8" s="25"/>
      <c r="EA8" s="0" t="n">
        <v>548</v>
      </c>
    </row>
    <row r="9" customFormat="false" ht="12.75" hidden="false" customHeight="false" outlineLevel="0" collapsed="false">
      <c r="A9" s="0" t="s">
        <v>144</v>
      </c>
      <c r="B9" s="0" t="n">
        <v>2002</v>
      </c>
      <c r="C9" s="24" t="n">
        <v>37530</v>
      </c>
      <c r="D9" s="0" t="s">
        <v>316</v>
      </c>
      <c r="E9" s="0" t="s">
        <v>317</v>
      </c>
      <c r="F9" s="0" t="s">
        <v>327</v>
      </c>
      <c r="G9" s="0" t="s">
        <v>328</v>
      </c>
      <c r="H9" s="0" t="s">
        <v>329</v>
      </c>
      <c r="I9" s="0" t="s">
        <v>330</v>
      </c>
      <c r="AY9" s="0" t="s">
        <v>83</v>
      </c>
      <c r="BA9" s="0" t="s">
        <v>247</v>
      </c>
      <c r="DB9" s="12" t="n">
        <v>248</v>
      </c>
      <c r="DC9" s="12" t="n">
        <v>0</v>
      </c>
      <c r="DD9" s="29" t="n">
        <v>44640</v>
      </c>
      <c r="DE9" s="0" t="s">
        <v>114</v>
      </c>
      <c r="DF9" s="0" t="s">
        <v>115</v>
      </c>
      <c r="DG9" s="0" t="s">
        <v>116</v>
      </c>
      <c r="DH9" s="25" t="s">
        <v>83</v>
      </c>
      <c r="DI9" s="25"/>
      <c r="DJ9" s="25"/>
      <c r="EA9" s="0" t="n">
        <v>370</v>
      </c>
    </row>
    <row r="10" customFormat="false" ht="12.75" hidden="false" customHeight="false" outlineLevel="0" collapsed="false">
      <c r="A10" s="0" t="s">
        <v>144</v>
      </c>
      <c r="B10" s="0" t="n">
        <v>2002</v>
      </c>
      <c r="C10" s="24"/>
      <c r="D10" s="0" t="s">
        <v>316</v>
      </c>
      <c r="E10" s="0" t="s">
        <v>317</v>
      </c>
      <c r="F10" s="0" t="s">
        <v>331</v>
      </c>
      <c r="G10" s="0" t="s">
        <v>332</v>
      </c>
      <c r="H10" s="0" t="s">
        <v>333</v>
      </c>
      <c r="I10" s="0" t="s">
        <v>334</v>
      </c>
      <c r="AY10" s="0" t="s">
        <v>83</v>
      </c>
      <c r="BA10" s="0" t="s">
        <v>247</v>
      </c>
      <c r="DB10" s="12" t="n">
        <v>900</v>
      </c>
      <c r="DC10" s="12" t="n">
        <v>900</v>
      </c>
      <c r="DD10" s="29" t="n">
        <v>162000</v>
      </c>
      <c r="DE10" s="0" t="s">
        <v>114</v>
      </c>
      <c r="DF10" s="0" t="s">
        <v>115</v>
      </c>
      <c r="DG10" s="0" t="s">
        <v>116</v>
      </c>
      <c r="DH10" s="25" t="s">
        <v>83</v>
      </c>
      <c r="DI10" s="25"/>
      <c r="DJ10" s="25"/>
      <c r="DP10" s="0" t="n">
        <v>0</v>
      </c>
      <c r="EA10" s="0" t="n">
        <v>790</v>
      </c>
    </row>
    <row r="11" customFormat="false" ht="12.75" hidden="false" customHeight="false" outlineLevel="0" collapsed="false">
      <c r="A11" s="0" t="s">
        <v>108</v>
      </c>
      <c r="B11" s="0" t="n">
        <v>2003</v>
      </c>
      <c r="C11" s="24" t="n">
        <v>37773</v>
      </c>
      <c r="D11" s="0" t="s">
        <v>316</v>
      </c>
      <c r="E11" s="0" t="s">
        <v>335</v>
      </c>
      <c r="F11" s="0" t="s">
        <v>336</v>
      </c>
      <c r="G11" s="0" t="s">
        <v>337</v>
      </c>
      <c r="H11" s="0" t="s">
        <v>338</v>
      </c>
      <c r="I11" s="0" t="s">
        <v>339</v>
      </c>
      <c r="AY11" s="0" t="s">
        <v>83</v>
      </c>
      <c r="BB11" s="0" t="s">
        <v>248</v>
      </c>
      <c r="DB11" s="12" t="n">
        <v>550</v>
      </c>
      <c r="DC11" s="12" t="n">
        <v>550</v>
      </c>
      <c r="DD11" s="29" t="n">
        <v>99000</v>
      </c>
      <c r="DE11" s="0" t="s">
        <v>114</v>
      </c>
      <c r="DF11" s="0" t="s">
        <v>115</v>
      </c>
      <c r="DG11" s="0" t="s">
        <v>116</v>
      </c>
      <c r="DH11" s="25" t="s">
        <v>83</v>
      </c>
      <c r="DI11" s="25"/>
      <c r="DJ11" s="25"/>
      <c r="EA11" s="0" t="n">
        <v>10</v>
      </c>
    </row>
    <row r="12" customFormat="false" ht="12.75" hidden="false" customHeight="false" outlineLevel="0" collapsed="false">
      <c r="A12" s="0" t="s">
        <v>108</v>
      </c>
      <c r="B12" s="0" t="n">
        <v>2003</v>
      </c>
      <c r="C12" s="24" t="n">
        <v>37773</v>
      </c>
      <c r="D12" s="0" t="s">
        <v>316</v>
      </c>
      <c r="E12" s="0" t="s">
        <v>335</v>
      </c>
      <c r="F12" s="0" t="s">
        <v>340</v>
      </c>
      <c r="G12" s="25" t="s">
        <v>341</v>
      </c>
      <c r="H12" s="0" t="s">
        <v>342</v>
      </c>
      <c r="I12" s="0" t="s">
        <v>343</v>
      </c>
      <c r="AY12" s="0" t="s">
        <v>83</v>
      </c>
      <c r="BB12" s="0" t="s">
        <v>248</v>
      </c>
      <c r="CW12" s="0" t="s">
        <v>98</v>
      </c>
      <c r="CZ12" s="0" t="s">
        <v>281</v>
      </c>
      <c r="DB12" s="12" t="n">
        <v>660</v>
      </c>
      <c r="DC12" s="12" t="n">
        <v>660</v>
      </c>
      <c r="DD12" s="29" t="n">
        <v>118800</v>
      </c>
      <c r="DE12" s="0" t="s">
        <v>114</v>
      </c>
      <c r="DF12" s="0" t="s">
        <v>115</v>
      </c>
      <c r="DG12" s="0" t="s">
        <v>116</v>
      </c>
      <c r="DH12" s="27" t="s">
        <v>83</v>
      </c>
      <c r="DI12" s="27"/>
      <c r="DJ12" s="27"/>
      <c r="EA12" s="0" t="n">
        <v>542</v>
      </c>
    </row>
    <row r="13" customFormat="false" ht="12.75" hidden="false" customHeight="false" outlineLevel="0" collapsed="false">
      <c r="A13" s="0" t="s">
        <v>140</v>
      </c>
      <c r="B13" s="0" t="n">
        <v>2004</v>
      </c>
      <c r="C13" s="24" t="n">
        <v>38018</v>
      </c>
      <c r="D13" s="0" t="s">
        <v>316</v>
      </c>
      <c r="E13" s="0" t="s">
        <v>344</v>
      </c>
      <c r="F13" s="0" t="s">
        <v>345</v>
      </c>
      <c r="G13" s="0" t="s">
        <v>346</v>
      </c>
      <c r="H13" s="0" t="s">
        <v>347</v>
      </c>
      <c r="I13" s="0" t="s">
        <v>348</v>
      </c>
      <c r="AY13" s="0" t="s">
        <v>83</v>
      </c>
      <c r="BC13" s="0" t="s">
        <v>249</v>
      </c>
      <c r="DB13" s="12" t="n">
        <v>405</v>
      </c>
      <c r="DC13" s="12" t="n">
        <v>405</v>
      </c>
      <c r="DD13" s="29" t="n">
        <v>72900</v>
      </c>
      <c r="DE13" s="0" t="s">
        <v>177</v>
      </c>
      <c r="DF13" s="0" t="s">
        <v>115</v>
      </c>
      <c r="DG13" s="0" t="s">
        <v>116</v>
      </c>
      <c r="DH13" s="25" t="s">
        <v>83</v>
      </c>
      <c r="DI13" s="25"/>
      <c r="DJ13" s="25"/>
      <c r="EA13" s="0" t="n">
        <v>656</v>
      </c>
    </row>
    <row r="14" customFormat="false" ht="12.75" hidden="false" customHeight="false" outlineLevel="0" collapsed="false">
      <c r="A14" s="0" t="s">
        <v>108</v>
      </c>
      <c r="B14" s="0" t="n">
        <v>2004</v>
      </c>
      <c r="C14" s="24" t="n">
        <v>38139</v>
      </c>
      <c r="D14" s="0" t="s">
        <v>316</v>
      </c>
      <c r="E14" s="0" t="s">
        <v>344</v>
      </c>
      <c r="F14" s="0" t="s">
        <v>349</v>
      </c>
      <c r="G14" s="0" t="s">
        <v>350</v>
      </c>
      <c r="H14" s="0" t="s">
        <v>351</v>
      </c>
      <c r="I14" s="0" t="s">
        <v>352</v>
      </c>
      <c r="AY14" s="0" t="s">
        <v>83</v>
      </c>
      <c r="BC14" s="0" t="s">
        <v>249</v>
      </c>
      <c r="DB14" s="12" t="n">
        <v>630</v>
      </c>
      <c r="DC14" s="12" t="n">
        <v>630</v>
      </c>
      <c r="DD14" s="29" t="n">
        <v>113400</v>
      </c>
      <c r="DE14" s="0" t="s">
        <v>114</v>
      </c>
      <c r="DF14" s="0" t="s">
        <v>115</v>
      </c>
      <c r="DG14" s="0" t="s">
        <v>116</v>
      </c>
      <c r="DH14" s="25" t="s">
        <v>83</v>
      </c>
      <c r="DI14" s="25"/>
      <c r="DJ14" s="25"/>
      <c r="EA14" s="0" t="n">
        <v>627</v>
      </c>
    </row>
    <row r="15" customFormat="false" ht="12.75" hidden="false" customHeight="false" outlineLevel="0" collapsed="false">
      <c r="A15" s="0" t="s">
        <v>144</v>
      </c>
      <c r="B15" s="0" t="n">
        <v>2004</v>
      </c>
      <c r="C15" s="24" t="n">
        <v>38139</v>
      </c>
      <c r="D15" s="0" t="s">
        <v>316</v>
      </c>
      <c r="E15" s="0" t="s">
        <v>344</v>
      </c>
      <c r="F15" s="0" t="s">
        <v>353</v>
      </c>
      <c r="G15" s="25" t="s">
        <v>354</v>
      </c>
      <c r="H15" s="0" t="s">
        <v>355</v>
      </c>
      <c r="I15" s="0" t="s">
        <v>356</v>
      </c>
      <c r="AY15" s="0" t="s">
        <v>83</v>
      </c>
      <c r="BC15" s="0" t="s">
        <v>249</v>
      </c>
      <c r="BN15" s="0" t="s">
        <v>88</v>
      </c>
      <c r="BR15" s="0" t="s">
        <v>258</v>
      </c>
      <c r="DB15" s="12" t="n">
        <v>1100</v>
      </c>
      <c r="DC15" s="12" t="n">
        <v>1100</v>
      </c>
      <c r="DD15" s="29" t="n">
        <v>198000</v>
      </c>
      <c r="DE15" s="0" t="s">
        <v>121</v>
      </c>
      <c r="DF15" s="0" t="s">
        <v>122</v>
      </c>
      <c r="DG15" s="0" t="s">
        <v>116</v>
      </c>
      <c r="DH15" s="27" t="s">
        <v>88</v>
      </c>
      <c r="DI15" s="27"/>
      <c r="DJ15" s="27"/>
      <c r="DK15" s="0" t="s">
        <v>357</v>
      </c>
      <c r="DL15" s="0" t="s">
        <v>358</v>
      </c>
      <c r="EA15" s="0" t="n">
        <v>613</v>
      </c>
    </row>
    <row r="16" customFormat="false" ht="12.75" hidden="false" customHeight="false" outlineLevel="0" collapsed="false">
      <c r="A16" s="0" t="s">
        <v>144</v>
      </c>
      <c r="B16" s="0" t="n">
        <v>2004</v>
      </c>
      <c r="C16" s="24"/>
      <c r="D16" s="0" t="s">
        <v>316</v>
      </c>
      <c r="E16" s="0" t="s">
        <v>344</v>
      </c>
      <c r="F16" s="0" t="s">
        <v>359</v>
      </c>
      <c r="G16" s="0" t="s">
        <v>360</v>
      </c>
      <c r="H16" s="0" t="s">
        <v>361</v>
      </c>
      <c r="I16" s="0" t="s">
        <v>362</v>
      </c>
      <c r="AY16" s="0" t="s">
        <v>83</v>
      </c>
      <c r="BC16" s="0" t="s">
        <v>249</v>
      </c>
      <c r="DB16" s="12" t="n">
        <v>850</v>
      </c>
      <c r="DC16" s="12" t="n">
        <v>850</v>
      </c>
      <c r="DD16" s="29" t="n">
        <v>153000</v>
      </c>
      <c r="DE16" s="0" t="s">
        <v>114</v>
      </c>
      <c r="DF16" s="0" t="s">
        <v>115</v>
      </c>
      <c r="DG16" s="0" t="s">
        <v>116</v>
      </c>
      <c r="DH16" s="25" t="s">
        <v>83</v>
      </c>
      <c r="DI16" s="25"/>
      <c r="DJ16" s="25"/>
      <c r="EA16" s="0" t="n">
        <v>381</v>
      </c>
    </row>
    <row r="17" customFormat="false" ht="12.75" hidden="false" customHeight="false" outlineLevel="0" collapsed="false">
      <c r="A17" s="0" t="s">
        <v>144</v>
      </c>
      <c r="B17" s="0" t="n">
        <v>2004</v>
      </c>
      <c r="C17" s="24"/>
      <c r="D17" s="0" t="s">
        <v>316</v>
      </c>
      <c r="E17" s="0" t="s">
        <v>344</v>
      </c>
      <c r="F17" s="0" t="s">
        <v>349</v>
      </c>
      <c r="G17" s="0" t="s">
        <v>350</v>
      </c>
      <c r="H17" s="0" t="s">
        <v>21</v>
      </c>
      <c r="I17" s="0" t="s">
        <v>363</v>
      </c>
      <c r="AY17" s="0" t="s">
        <v>83</v>
      </c>
      <c r="BC17" s="0" t="s">
        <v>249</v>
      </c>
      <c r="DB17" s="12" t="n">
        <v>630</v>
      </c>
      <c r="DC17" s="12" t="n">
        <v>630</v>
      </c>
      <c r="DD17" s="29" t="n">
        <v>113400</v>
      </c>
      <c r="DE17" s="0" t="s">
        <v>114</v>
      </c>
      <c r="DF17" s="0" t="s">
        <v>115</v>
      </c>
      <c r="DG17" s="0" t="s">
        <v>116</v>
      </c>
      <c r="DH17" s="25" t="s">
        <v>83</v>
      </c>
      <c r="DI17" s="25"/>
      <c r="DJ17" s="25"/>
      <c r="DK17" s="0" t="s">
        <v>364</v>
      </c>
      <c r="DL17" s="0" t="s">
        <v>365</v>
      </c>
      <c r="DM17" s="0" t="s">
        <v>366</v>
      </c>
      <c r="DN17" s="0" t="s">
        <v>367</v>
      </c>
      <c r="EA17" s="0" t="n">
        <v>616</v>
      </c>
    </row>
    <row r="18" customFormat="false" ht="12.75" hidden="false" customHeight="false" outlineLevel="0" collapsed="false">
      <c r="A18" s="0" t="s">
        <v>108</v>
      </c>
      <c r="B18" s="0" t="n">
        <v>2001</v>
      </c>
      <c r="C18" s="24" t="n">
        <v>37104</v>
      </c>
      <c r="D18" s="0" t="s">
        <v>298</v>
      </c>
      <c r="E18" s="0" t="s">
        <v>368</v>
      </c>
      <c r="F18" s="0" t="s">
        <v>369</v>
      </c>
      <c r="G18" s="0" t="s">
        <v>370</v>
      </c>
      <c r="H18" s="0" t="s">
        <v>371</v>
      </c>
      <c r="I18" s="0" t="s">
        <v>372</v>
      </c>
      <c r="AY18" s="0" t="s">
        <v>83</v>
      </c>
      <c r="AZ18" s="0" t="s">
        <v>246</v>
      </c>
      <c r="BN18" s="0" t="s">
        <v>88</v>
      </c>
      <c r="BO18" s="0" t="s">
        <v>255</v>
      </c>
      <c r="DB18" s="12" t="n">
        <v>270</v>
      </c>
      <c r="DC18" s="12" t="n">
        <v>270</v>
      </c>
      <c r="DD18" s="29" t="n">
        <v>48600</v>
      </c>
      <c r="DE18" s="0" t="s">
        <v>114</v>
      </c>
      <c r="DF18" s="0" t="s">
        <v>115</v>
      </c>
      <c r="DG18" s="0" t="s">
        <v>116</v>
      </c>
      <c r="DH18" s="27" t="s">
        <v>88</v>
      </c>
      <c r="DI18" s="27"/>
      <c r="DJ18" s="27"/>
      <c r="EA18" s="0" t="n">
        <v>193</v>
      </c>
    </row>
    <row r="19" customFormat="false" ht="12.75" hidden="false" customHeight="false" outlineLevel="0" collapsed="false">
      <c r="A19" s="0" t="s">
        <v>144</v>
      </c>
      <c r="B19" s="0" t="n">
        <v>2004</v>
      </c>
      <c r="C19" s="24" t="n">
        <v>38139</v>
      </c>
      <c r="D19" s="0" t="s">
        <v>298</v>
      </c>
      <c r="E19" s="0" t="s">
        <v>373</v>
      </c>
      <c r="F19" s="0" t="s">
        <v>374</v>
      </c>
      <c r="G19" s="0" t="s">
        <v>375</v>
      </c>
      <c r="H19" s="0" t="s">
        <v>376</v>
      </c>
      <c r="I19" s="0" t="s">
        <v>377</v>
      </c>
      <c r="AY19" s="0" t="s">
        <v>83</v>
      </c>
      <c r="BC19" s="0" t="s">
        <v>249</v>
      </c>
      <c r="DB19" s="12" t="n">
        <v>250</v>
      </c>
      <c r="DC19" s="12" t="n">
        <v>250</v>
      </c>
      <c r="DD19" s="29" t="n">
        <v>45000</v>
      </c>
      <c r="DE19" s="0" t="s">
        <v>114</v>
      </c>
      <c r="DF19" s="0" t="s">
        <v>115</v>
      </c>
      <c r="DG19" s="0" t="s">
        <v>116</v>
      </c>
      <c r="DH19" s="0" t="s">
        <v>83</v>
      </c>
      <c r="DP19" s="0" t="n">
        <v>0</v>
      </c>
      <c r="EA19" s="0" t="n">
        <v>745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7.56"/>
    <col collapsed="false" customWidth="true" hidden="false" outlineLevel="0" max="3" min="3" style="0" width="15.99"/>
    <col collapsed="false" customWidth="true" hidden="false" outlineLevel="0" max="4" min="4" style="0" width="17.56"/>
    <col collapsed="false" customWidth="true" hidden="false" outlineLevel="0" max="5" min="5" style="0" width="28.7"/>
    <col collapsed="false" customWidth="true" hidden="false" outlineLevel="0" max="6" min="6" style="0" width="57.28"/>
    <col collapsed="false" customWidth="true" hidden="false" outlineLevel="0" max="7" min="7" style="0" width="15.7"/>
    <col collapsed="false" customWidth="true" hidden="false" outlineLevel="0" max="8" min="8" style="0" width="10.99"/>
    <col collapsed="false" customWidth="true" hidden="false" outlineLevel="0" max="10" min="9" style="0" width="15.7"/>
    <col collapsed="false" customWidth="true" hidden="false" outlineLevel="0" max="11" min="11" style="0" width="19.41"/>
    <col collapsed="false" customWidth="true" hidden="false" outlineLevel="0" max="12" min="12" style="0" width="14.85"/>
    <col collapsed="false" customWidth="true" hidden="false" outlineLevel="0" max="13" min="13" style="0" width="19.41"/>
    <col collapsed="false" customWidth="true" hidden="false" outlineLevel="0" max="15" min="14" style="0" width="14.85"/>
  </cols>
  <sheetData>
    <row r="2" customFormat="false" ht="12.75" hidden="false" customHeight="false" outlineLevel="0" collapsed="false">
      <c r="A2" s="30" t="s">
        <v>50</v>
      </c>
      <c r="B2" s="31" t="s">
        <v>378</v>
      </c>
    </row>
    <row r="3" customFormat="false" ht="12.75" hidden="false" customHeight="false" outlineLevel="0" collapsed="false">
      <c r="A3" s="31" t="s">
        <v>105</v>
      </c>
      <c r="B3" s="31" t="s">
        <v>378</v>
      </c>
    </row>
    <row r="4" customFormat="false" ht="12.75" hidden="false" customHeight="false" outlineLevel="0" collapsed="false">
      <c r="A4" s="31" t="s">
        <v>106</v>
      </c>
      <c r="B4" s="31" t="s">
        <v>378</v>
      </c>
    </row>
    <row r="5" customFormat="false" ht="12.75" hidden="false" customHeight="false" outlineLevel="0" collapsed="false">
      <c r="A5" s="31" t="s">
        <v>107</v>
      </c>
      <c r="B5" s="31" t="s">
        <v>378</v>
      </c>
    </row>
    <row r="6" customFormat="false" ht="12.75" hidden="false" customHeight="false" outlineLevel="0" collapsed="false">
      <c r="A6" s="31" t="s">
        <v>58</v>
      </c>
      <c r="B6" s="31" t="s">
        <v>378</v>
      </c>
    </row>
    <row r="7" customFormat="false" ht="12.75" hidden="false" customHeight="false" outlineLevel="0" collapsed="false">
      <c r="A7" s="31" t="s">
        <v>59</v>
      </c>
      <c r="B7" s="31" t="s">
        <v>378</v>
      </c>
    </row>
    <row r="8" customFormat="false" ht="12.75" hidden="false" customHeight="false" outlineLevel="0" collapsed="false">
      <c r="A8" s="31" t="s">
        <v>64</v>
      </c>
      <c r="B8" s="31" t="s">
        <v>378</v>
      </c>
    </row>
    <row r="9" customFormat="false" ht="12.75" hidden="false" customHeight="false" outlineLevel="0" collapsed="false">
      <c r="A9" s="31" t="s">
        <v>69</v>
      </c>
      <c r="B9" s="31" t="s">
        <v>378</v>
      </c>
    </row>
    <row r="10" customFormat="false" ht="12.75" hidden="false" customHeight="false" outlineLevel="0" collapsed="false">
      <c r="A10" s="31" t="s">
        <v>74</v>
      </c>
      <c r="B10" s="31" t="s">
        <v>378</v>
      </c>
    </row>
    <row r="11" customFormat="false" ht="12.75" hidden="false" customHeight="false" outlineLevel="0" collapsed="false">
      <c r="A11" s="31" t="s">
        <v>79</v>
      </c>
      <c r="B11" s="31" t="s">
        <v>378</v>
      </c>
    </row>
    <row r="12" customFormat="false" ht="12.75" hidden="false" customHeight="false" outlineLevel="0" collapsed="false">
      <c r="A12" s="31" t="s">
        <v>80</v>
      </c>
      <c r="B12" s="31" t="s">
        <v>378</v>
      </c>
    </row>
    <row r="13" customFormat="false" ht="12.75" hidden="false" customHeight="false" outlineLevel="0" collapsed="false">
      <c r="A13" s="31" t="s">
        <v>81</v>
      </c>
      <c r="B13" s="31" t="s">
        <v>378</v>
      </c>
    </row>
    <row r="14" customFormat="false" ht="12.75" hidden="false" customHeight="false" outlineLevel="0" collapsed="false">
      <c r="A14" s="31" t="s">
        <v>82</v>
      </c>
      <c r="B14" s="31" t="s">
        <v>378</v>
      </c>
    </row>
    <row r="15" customFormat="false" ht="12.75" hidden="false" customHeight="false" outlineLevel="0" collapsed="false">
      <c r="A15" s="31" t="s">
        <v>83</v>
      </c>
      <c r="B15" s="31" t="s">
        <v>378</v>
      </c>
    </row>
    <row r="16" customFormat="false" ht="12.75" hidden="false" customHeight="false" outlineLevel="0" collapsed="false">
      <c r="A16" s="31" t="s">
        <v>250</v>
      </c>
      <c r="B16" s="31" t="s">
        <v>378</v>
      </c>
    </row>
    <row r="17" customFormat="false" ht="12.75" hidden="false" customHeight="false" outlineLevel="0" collapsed="false">
      <c r="A17" s="31" t="s">
        <v>12</v>
      </c>
      <c r="B17" s="31" t="s">
        <v>378</v>
      </c>
    </row>
    <row r="18" customFormat="false" ht="12.75" hidden="false" customHeight="false" outlineLevel="0" collapsed="false">
      <c r="A18" s="31" t="s">
        <v>88</v>
      </c>
      <c r="B18" s="31" t="s">
        <v>378</v>
      </c>
    </row>
    <row r="19" customFormat="false" ht="12.75" hidden="false" customHeight="false" outlineLevel="0" collapsed="false">
      <c r="A19" s="31" t="s">
        <v>89</v>
      </c>
      <c r="B19" s="31" t="s">
        <v>378</v>
      </c>
    </row>
    <row r="20" customFormat="false" ht="12.75" hidden="false" customHeight="false" outlineLevel="0" collapsed="false">
      <c r="A20" s="31" t="s">
        <v>90</v>
      </c>
      <c r="B20" s="31" t="s">
        <v>378</v>
      </c>
    </row>
    <row r="21" customFormat="false" ht="12.75" hidden="false" customHeight="false" outlineLevel="0" collapsed="false">
      <c r="A21" s="31" t="s">
        <v>37</v>
      </c>
      <c r="B21" s="31" t="s">
        <v>378</v>
      </c>
    </row>
    <row r="22" customFormat="false" ht="12.75" hidden="false" customHeight="false" outlineLevel="0" collapsed="false">
      <c r="A22" s="31" t="s">
        <v>91</v>
      </c>
      <c r="B22" s="31" t="s">
        <v>378</v>
      </c>
    </row>
    <row r="23" customFormat="false" ht="12.75" hidden="false" customHeight="false" outlineLevel="0" collapsed="false">
      <c r="A23" s="31" t="s">
        <v>96</v>
      </c>
      <c r="B23" s="31" t="s">
        <v>378</v>
      </c>
    </row>
    <row r="24" customFormat="false" ht="12.75" hidden="false" customHeight="false" outlineLevel="0" collapsed="false">
      <c r="A24" s="31" t="s">
        <v>97</v>
      </c>
      <c r="B24" s="31" t="s">
        <v>378</v>
      </c>
    </row>
    <row r="25" customFormat="false" ht="12.75" hidden="false" customHeight="false" outlineLevel="0" collapsed="false">
      <c r="A25" s="31" t="s">
        <v>98</v>
      </c>
      <c r="B25" s="31" t="s">
        <v>378</v>
      </c>
    </row>
    <row r="27" customFormat="false" ht="12.75" hidden="false" customHeight="false" outlineLevel="0" collapsed="false">
      <c r="A27" s="32"/>
      <c r="B27" s="33"/>
      <c r="C27" s="33"/>
      <c r="D27" s="33"/>
      <c r="E27" s="33"/>
      <c r="F27" s="33"/>
      <c r="G27" s="30" t="s">
        <v>379</v>
      </c>
      <c r="H27" s="34"/>
    </row>
    <row r="28" customFormat="false" ht="12.75" hidden="false" customHeight="false" outlineLevel="0" collapsed="false">
      <c r="A28" s="30" t="s">
        <v>51</v>
      </c>
      <c r="B28" s="30" t="s">
        <v>52</v>
      </c>
      <c r="C28" s="30" t="s">
        <v>53</v>
      </c>
      <c r="D28" s="30" t="s">
        <v>55</v>
      </c>
      <c r="E28" s="30" t="s">
        <v>9</v>
      </c>
      <c r="F28" s="30" t="s">
        <v>57</v>
      </c>
      <c r="G28" s="35" t="s">
        <v>380</v>
      </c>
      <c r="H28" s="36" t="s">
        <v>381</v>
      </c>
    </row>
    <row r="29" customFormat="false" ht="12.75" hidden="false" customHeight="false" outlineLevel="0" collapsed="false">
      <c r="A29" s="32" t="n">
        <v>1999</v>
      </c>
      <c r="B29" s="37" t="n">
        <v>36161</v>
      </c>
      <c r="C29" s="32" t="s">
        <v>382</v>
      </c>
      <c r="D29" s="32" t="s">
        <v>383</v>
      </c>
      <c r="E29" s="32" t="s">
        <v>89</v>
      </c>
      <c r="F29" s="32" t="s">
        <v>384</v>
      </c>
      <c r="G29" s="38" t="n">
        <v>241</v>
      </c>
      <c r="H29" s="39" t="n">
        <v>43380</v>
      </c>
    </row>
    <row r="30" customFormat="false" ht="12.75" hidden="false" customHeight="false" outlineLevel="0" collapsed="false">
      <c r="A30" s="40"/>
      <c r="B30" s="37" t="n">
        <v>36342</v>
      </c>
      <c r="C30" s="32" t="s">
        <v>382</v>
      </c>
      <c r="D30" s="32" t="s">
        <v>385</v>
      </c>
      <c r="E30" s="32" t="s">
        <v>386</v>
      </c>
      <c r="F30" s="32" t="s">
        <v>387</v>
      </c>
      <c r="G30" s="38" t="n">
        <v>63</v>
      </c>
      <c r="H30" s="39" t="n">
        <v>11340</v>
      </c>
    </row>
    <row r="31" customFormat="false" ht="12.75" hidden="false" customHeight="false" outlineLevel="0" collapsed="false">
      <c r="A31" s="35" t="s">
        <v>388</v>
      </c>
      <c r="B31" s="41"/>
      <c r="C31" s="41"/>
      <c r="D31" s="41"/>
      <c r="E31" s="41"/>
      <c r="F31" s="41"/>
      <c r="G31" s="42" t="n">
        <v>304</v>
      </c>
      <c r="H31" s="43" t="n">
        <v>54720</v>
      </c>
    </row>
    <row r="32" customFormat="false" ht="12.75" hidden="false" customHeight="false" outlineLevel="0" collapsed="false">
      <c r="A32" s="32" t="n">
        <v>2000</v>
      </c>
      <c r="B32" s="37" t="n">
        <v>36526</v>
      </c>
      <c r="C32" s="32" t="s">
        <v>117</v>
      </c>
      <c r="D32" s="32" t="s">
        <v>118</v>
      </c>
      <c r="E32" s="32" t="s">
        <v>120</v>
      </c>
      <c r="F32" s="32" t="s">
        <v>120</v>
      </c>
      <c r="G32" s="38" t="n">
        <v>5.2</v>
      </c>
      <c r="H32" s="39" t="n">
        <v>936</v>
      </c>
    </row>
    <row r="33" customFormat="false" ht="12.75" hidden="false" customHeight="false" outlineLevel="0" collapsed="false">
      <c r="A33" s="40"/>
      <c r="B33" s="37" t="n">
        <v>36557</v>
      </c>
      <c r="C33" s="32" t="s">
        <v>389</v>
      </c>
      <c r="D33" s="32" t="s">
        <v>390</v>
      </c>
      <c r="E33" s="32" t="s">
        <v>391</v>
      </c>
      <c r="F33" s="32" t="s">
        <v>392</v>
      </c>
      <c r="G33" s="38" t="n">
        <v>6.8</v>
      </c>
      <c r="H33" s="39" t="n">
        <v>1224</v>
      </c>
    </row>
    <row r="34" customFormat="false" ht="12.75" hidden="false" customHeight="false" outlineLevel="0" collapsed="false">
      <c r="A34" s="40"/>
      <c r="B34" s="37" t="n">
        <v>36678</v>
      </c>
      <c r="C34" s="32" t="s">
        <v>382</v>
      </c>
      <c r="D34" s="32" t="s">
        <v>393</v>
      </c>
      <c r="E34" s="32" t="s">
        <v>89</v>
      </c>
      <c r="F34" s="32" t="s">
        <v>394</v>
      </c>
      <c r="G34" s="38" t="n">
        <v>126</v>
      </c>
      <c r="H34" s="39" t="n">
        <v>22680</v>
      </c>
    </row>
    <row r="35" customFormat="false" ht="12.75" hidden="false" customHeight="false" outlineLevel="0" collapsed="false">
      <c r="A35" s="40"/>
      <c r="B35" s="44"/>
      <c r="C35" s="40"/>
      <c r="D35" s="32" t="s">
        <v>395</v>
      </c>
      <c r="E35" s="32" t="s">
        <v>396</v>
      </c>
      <c r="F35" s="32" t="s">
        <v>397</v>
      </c>
      <c r="G35" s="38" t="n">
        <v>74</v>
      </c>
      <c r="H35" s="39" t="n">
        <v>13320</v>
      </c>
    </row>
    <row r="36" customFormat="false" ht="12.75" hidden="false" customHeight="false" outlineLevel="0" collapsed="false">
      <c r="A36" s="40"/>
      <c r="B36" s="44"/>
      <c r="C36" s="32" t="s">
        <v>398</v>
      </c>
      <c r="D36" s="32" t="s">
        <v>399</v>
      </c>
      <c r="E36" s="32" t="s">
        <v>400</v>
      </c>
      <c r="F36" s="32" t="s">
        <v>401</v>
      </c>
      <c r="G36" s="38" t="n">
        <v>34</v>
      </c>
      <c r="H36" s="39" t="n">
        <v>6120</v>
      </c>
    </row>
    <row r="37" customFormat="false" ht="12.75" hidden="false" customHeight="false" outlineLevel="0" collapsed="false">
      <c r="A37" s="40"/>
      <c r="B37" s="37" t="n">
        <v>36708</v>
      </c>
      <c r="C37" s="32" t="s">
        <v>382</v>
      </c>
      <c r="D37" s="32" t="s">
        <v>402</v>
      </c>
      <c r="E37" s="32" t="s">
        <v>403</v>
      </c>
      <c r="F37" s="32" t="s">
        <v>404</v>
      </c>
      <c r="G37" s="38" t="n">
        <v>328.1</v>
      </c>
      <c r="H37" s="39" t="n">
        <v>59058</v>
      </c>
    </row>
    <row r="38" customFormat="false" ht="12.75" hidden="false" customHeight="false" outlineLevel="0" collapsed="false">
      <c r="A38" s="40"/>
      <c r="B38" s="44"/>
      <c r="C38" s="32" t="s">
        <v>405</v>
      </c>
      <c r="D38" s="32" t="s">
        <v>406</v>
      </c>
      <c r="E38" s="32" t="s">
        <v>407</v>
      </c>
      <c r="F38" s="32" t="s">
        <v>408</v>
      </c>
      <c r="G38" s="38" t="n">
        <v>140</v>
      </c>
      <c r="H38" s="39" t="n">
        <v>25200</v>
      </c>
    </row>
    <row r="39" customFormat="false" ht="12.75" hidden="false" customHeight="false" outlineLevel="0" collapsed="false">
      <c r="A39" s="40"/>
      <c r="B39" s="37" t="s">
        <v>409</v>
      </c>
      <c r="C39" s="32" t="s">
        <v>410</v>
      </c>
      <c r="D39" s="32" t="s">
        <v>411</v>
      </c>
      <c r="E39" s="32" t="s">
        <v>412</v>
      </c>
      <c r="F39" s="32" t="s">
        <v>413</v>
      </c>
      <c r="G39" s="38" t="n">
        <v>160</v>
      </c>
      <c r="H39" s="39" t="n">
        <v>28800</v>
      </c>
    </row>
    <row r="40" customFormat="false" ht="12.75" hidden="false" customHeight="false" outlineLevel="0" collapsed="false">
      <c r="A40" s="35" t="s">
        <v>414</v>
      </c>
      <c r="B40" s="41"/>
      <c r="C40" s="41"/>
      <c r="D40" s="41"/>
      <c r="E40" s="41"/>
      <c r="F40" s="41"/>
      <c r="G40" s="42" t="n">
        <v>874.1</v>
      </c>
      <c r="H40" s="43" t="n">
        <v>157338</v>
      </c>
    </row>
    <row r="41" customFormat="false" ht="12.75" hidden="false" customHeight="false" outlineLevel="0" collapsed="false">
      <c r="A41" s="32" t="n">
        <v>2001</v>
      </c>
      <c r="B41" s="37" t="n">
        <v>36951</v>
      </c>
      <c r="C41" s="32" t="s">
        <v>109</v>
      </c>
      <c r="D41" s="32" t="s">
        <v>123</v>
      </c>
      <c r="E41" s="32" t="s">
        <v>125</v>
      </c>
      <c r="F41" s="32" t="s">
        <v>126</v>
      </c>
      <c r="G41" s="38" t="n">
        <v>545</v>
      </c>
      <c r="H41" s="39" t="n">
        <v>98100</v>
      </c>
    </row>
    <row r="42" customFormat="false" ht="12.75" hidden="false" customHeight="false" outlineLevel="0" collapsed="false">
      <c r="A42" s="40"/>
      <c r="B42" s="37" t="n">
        <v>37012</v>
      </c>
      <c r="C42" s="32" t="s">
        <v>382</v>
      </c>
      <c r="D42" s="32" t="s">
        <v>383</v>
      </c>
      <c r="E42" s="32" t="s">
        <v>89</v>
      </c>
      <c r="F42" s="32" t="s">
        <v>415</v>
      </c>
      <c r="G42" s="38" t="n">
        <v>214</v>
      </c>
      <c r="H42" s="39" t="n">
        <v>38520</v>
      </c>
    </row>
    <row r="43" customFormat="false" ht="12.75" hidden="false" customHeight="false" outlineLevel="0" collapsed="false">
      <c r="A43" s="40"/>
      <c r="B43" s="37" t="n">
        <v>37043</v>
      </c>
      <c r="C43" s="32" t="s">
        <v>109</v>
      </c>
      <c r="D43" s="32" t="s">
        <v>210</v>
      </c>
      <c r="E43" s="32" t="s">
        <v>211</v>
      </c>
      <c r="F43" s="32" t="s">
        <v>212</v>
      </c>
      <c r="G43" s="38" t="n">
        <v>560</v>
      </c>
      <c r="H43" s="39" t="n">
        <v>100800</v>
      </c>
    </row>
    <row r="44" customFormat="false" ht="12.75" hidden="false" customHeight="false" outlineLevel="0" collapsed="false">
      <c r="A44" s="40"/>
      <c r="B44" s="44"/>
      <c r="C44" s="32" t="s">
        <v>117</v>
      </c>
      <c r="D44" s="32" t="s">
        <v>141</v>
      </c>
      <c r="E44" s="32" t="s">
        <v>12</v>
      </c>
      <c r="F44" s="32" t="s">
        <v>193</v>
      </c>
      <c r="G44" s="38" t="n">
        <v>49</v>
      </c>
      <c r="H44" s="39" t="n">
        <v>8820</v>
      </c>
    </row>
    <row r="45" customFormat="false" ht="12.75" hidden="false" customHeight="false" outlineLevel="0" collapsed="false">
      <c r="A45" s="40"/>
      <c r="B45" s="44"/>
      <c r="C45" s="40"/>
      <c r="D45" s="32" t="s">
        <v>127</v>
      </c>
      <c r="E45" s="32" t="s">
        <v>125</v>
      </c>
      <c r="F45" s="32" t="s">
        <v>129</v>
      </c>
      <c r="G45" s="38" t="n">
        <v>500</v>
      </c>
      <c r="H45" s="39" t="n">
        <v>90000</v>
      </c>
    </row>
    <row r="46" customFormat="false" ht="12.75" hidden="false" customHeight="false" outlineLevel="0" collapsed="false">
      <c r="A46" s="40"/>
      <c r="B46" s="44"/>
      <c r="C46" s="32" t="s">
        <v>382</v>
      </c>
      <c r="D46" s="32" t="s">
        <v>393</v>
      </c>
      <c r="E46" s="32" t="s">
        <v>89</v>
      </c>
      <c r="F46" s="32" t="s">
        <v>416</v>
      </c>
      <c r="G46" s="38" t="n">
        <v>40</v>
      </c>
      <c r="H46" s="39" t="n">
        <v>7200</v>
      </c>
    </row>
    <row r="47" customFormat="false" ht="12.75" hidden="false" customHeight="false" outlineLevel="0" collapsed="false">
      <c r="A47" s="40"/>
      <c r="B47" s="37" t="n">
        <v>37073</v>
      </c>
      <c r="C47" s="32" t="s">
        <v>109</v>
      </c>
      <c r="D47" s="32" t="s">
        <v>207</v>
      </c>
      <c r="E47" s="32" t="s">
        <v>208</v>
      </c>
      <c r="F47" s="32" t="s">
        <v>209</v>
      </c>
      <c r="G47" s="38" t="n">
        <v>520</v>
      </c>
      <c r="H47" s="39" t="n">
        <v>93600</v>
      </c>
    </row>
    <row r="48" customFormat="false" ht="12.75" hidden="false" customHeight="false" outlineLevel="0" collapsed="false">
      <c r="A48" s="40"/>
      <c r="B48" s="44"/>
      <c r="C48" s="32" t="s">
        <v>117</v>
      </c>
      <c r="D48" s="32" t="s">
        <v>130</v>
      </c>
      <c r="E48" s="32" t="s">
        <v>125</v>
      </c>
      <c r="F48" s="32" t="s">
        <v>132</v>
      </c>
      <c r="G48" s="38" t="n">
        <v>500</v>
      </c>
      <c r="H48" s="39" t="n">
        <v>90000</v>
      </c>
    </row>
    <row r="49" customFormat="false" ht="12.75" hidden="false" customHeight="false" outlineLevel="0" collapsed="false">
      <c r="A49" s="40"/>
      <c r="B49" s="44"/>
      <c r="C49" s="40"/>
      <c r="D49" s="32" t="s">
        <v>164</v>
      </c>
      <c r="E49" s="32" t="s">
        <v>166</v>
      </c>
      <c r="F49" s="32" t="s">
        <v>167</v>
      </c>
      <c r="G49" s="38" t="n">
        <v>51</v>
      </c>
      <c r="H49" s="39" t="n">
        <v>9180</v>
      </c>
    </row>
    <row r="50" customFormat="false" ht="12.75" hidden="false" customHeight="false" outlineLevel="0" collapsed="false">
      <c r="A50" s="40"/>
      <c r="B50" s="44"/>
      <c r="C50" s="32" t="s">
        <v>382</v>
      </c>
      <c r="D50" s="32" t="s">
        <v>417</v>
      </c>
      <c r="E50" s="32" t="s">
        <v>418</v>
      </c>
      <c r="F50" s="32" t="s">
        <v>419</v>
      </c>
      <c r="G50" s="38" t="n">
        <v>240</v>
      </c>
      <c r="H50" s="39" t="n">
        <v>43200</v>
      </c>
    </row>
    <row r="51" customFormat="false" ht="12.75" hidden="false" customHeight="false" outlineLevel="0" collapsed="false">
      <c r="A51" s="40"/>
      <c r="B51" s="44"/>
      <c r="C51" s="32" t="s">
        <v>299</v>
      </c>
      <c r="D51" s="32" t="s">
        <v>301</v>
      </c>
      <c r="E51" s="32" t="s">
        <v>303</v>
      </c>
      <c r="F51" s="32" t="s">
        <v>304</v>
      </c>
      <c r="G51" s="38" t="n">
        <v>490</v>
      </c>
      <c r="H51" s="39" t="n">
        <v>88200</v>
      </c>
    </row>
    <row r="52" customFormat="false" ht="12.75" hidden="false" customHeight="false" outlineLevel="0" collapsed="false">
      <c r="A52" s="40"/>
      <c r="B52" s="37" t="n">
        <v>37104</v>
      </c>
      <c r="C52" s="32" t="s">
        <v>109</v>
      </c>
      <c r="D52" s="32" t="s">
        <v>147</v>
      </c>
      <c r="E52" s="32" t="s">
        <v>149</v>
      </c>
      <c r="F52" s="32" t="s">
        <v>150</v>
      </c>
      <c r="G52" s="38" t="n">
        <v>120</v>
      </c>
      <c r="H52" s="39" t="n">
        <v>21600</v>
      </c>
    </row>
    <row r="53" customFormat="false" ht="12.75" hidden="false" customHeight="false" outlineLevel="0" collapsed="false">
      <c r="A53" s="40"/>
      <c r="B53" s="44"/>
      <c r="C53" s="32" t="s">
        <v>117</v>
      </c>
      <c r="D53" s="32" t="s">
        <v>161</v>
      </c>
      <c r="E53" s="32" t="s">
        <v>162</v>
      </c>
      <c r="F53" s="32" t="s">
        <v>163</v>
      </c>
      <c r="G53" s="38" t="n">
        <v>320</v>
      </c>
      <c r="H53" s="39" t="n">
        <v>57600</v>
      </c>
    </row>
    <row r="54" customFormat="false" ht="12.75" hidden="false" customHeight="false" outlineLevel="0" collapsed="false">
      <c r="A54" s="40"/>
      <c r="B54" s="44"/>
      <c r="C54" s="32" t="s">
        <v>298</v>
      </c>
      <c r="D54" s="32" t="s">
        <v>369</v>
      </c>
      <c r="E54" s="32" t="s">
        <v>371</v>
      </c>
      <c r="F54" s="32" t="s">
        <v>372</v>
      </c>
      <c r="G54" s="38" t="n">
        <v>270</v>
      </c>
      <c r="H54" s="39" t="n">
        <v>48600</v>
      </c>
    </row>
    <row r="55" customFormat="false" ht="12.75" hidden="false" customHeight="false" outlineLevel="0" collapsed="false">
      <c r="A55" s="40"/>
      <c r="B55" s="37" t="n">
        <v>37135</v>
      </c>
      <c r="C55" s="32" t="s">
        <v>171</v>
      </c>
      <c r="D55" s="32" t="s">
        <v>420</v>
      </c>
      <c r="E55" s="32" t="s">
        <v>421</v>
      </c>
      <c r="F55" s="32" t="s">
        <v>422</v>
      </c>
      <c r="G55" s="38" t="n">
        <v>350</v>
      </c>
      <c r="H55" s="39" t="n">
        <v>63000</v>
      </c>
    </row>
    <row r="56" customFormat="false" ht="12.75" hidden="false" customHeight="false" outlineLevel="0" collapsed="false">
      <c r="A56" s="40"/>
      <c r="B56" s="37" t="n">
        <v>37196</v>
      </c>
      <c r="C56" s="32" t="s">
        <v>117</v>
      </c>
      <c r="D56" s="32" t="s">
        <v>194</v>
      </c>
      <c r="E56" s="32" t="s">
        <v>12</v>
      </c>
      <c r="F56" s="32" t="s">
        <v>195</v>
      </c>
      <c r="G56" s="38" t="n">
        <v>1043</v>
      </c>
      <c r="H56" s="39" t="n">
        <v>187740</v>
      </c>
    </row>
    <row r="57" customFormat="false" ht="12.75" hidden="false" customHeight="false" outlineLevel="0" collapsed="false">
      <c r="A57" s="40"/>
      <c r="B57" s="44"/>
      <c r="C57" s="32" t="s">
        <v>382</v>
      </c>
      <c r="D57" s="32" t="s">
        <v>423</v>
      </c>
      <c r="E57" s="32" t="s">
        <v>424</v>
      </c>
      <c r="F57" s="32" t="s">
        <v>425</v>
      </c>
      <c r="G57" s="38" t="n">
        <v>75</v>
      </c>
      <c r="H57" s="39" t="n">
        <v>13500</v>
      </c>
    </row>
    <row r="58" customFormat="false" ht="12.75" hidden="false" customHeight="false" outlineLevel="0" collapsed="false">
      <c r="A58" s="40"/>
      <c r="B58" s="44"/>
      <c r="C58" s="32" t="s">
        <v>171</v>
      </c>
      <c r="D58" s="32" t="s">
        <v>172</v>
      </c>
      <c r="E58" s="32" t="s">
        <v>31</v>
      </c>
      <c r="F58" s="32" t="s">
        <v>229</v>
      </c>
      <c r="G58" s="38" t="n">
        <v>125</v>
      </c>
      <c r="H58" s="39" t="n">
        <v>22500</v>
      </c>
    </row>
    <row r="59" customFormat="false" ht="12.75" hidden="false" customHeight="false" outlineLevel="0" collapsed="false">
      <c r="A59" s="40"/>
      <c r="B59" s="37" t="s">
        <v>409</v>
      </c>
      <c r="C59" s="32" t="s">
        <v>109</v>
      </c>
      <c r="D59" s="32" t="s">
        <v>110</v>
      </c>
      <c r="E59" s="32" t="s">
        <v>409</v>
      </c>
      <c r="F59" s="32" t="s">
        <v>113</v>
      </c>
      <c r="G59" s="38" t="n">
        <v>225</v>
      </c>
      <c r="H59" s="39" t="n">
        <v>40500</v>
      </c>
    </row>
    <row r="60" customFormat="false" ht="12.75" hidden="false" customHeight="false" outlineLevel="0" collapsed="false">
      <c r="A60" s="40"/>
      <c r="B60" s="44"/>
      <c r="C60" s="32" t="s">
        <v>398</v>
      </c>
      <c r="D60" s="32" t="s">
        <v>426</v>
      </c>
      <c r="E60" s="32" t="s">
        <v>427</v>
      </c>
      <c r="F60" s="32" t="s">
        <v>427</v>
      </c>
      <c r="G60" s="38" t="n">
        <v>50</v>
      </c>
      <c r="H60" s="39" t="n">
        <v>9000</v>
      </c>
    </row>
    <row r="61" customFormat="false" ht="12.75" hidden="false" customHeight="false" outlineLevel="0" collapsed="false">
      <c r="A61" s="35" t="s">
        <v>428</v>
      </c>
      <c r="B61" s="41"/>
      <c r="C61" s="41"/>
      <c r="D61" s="41"/>
      <c r="E61" s="41"/>
      <c r="F61" s="41"/>
      <c r="G61" s="42" t="n">
        <v>6287</v>
      </c>
      <c r="H61" s="43" t="n">
        <v>1131660</v>
      </c>
    </row>
    <row r="62" customFormat="false" ht="12.75" hidden="false" customHeight="false" outlineLevel="0" collapsed="false">
      <c r="A62" s="32" t="n">
        <v>2002</v>
      </c>
      <c r="B62" s="37" t="n">
        <v>37316</v>
      </c>
      <c r="C62" s="32" t="s">
        <v>109</v>
      </c>
      <c r="D62" s="32" t="s">
        <v>110</v>
      </c>
      <c r="E62" s="32" t="s">
        <v>181</v>
      </c>
      <c r="F62" s="32" t="s">
        <v>182</v>
      </c>
      <c r="G62" s="38" t="n">
        <v>350</v>
      </c>
      <c r="H62" s="39" t="n">
        <v>63000</v>
      </c>
    </row>
    <row r="63" customFormat="false" ht="12.75" hidden="false" customHeight="false" outlineLevel="0" collapsed="false">
      <c r="A63" s="40"/>
      <c r="B63" s="44"/>
      <c r="C63" s="32" t="s">
        <v>171</v>
      </c>
      <c r="D63" s="32" t="s">
        <v>172</v>
      </c>
      <c r="E63" s="32" t="s">
        <v>174</v>
      </c>
      <c r="F63" s="32" t="s">
        <v>175</v>
      </c>
      <c r="G63" s="38" t="n">
        <v>220</v>
      </c>
      <c r="H63" s="39" t="n">
        <v>39600</v>
      </c>
    </row>
    <row r="64" customFormat="false" ht="12.75" hidden="false" customHeight="false" outlineLevel="0" collapsed="false">
      <c r="A64" s="40"/>
      <c r="B64" s="37" t="n">
        <v>37377</v>
      </c>
      <c r="C64" s="32" t="s">
        <v>382</v>
      </c>
      <c r="D64" s="32" t="s">
        <v>402</v>
      </c>
      <c r="E64" s="32" t="s">
        <v>166</v>
      </c>
      <c r="F64" s="32" t="s">
        <v>429</v>
      </c>
      <c r="G64" s="38" t="n">
        <v>60</v>
      </c>
      <c r="H64" s="39" t="n">
        <v>10800</v>
      </c>
    </row>
    <row r="65" customFormat="false" ht="12.75" hidden="false" customHeight="false" outlineLevel="0" collapsed="false">
      <c r="A65" s="40"/>
      <c r="B65" s="44"/>
      <c r="C65" s="40"/>
      <c r="D65" s="32" t="s">
        <v>395</v>
      </c>
      <c r="E65" s="32" t="s">
        <v>430</v>
      </c>
      <c r="F65" s="32" t="s">
        <v>431</v>
      </c>
      <c r="G65" s="38" t="n">
        <v>150</v>
      </c>
      <c r="H65" s="39" t="n">
        <v>27000</v>
      </c>
    </row>
    <row r="66" customFormat="false" ht="12.75" hidden="false" customHeight="false" outlineLevel="0" collapsed="false">
      <c r="A66" s="40"/>
      <c r="B66" s="37" t="n">
        <v>37408</v>
      </c>
      <c r="C66" s="32" t="s">
        <v>109</v>
      </c>
      <c r="D66" s="32" t="s">
        <v>156</v>
      </c>
      <c r="E66" s="32" t="s">
        <v>199</v>
      </c>
      <c r="F66" s="32" t="s">
        <v>200</v>
      </c>
      <c r="G66" s="38" t="n">
        <v>1060</v>
      </c>
      <c r="H66" s="39" t="n">
        <v>190800</v>
      </c>
    </row>
    <row r="67" customFormat="false" ht="12.75" hidden="false" customHeight="false" outlineLevel="0" collapsed="false">
      <c r="A67" s="40"/>
      <c r="B67" s="44"/>
      <c r="C67" s="40"/>
      <c r="D67" s="32" t="s">
        <v>203</v>
      </c>
      <c r="E67" s="32" t="s">
        <v>205</v>
      </c>
      <c r="F67" s="32" t="s">
        <v>206</v>
      </c>
      <c r="G67" s="38" t="n">
        <v>600</v>
      </c>
      <c r="H67" s="39" t="n">
        <v>108000</v>
      </c>
    </row>
    <row r="68" customFormat="false" ht="12.75" hidden="false" customHeight="false" outlineLevel="0" collapsed="false">
      <c r="A68" s="40"/>
      <c r="B68" s="44"/>
      <c r="C68" s="32" t="s">
        <v>117</v>
      </c>
      <c r="D68" s="32" t="s">
        <v>130</v>
      </c>
      <c r="E68" s="32" t="s">
        <v>125</v>
      </c>
      <c r="F68" s="32" t="s">
        <v>133</v>
      </c>
      <c r="G68" s="38" t="n">
        <v>880</v>
      </c>
      <c r="H68" s="39" t="n">
        <v>158400</v>
      </c>
    </row>
    <row r="69" customFormat="false" ht="12.75" hidden="false" customHeight="false" outlineLevel="0" collapsed="false">
      <c r="A69" s="40"/>
      <c r="B69" s="44"/>
      <c r="C69" s="40"/>
      <c r="D69" s="32" t="s">
        <v>164</v>
      </c>
      <c r="E69" s="32" t="s">
        <v>432</v>
      </c>
      <c r="F69" s="32" t="s">
        <v>433</v>
      </c>
      <c r="G69" s="38" t="n">
        <v>170</v>
      </c>
      <c r="H69" s="39" t="n">
        <v>30600</v>
      </c>
    </row>
    <row r="70" customFormat="false" ht="12.75" hidden="false" customHeight="false" outlineLevel="0" collapsed="false">
      <c r="A70" s="40"/>
      <c r="B70" s="44"/>
      <c r="C70" s="32" t="s">
        <v>299</v>
      </c>
      <c r="D70" s="32" t="s">
        <v>307</v>
      </c>
      <c r="E70" s="32" t="s">
        <v>309</v>
      </c>
      <c r="F70" s="32" t="s">
        <v>310</v>
      </c>
      <c r="G70" s="38" t="n">
        <v>280</v>
      </c>
      <c r="H70" s="39" t="n">
        <v>50400</v>
      </c>
    </row>
    <row r="71" customFormat="false" ht="12.75" hidden="false" customHeight="false" outlineLevel="0" collapsed="false">
      <c r="A71" s="40"/>
      <c r="B71" s="37" t="n">
        <v>37438</v>
      </c>
      <c r="C71" s="32" t="s">
        <v>117</v>
      </c>
      <c r="D71" s="32" t="s">
        <v>137</v>
      </c>
      <c r="E71" s="32" t="s">
        <v>35</v>
      </c>
      <c r="F71" s="32" t="s">
        <v>215</v>
      </c>
      <c r="G71" s="38" t="n">
        <v>500</v>
      </c>
      <c r="H71" s="39" t="n">
        <v>90000</v>
      </c>
    </row>
    <row r="72" customFormat="false" ht="12.75" hidden="false" customHeight="false" outlineLevel="0" collapsed="false">
      <c r="A72" s="40"/>
      <c r="B72" s="44"/>
      <c r="C72" s="32" t="s">
        <v>316</v>
      </c>
      <c r="D72" s="32" t="s">
        <v>318</v>
      </c>
      <c r="E72" s="32" t="s">
        <v>320</v>
      </c>
      <c r="F72" s="32" t="s">
        <v>321</v>
      </c>
      <c r="G72" s="38" t="n">
        <v>249</v>
      </c>
      <c r="H72" s="39" t="n">
        <v>44820</v>
      </c>
    </row>
    <row r="73" customFormat="false" ht="12.75" hidden="false" customHeight="false" outlineLevel="0" collapsed="false">
      <c r="A73" s="40"/>
      <c r="B73" s="37" t="n">
        <v>37469</v>
      </c>
      <c r="C73" s="32" t="s">
        <v>109</v>
      </c>
      <c r="D73" s="32" t="s">
        <v>156</v>
      </c>
      <c r="E73" s="32" t="s">
        <v>21</v>
      </c>
      <c r="F73" s="32" t="s">
        <v>157</v>
      </c>
      <c r="G73" s="38" t="n">
        <v>550</v>
      </c>
      <c r="H73" s="39" t="n">
        <v>99000</v>
      </c>
    </row>
    <row r="74" customFormat="false" ht="12.75" hidden="false" customHeight="false" outlineLevel="0" collapsed="false">
      <c r="A74" s="40"/>
      <c r="B74" s="44"/>
      <c r="C74" s="32" t="s">
        <v>117</v>
      </c>
      <c r="D74" s="32" t="s">
        <v>213</v>
      </c>
      <c r="E74" s="32" t="s">
        <v>213</v>
      </c>
      <c r="F74" s="32" t="s">
        <v>213</v>
      </c>
      <c r="G74" s="38" t="n">
        <v>450</v>
      </c>
      <c r="H74" s="39" t="n">
        <v>81000</v>
      </c>
    </row>
    <row r="75" customFormat="false" ht="12.75" hidden="false" customHeight="false" outlineLevel="0" collapsed="false">
      <c r="A75" s="40"/>
      <c r="B75" s="44"/>
      <c r="C75" s="32" t="s">
        <v>299</v>
      </c>
      <c r="D75" s="32" t="s">
        <v>311</v>
      </c>
      <c r="E75" s="32" t="s">
        <v>125</v>
      </c>
      <c r="F75" s="32" t="s">
        <v>313</v>
      </c>
      <c r="G75" s="38" t="n">
        <v>536</v>
      </c>
      <c r="H75" s="39" t="n">
        <v>96480</v>
      </c>
    </row>
    <row r="76" customFormat="false" ht="12.75" hidden="false" customHeight="false" outlineLevel="0" collapsed="false">
      <c r="A76" s="40"/>
      <c r="B76" s="44"/>
      <c r="C76" s="32" t="s">
        <v>316</v>
      </c>
      <c r="D76" s="32" t="s">
        <v>323</v>
      </c>
      <c r="E76" s="32" t="s">
        <v>325</v>
      </c>
      <c r="F76" s="32" t="s">
        <v>326</v>
      </c>
      <c r="G76" s="38" t="n">
        <v>248</v>
      </c>
      <c r="H76" s="39" t="n">
        <v>44640</v>
      </c>
    </row>
    <row r="77" customFormat="false" ht="12.75" hidden="false" customHeight="false" outlineLevel="0" collapsed="false">
      <c r="A77" s="40"/>
      <c r="B77" s="37" t="n">
        <v>37500</v>
      </c>
      <c r="C77" s="32" t="s">
        <v>117</v>
      </c>
      <c r="D77" s="32" t="s">
        <v>158</v>
      </c>
      <c r="E77" s="32" t="s">
        <v>21</v>
      </c>
      <c r="F77" s="32" t="s">
        <v>160</v>
      </c>
      <c r="G77" s="38" t="n">
        <v>1060</v>
      </c>
      <c r="H77" s="39" t="n">
        <v>190800</v>
      </c>
    </row>
    <row r="78" customFormat="false" ht="12.75" hidden="false" customHeight="false" outlineLevel="0" collapsed="false">
      <c r="A78" s="40"/>
      <c r="B78" s="37" t="n">
        <v>37530</v>
      </c>
      <c r="C78" s="32" t="s">
        <v>316</v>
      </c>
      <c r="D78" s="32" t="s">
        <v>327</v>
      </c>
      <c r="E78" s="32" t="s">
        <v>329</v>
      </c>
      <c r="F78" s="32" t="s">
        <v>330</v>
      </c>
      <c r="G78" s="38" t="n">
        <v>248</v>
      </c>
      <c r="H78" s="39" t="n">
        <v>44640</v>
      </c>
    </row>
    <row r="79" customFormat="false" ht="12.75" hidden="false" customHeight="false" outlineLevel="0" collapsed="false">
      <c r="A79" s="40"/>
      <c r="B79" s="37" t="n">
        <v>37561</v>
      </c>
      <c r="C79" s="32" t="s">
        <v>382</v>
      </c>
      <c r="D79" s="32" t="s">
        <v>423</v>
      </c>
      <c r="E79" s="32" t="s">
        <v>424</v>
      </c>
      <c r="F79" s="32" t="s">
        <v>434</v>
      </c>
      <c r="G79" s="38" t="n">
        <v>225</v>
      </c>
      <c r="H79" s="39" t="n">
        <v>40500</v>
      </c>
    </row>
    <row r="80" customFormat="false" ht="12.75" hidden="false" customHeight="false" outlineLevel="0" collapsed="false">
      <c r="A80" s="40"/>
      <c r="B80" s="44"/>
      <c r="C80" s="32" t="s">
        <v>405</v>
      </c>
      <c r="D80" s="32" t="s">
        <v>435</v>
      </c>
      <c r="E80" s="32" t="s">
        <v>21</v>
      </c>
      <c r="F80" s="32" t="s">
        <v>436</v>
      </c>
      <c r="G80" s="38" t="n">
        <v>550</v>
      </c>
      <c r="H80" s="39" t="n">
        <v>99000</v>
      </c>
    </row>
    <row r="81" customFormat="false" ht="12.75" hidden="false" customHeight="false" outlineLevel="0" collapsed="false">
      <c r="A81" s="40"/>
      <c r="B81" s="37" t="n">
        <v>37591</v>
      </c>
      <c r="C81" s="32" t="s">
        <v>117</v>
      </c>
      <c r="D81" s="32" t="s">
        <v>164</v>
      </c>
      <c r="E81" s="32" t="s">
        <v>432</v>
      </c>
      <c r="F81" s="32" t="s">
        <v>433</v>
      </c>
      <c r="G81" s="38" t="n">
        <v>345</v>
      </c>
      <c r="H81" s="39" t="n">
        <v>62100</v>
      </c>
    </row>
    <row r="82" customFormat="false" ht="12.75" hidden="false" customHeight="false" outlineLevel="0" collapsed="false">
      <c r="A82" s="40"/>
      <c r="B82" s="37" t="s">
        <v>409</v>
      </c>
      <c r="C82" s="32" t="s">
        <v>117</v>
      </c>
      <c r="D82" s="32" t="s">
        <v>186</v>
      </c>
      <c r="E82" s="32" t="s">
        <v>188</v>
      </c>
      <c r="F82" s="32" t="s">
        <v>189</v>
      </c>
      <c r="G82" s="38" t="n">
        <v>500</v>
      </c>
      <c r="H82" s="39" t="n">
        <v>90000</v>
      </c>
    </row>
    <row r="83" customFormat="false" ht="12.75" hidden="false" customHeight="false" outlineLevel="0" collapsed="false">
      <c r="A83" s="40"/>
      <c r="B83" s="44"/>
      <c r="C83" s="40"/>
      <c r="D83" s="32" t="s">
        <v>437</v>
      </c>
      <c r="E83" s="32" t="s">
        <v>438</v>
      </c>
      <c r="F83" s="32" t="s">
        <v>439</v>
      </c>
      <c r="G83" s="38" t="n">
        <v>260</v>
      </c>
      <c r="H83" s="39" t="n">
        <v>46800</v>
      </c>
    </row>
    <row r="84" customFormat="false" ht="12.75" hidden="false" customHeight="false" outlineLevel="0" collapsed="false">
      <c r="A84" s="40"/>
      <c r="B84" s="44"/>
      <c r="C84" s="40"/>
      <c r="D84" s="32" t="s">
        <v>440</v>
      </c>
      <c r="E84" s="32" t="s">
        <v>441</v>
      </c>
      <c r="F84" s="32" t="s">
        <v>442</v>
      </c>
      <c r="G84" s="38" t="n">
        <v>800</v>
      </c>
      <c r="H84" s="39" t="n">
        <v>144000</v>
      </c>
    </row>
    <row r="85" customFormat="false" ht="12.75" hidden="false" customHeight="false" outlineLevel="0" collapsed="false">
      <c r="A85" s="40"/>
      <c r="B85" s="44"/>
      <c r="C85" s="32" t="s">
        <v>298</v>
      </c>
      <c r="D85" s="32" t="s">
        <v>443</v>
      </c>
      <c r="E85" s="32" t="s">
        <v>444</v>
      </c>
      <c r="F85" s="32" t="s">
        <v>445</v>
      </c>
      <c r="G85" s="38" t="n">
        <v>126</v>
      </c>
      <c r="H85" s="39" t="n">
        <v>22680</v>
      </c>
    </row>
    <row r="86" customFormat="false" ht="12.75" hidden="false" customHeight="false" outlineLevel="0" collapsed="false">
      <c r="A86" s="40"/>
      <c r="B86" s="44"/>
      <c r="C86" s="32" t="s">
        <v>316</v>
      </c>
      <c r="D86" s="32" t="s">
        <v>446</v>
      </c>
      <c r="E86" s="32" t="s">
        <v>447</v>
      </c>
      <c r="F86" s="32" t="s">
        <v>448</v>
      </c>
      <c r="G86" s="38" t="n">
        <v>248</v>
      </c>
      <c r="H86" s="39" t="n">
        <v>44640</v>
      </c>
    </row>
    <row r="87" customFormat="false" ht="12.75" hidden="false" customHeight="false" outlineLevel="0" collapsed="false">
      <c r="A87" s="40"/>
      <c r="B87" s="44"/>
      <c r="C87" s="40"/>
      <c r="D87" s="32" t="s">
        <v>331</v>
      </c>
      <c r="E87" s="32" t="s">
        <v>333</v>
      </c>
      <c r="F87" s="32" t="s">
        <v>334</v>
      </c>
      <c r="G87" s="38" t="n">
        <v>900</v>
      </c>
      <c r="H87" s="39" t="n">
        <v>162000</v>
      </c>
    </row>
    <row r="88" customFormat="false" ht="12.75" hidden="false" customHeight="false" outlineLevel="0" collapsed="false">
      <c r="A88" s="40"/>
      <c r="B88" s="44"/>
      <c r="C88" s="32" t="s">
        <v>398</v>
      </c>
      <c r="D88" s="32" t="s">
        <v>426</v>
      </c>
      <c r="E88" s="32" t="s">
        <v>449</v>
      </c>
      <c r="F88" s="32" t="s">
        <v>450</v>
      </c>
      <c r="G88" s="38" t="n">
        <v>500</v>
      </c>
      <c r="H88" s="39" t="n">
        <v>90000</v>
      </c>
    </row>
    <row r="89" customFormat="false" ht="12.75" hidden="false" customHeight="false" outlineLevel="0" collapsed="false">
      <c r="A89" s="35" t="s">
        <v>451</v>
      </c>
      <c r="B89" s="41"/>
      <c r="C89" s="41"/>
      <c r="D89" s="41"/>
      <c r="E89" s="41"/>
      <c r="F89" s="41"/>
      <c r="G89" s="42" t="n">
        <v>12065</v>
      </c>
      <c r="H89" s="43" t="n">
        <v>2171700</v>
      </c>
    </row>
    <row r="90" customFormat="false" ht="12.75" hidden="false" customHeight="false" outlineLevel="0" collapsed="false">
      <c r="A90" s="32" t="n">
        <v>2003</v>
      </c>
      <c r="B90" s="37" t="s">
        <v>452</v>
      </c>
      <c r="C90" s="32" t="s">
        <v>382</v>
      </c>
      <c r="D90" s="32" t="s">
        <v>385</v>
      </c>
      <c r="E90" s="32" t="s">
        <v>386</v>
      </c>
      <c r="F90" s="32" t="s">
        <v>387</v>
      </c>
      <c r="G90" s="38" t="n">
        <v>460</v>
      </c>
      <c r="H90" s="39" t="n">
        <v>82800</v>
      </c>
    </row>
    <row r="91" customFormat="false" ht="12.75" hidden="false" customHeight="false" outlineLevel="0" collapsed="false">
      <c r="A91" s="40"/>
      <c r="B91" s="37" t="n">
        <v>37622</v>
      </c>
      <c r="C91" s="32" t="s">
        <v>109</v>
      </c>
      <c r="D91" s="32" t="s">
        <v>216</v>
      </c>
      <c r="E91" s="32" t="s">
        <v>35</v>
      </c>
      <c r="F91" s="32" t="s">
        <v>217</v>
      </c>
      <c r="G91" s="38" t="n">
        <v>1250</v>
      </c>
      <c r="H91" s="39" t="n">
        <v>225000</v>
      </c>
    </row>
    <row r="92" customFormat="false" ht="12.75" hidden="false" customHeight="false" outlineLevel="0" collapsed="false">
      <c r="A92" s="40"/>
      <c r="B92" s="44"/>
      <c r="C92" s="32" t="s">
        <v>117</v>
      </c>
      <c r="D92" s="32" t="s">
        <v>134</v>
      </c>
      <c r="E92" s="32" t="s">
        <v>125</v>
      </c>
      <c r="F92" s="32" t="s">
        <v>136</v>
      </c>
      <c r="G92" s="38" t="n">
        <v>600</v>
      </c>
      <c r="H92" s="39" t="n">
        <v>108000</v>
      </c>
    </row>
    <row r="93" customFormat="false" ht="12.75" hidden="false" customHeight="false" outlineLevel="0" collapsed="false">
      <c r="A93" s="40"/>
      <c r="B93" s="37" t="n">
        <v>37681</v>
      </c>
      <c r="C93" s="32" t="s">
        <v>109</v>
      </c>
      <c r="D93" s="32" t="s">
        <v>168</v>
      </c>
      <c r="E93" s="32" t="s">
        <v>190</v>
      </c>
      <c r="F93" s="32" t="s">
        <v>191</v>
      </c>
      <c r="G93" s="38" t="n">
        <v>1000</v>
      </c>
      <c r="H93" s="39" t="n">
        <v>180000</v>
      </c>
    </row>
    <row r="94" customFormat="false" ht="12.75" hidden="false" customHeight="false" outlineLevel="0" collapsed="false">
      <c r="A94" s="40"/>
      <c r="B94" s="44"/>
      <c r="C94" s="40"/>
      <c r="D94" s="32" t="s">
        <v>147</v>
      </c>
      <c r="E94" s="32" t="s">
        <v>12</v>
      </c>
      <c r="F94" s="32" t="s">
        <v>196</v>
      </c>
      <c r="G94" s="38" t="n">
        <v>1040</v>
      </c>
      <c r="H94" s="39" t="n">
        <v>187200</v>
      </c>
    </row>
    <row r="95" customFormat="false" ht="12.75" hidden="false" customHeight="false" outlineLevel="0" collapsed="false">
      <c r="A95" s="40"/>
      <c r="B95" s="44"/>
      <c r="C95" s="32" t="s">
        <v>117</v>
      </c>
      <c r="D95" s="32" t="s">
        <v>225</v>
      </c>
      <c r="E95" s="32" t="s">
        <v>227</v>
      </c>
      <c r="F95" s="32" t="s">
        <v>228</v>
      </c>
      <c r="G95" s="38" t="n">
        <v>520</v>
      </c>
      <c r="H95" s="39" t="n">
        <v>93600</v>
      </c>
    </row>
    <row r="96" customFormat="false" ht="12.75" hidden="false" customHeight="false" outlineLevel="0" collapsed="false">
      <c r="A96" s="40"/>
      <c r="B96" s="37" t="n">
        <v>37742</v>
      </c>
      <c r="C96" s="32" t="s">
        <v>117</v>
      </c>
      <c r="D96" s="32" t="s">
        <v>161</v>
      </c>
      <c r="E96" s="32" t="s">
        <v>176</v>
      </c>
      <c r="F96" s="32" t="s">
        <v>176</v>
      </c>
      <c r="G96" s="38" t="n">
        <v>500</v>
      </c>
      <c r="H96" s="39" t="n">
        <v>90000</v>
      </c>
    </row>
    <row r="97" customFormat="false" ht="12.75" hidden="false" customHeight="false" outlineLevel="0" collapsed="false">
      <c r="A97" s="40"/>
      <c r="B97" s="37" t="n">
        <v>37773</v>
      </c>
      <c r="C97" s="32" t="s">
        <v>109</v>
      </c>
      <c r="D97" s="32" t="s">
        <v>168</v>
      </c>
      <c r="E97" s="32" t="s">
        <v>190</v>
      </c>
      <c r="F97" s="32" t="s">
        <v>192</v>
      </c>
      <c r="G97" s="38" t="n">
        <v>1000</v>
      </c>
      <c r="H97" s="39" t="n">
        <v>180000</v>
      </c>
    </row>
    <row r="98" customFormat="false" ht="12.75" hidden="false" customHeight="false" outlineLevel="0" collapsed="false">
      <c r="A98" s="40"/>
      <c r="B98" s="44"/>
      <c r="C98" s="40"/>
      <c r="D98" s="32" t="s">
        <v>147</v>
      </c>
      <c r="E98" s="32" t="s">
        <v>223</v>
      </c>
      <c r="F98" s="32" t="s">
        <v>224</v>
      </c>
      <c r="G98" s="38" t="n">
        <v>265</v>
      </c>
      <c r="H98" s="39" t="n">
        <v>47700</v>
      </c>
    </row>
    <row r="99" customFormat="false" ht="12.75" hidden="false" customHeight="false" outlineLevel="0" collapsed="false">
      <c r="A99" s="40"/>
      <c r="B99" s="44"/>
      <c r="C99" s="32" t="s">
        <v>117</v>
      </c>
      <c r="D99" s="32" t="s">
        <v>137</v>
      </c>
      <c r="E99" s="32" t="s">
        <v>125</v>
      </c>
      <c r="F99" s="32" t="s">
        <v>139</v>
      </c>
      <c r="G99" s="38" t="n">
        <v>750</v>
      </c>
      <c r="H99" s="39" t="n">
        <v>135000</v>
      </c>
    </row>
    <row r="100" customFormat="false" ht="12.75" hidden="false" customHeight="false" outlineLevel="0" collapsed="false">
      <c r="A100" s="40"/>
      <c r="B100" s="44"/>
      <c r="C100" s="40"/>
      <c r="D100" s="32" t="s">
        <v>141</v>
      </c>
      <c r="E100" s="32" t="s">
        <v>125</v>
      </c>
      <c r="F100" s="32" t="s">
        <v>143</v>
      </c>
      <c r="G100" s="38" t="n">
        <v>510</v>
      </c>
      <c r="H100" s="39" t="n">
        <v>91800</v>
      </c>
    </row>
    <row r="101" customFormat="false" ht="12.75" hidden="false" customHeight="false" outlineLevel="0" collapsed="false">
      <c r="A101" s="40"/>
      <c r="B101" s="44"/>
      <c r="C101" s="32" t="s">
        <v>382</v>
      </c>
      <c r="D101" s="32" t="s">
        <v>453</v>
      </c>
      <c r="E101" s="32" t="s">
        <v>454</v>
      </c>
      <c r="F101" s="32" t="s">
        <v>455</v>
      </c>
      <c r="G101" s="38" t="n">
        <v>270</v>
      </c>
      <c r="H101" s="39" t="n">
        <v>48600</v>
      </c>
    </row>
    <row r="102" customFormat="false" ht="12.75" hidden="false" customHeight="false" outlineLevel="0" collapsed="false">
      <c r="A102" s="40"/>
      <c r="B102" s="44"/>
      <c r="C102" s="32" t="s">
        <v>171</v>
      </c>
      <c r="D102" s="32" t="s">
        <v>456</v>
      </c>
      <c r="E102" s="32" t="s">
        <v>211</v>
      </c>
      <c r="F102" s="32" t="s">
        <v>457</v>
      </c>
      <c r="G102" s="38" t="n">
        <v>500</v>
      </c>
      <c r="H102" s="39" t="n">
        <v>90000</v>
      </c>
    </row>
    <row r="103" customFormat="false" ht="12.75" hidden="false" customHeight="false" outlineLevel="0" collapsed="false">
      <c r="A103" s="40"/>
      <c r="B103" s="44"/>
      <c r="C103" s="40"/>
      <c r="D103" s="32" t="s">
        <v>458</v>
      </c>
      <c r="E103" s="32" t="s">
        <v>403</v>
      </c>
      <c r="F103" s="32" t="s">
        <v>459</v>
      </c>
      <c r="G103" s="38" t="n">
        <v>500</v>
      </c>
      <c r="H103" s="39" t="n">
        <v>90000</v>
      </c>
    </row>
    <row r="104" customFormat="false" ht="12.75" hidden="false" customHeight="false" outlineLevel="0" collapsed="false">
      <c r="A104" s="40"/>
      <c r="B104" s="44"/>
      <c r="C104" s="40"/>
      <c r="D104" s="32" t="s">
        <v>220</v>
      </c>
      <c r="E104" s="32" t="s">
        <v>221</v>
      </c>
      <c r="F104" s="32" t="s">
        <v>222</v>
      </c>
      <c r="G104" s="38" t="n">
        <v>1000</v>
      </c>
      <c r="H104" s="39" t="n">
        <v>180000</v>
      </c>
    </row>
    <row r="105" customFormat="false" ht="12.75" hidden="false" customHeight="false" outlineLevel="0" collapsed="false">
      <c r="A105" s="40"/>
      <c r="B105" s="44"/>
      <c r="C105" s="40"/>
      <c r="D105" s="32" t="s">
        <v>460</v>
      </c>
      <c r="E105" s="32" t="s">
        <v>21</v>
      </c>
      <c r="F105" s="32" t="s">
        <v>461</v>
      </c>
      <c r="G105" s="38" t="n">
        <v>540</v>
      </c>
      <c r="H105" s="39" t="n">
        <v>97200</v>
      </c>
    </row>
    <row r="106" customFormat="false" ht="12.75" hidden="false" customHeight="false" outlineLevel="0" collapsed="false">
      <c r="A106" s="40"/>
      <c r="B106" s="44"/>
      <c r="C106" s="32" t="s">
        <v>316</v>
      </c>
      <c r="D106" s="32" t="s">
        <v>336</v>
      </c>
      <c r="E106" s="32" t="s">
        <v>338</v>
      </c>
      <c r="F106" s="32" t="s">
        <v>339</v>
      </c>
      <c r="G106" s="38" t="n">
        <v>550</v>
      </c>
      <c r="H106" s="39" t="n">
        <v>99000</v>
      </c>
    </row>
    <row r="107" customFormat="false" ht="12.75" hidden="false" customHeight="false" outlineLevel="0" collapsed="false">
      <c r="A107" s="40"/>
      <c r="B107" s="44"/>
      <c r="C107" s="40"/>
      <c r="D107" s="32" t="s">
        <v>323</v>
      </c>
      <c r="E107" s="32" t="s">
        <v>462</v>
      </c>
      <c r="F107" s="32" t="s">
        <v>463</v>
      </c>
      <c r="G107" s="38" t="n">
        <v>250</v>
      </c>
      <c r="H107" s="39" t="n">
        <v>45000</v>
      </c>
    </row>
    <row r="108" customFormat="false" ht="12.75" hidden="false" customHeight="false" outlineLevel="0" collapsed="false">
      <c r="A108" s="40"/>
      <c r="B108" s="44"/>
      <c r="C108" s="40"/>
      <c r="D108" s="32" t="s">
        <v>340</v>
      </c>
      <c r="E108" s="32" t="s">
        <v>342</v>
      </c>
      <c r="F108" s="32" t="s">
        <v>343</v>
      </c>
      <c r="G108" s="38" t="n">
        <v>660</v>
      </c>
      <c r="H108" s="39" t="n">
        <v>118800</v>
      </c>
    </row>
    <row r="109" customFormat="false" ht="12.75" hidden="false" customHeight="false" outlineLevel="0" collapsed="false">
      <c r="A109" s="40"/>
      <c r="B109" s="37" t="n">
        <v>37803</v>
      </c>
      <c r="C109" s="32" t="s">
        <v>117</v>
      </c>
      <c r="D109" s="32" t="s">
        <v>152</v>
      </c>
      <c r="E109" s="32" t="s">
        <v>154</v>
      </c>
      <c r="F109" s="32" t="s">
        <v>155</v>
      </c>
      <c r="G109" s="38" t="n">
        <v>720</v>
      </c>
      <c r="H109" s="39" t="n">
        <v>129600</v>
      </c>
    </row>
    <row r="110" customFormat="false" ht="12.75" hidden="false" customHeight="false" outlineLevel="0" collapsed="false">
      <c r="A110" s="40"/>
      <c r="B110" s="37" t="n">
        <v>37834</v>
      </c>
      <c r="C110" s="32" t="s">
        <v>109</v>
      </c>
      <c r="D110" s="32" t="s">
        <v>147</v>
      </c>
      <c r="E110" s="32" t="s">
        <v>149</v>
      </c>
      <c r="F110" s="32" t="s">
        <v>151</v>
      </c>
      <c r="G110" s="38" t="n">
        <v>530</v>
      </c>
      <c r="H110" s="39" t="n">
        <v>95400</v>
      </c>
    </row>
    <row r="111" customFormat="false" ht="12.75" hidden="false" customHeight="false" outlineLevel="0" collapsed="false">
      <c r="A111" s="40"/>
      <c r="B111" s="37" t="n">
        <v>37926</v>
      </c>
      <c r="C111" s="32" t="s">
        <v>109</v>
      </c>
      <c r="D111" s="32" t="s">
        <v>168</v>
      </c>
      <c r="E111" s="32" t="s">
        <v>169</v>
      </c>
      <c r="F111" s="32" t="s">
        <v>170</v>
      </c>
      <c r="G111" s="38" t="n">
        <v>750</v>
      </c>
      <c r="H111" s="39" t="n">
        <v>135000</v>
      </c>
    </row>
    <row r="112" customFormat="false" ht="12.75" hidden="false" customHeight="false" outlineLevel="0" collapsed="false">
      <c r="A112" s="40"/>
      <c r="B112" s="37" t="n">
        <v>37956</v>
      </c>
      <c r="C112" s="32" t="s">
        <v>117</v>
      </c>
      <c r="D112" s="32" t="s">
        <v>464</v>
      </c>
      <c r="E112" s="32" t="s">
        <v>465</v>
      </c>
      <c r="F112" s="32" t="s">
        <v>466</v>
      </c>
      <c r="G112" s="38" t="n">
        <v>600</v>
      </c>
      <c r="H112" s="39" t="n">
        <v>108000</v>
      </c>
    </row>
    <row r="113" customFormat="false" ht="12.75" hidden="false" customHeight="false" outlineLevel="0" collapsed="false">
      <c r="A113" s="40"/>
      <c r="B113" s="37" t="s">
        <v>409</v>
      </c>
      <c r="C113" s="32" t="s">
        <v>117</v>
      </c>
      <c r="D113" s="32" t="s">
        <v>467</v>
      </c>
      <c r="E113" s="32" t="s">
        <v>221</v>
      </c>
      <c r="F113" s="32" t="s">
        <v>468</v>
      </c>
      <c r="G113" s="38" t="n">
        <v>530</v>
      </c>
      <c r="H113" s="39" t="n">
        <v>95400</v>
      </c>
    </row>
    <row r="114" customFormat="false" ht="12.75" hidden="false" customHeight="false" outlineLevel="0" collapsed="false">
      <c r="A114" s="40"/>
      <c r="B114" s="44"/>
      <c r="C114" s="40"/>
      <c r="D114" s="32" t="s">
        <v>469</v>
      </c>
      <c r="E114" s="32" t="s">
        <v>21</v>
      </c>
      <c r="F114" s="32" t="s">
        <v>470</v>
      </c>
      <c r="G114" s="38" t="n">
        <v>530</v>
      </c>
      <c r="H114" s="39" t="n">
        <v>95400</v>
      </c>
    </row>
    <row r="115" customFormat="false" ht="12.75" hidden="false" customHeight="false" outlineLevel="0" collapsed="false">
      <c r="A115" s="40"/>
      <c r="B115" s="44"/>
      <c r="C115" s="40"/>
      <c r="D115" s="32" t="s">
        <v>471</v>
      </c>
      <c r="E115" s="32" t="s">
        <v>221</v>
      </c>
      <c r="F115" s="32" t="s">
        <v>472</v>
      </c>
      <c r="G115" s="38" t="n">
        <v>520</v>
      </c>
      <c r="H115" s="39" t="n">
        <v>93600</v>
      </c>
    </row>
    <row r="116" customFormat="false" ht="12.75" hidden="false" customHeight="false" outlineLevel="0" collapsed="false">
      <c r="A116" s="40"/>
      <c r="B116" s="44"/>
      <c r="C116" s="32" t="s">
        <v>405</v>
      </c>
      <c r="D116" s="32" t="s">
        <v>406</v>
      </c>
      <c r="E116" s="32" t="s">
        <v>473</v>
      </c>
      <c r="F116" s="32" t="s">
        <v>474</v>
      </c>
      <c r="G116" s="38" t="n">
        <v>220</v>
      </c>
      <c r="H116" s="39" t="n">
        <v>39600</v>
      </c>
    </row>
    <row r="117" customFormat="false" ht="12.75" hidden="false" customHeight="false" outlineLevel="0" collapsed="false">
      <c r="A117" s="40"/>
      <c r="B117" s="44"/>
      <c r="C117" s="32" t="s">
        <v>171</v>
      </c>
      <c r="D117" s="32" t="s">
        <v>475</v>
      </c>
      <c r="E117" s="32" t="s">
        <v>211</v>
      </c>
      <c r="F117" s="32" t="s">
        <v>476</v>
      </c>
      <c r="G117" s="38" t="n">
        <v>1400</v>
      </c>
      <c r="H117" s="39" t="n">
        <v>252000</v>
      </c>
    </row>
    <row r="118" customFormat="false" ht="12.75" hidden="false" customHeight="false" outlineLevel="0" collapsed="false">
      <c r="A118" s="40"/>
      <c r="B118" s="44"/>
      <c r="C118" s="40"/>
      <c r="D118" s="32" t="s">
        <v>172</v>
      </c>
      <c r="E118" s="32" t="s">
        <v>199</v>
      </c>
      <c r="F118" s="32" t="s">
        <v>202</v>
      </c>
      <c r="G118" s="38" t="n">
        <v>500</v>
      </c>
      <c r="H118" s="39" t="n">
        <v>90000</v>
      </c>
    </row>
    <row r="119" customFormat="false" ht="12.75" hidden="false" customHeight="false" outlineLevel="0" collapsed="false">
      <c r="A119" s="35" t="s">
        <v>477</v>
      </c>
      <c r="B119" s="41"/>
      <c r="C119" s="41"/>
      <c r="D119" s="41"/>
      <c r="E119" s="41"/>
      <c r="F119" s="41"/>
      <c r="G119" s="42" t="n">
        <v>18465</v>
      </c>
      <c r="H119" s="43" t="n">
        <v>3323700</v>
      </c>
    </row>
    <row r="120" customFormat="false" ht="12.75" hidden="false" customHeight="false" outlineLevel="0" collapsed="false">
      <c r="A120" s="32" t="n">
        <v>2004</v>
      </c>
      <c r="B120" s="37" t="n">
        <v>37987</v>
      </c>
      <c r="C120" s="32" t="s">
        <v>117</v>
      </c>
      <c r="D120" s="32" t="s">
        <v>478</v>
      </c>
      <c r="E120" s="32" t="s">
        <v>432</v>
      </c>
      <c r="F120" s="32" t="s">
        <v>479</v>
      </c>
      <c r="G120" s="38" t="n">
        <v>700</v>
      </c>
      <c r="H120" s="39" t="n">
        <v>126000</v>
      </c>
    </row>
    <row r="121" customFormat="false" ht="12.75" hidden="false" customHeight="false" outlineLevel="0" collapsed="false">
      <c r="A121" s="40"/>
      <c r="B121" s="44"/>
      <c r="C121" s="32" t="s">
        <v>299</v>
      </c>
      <c r="D121" s="32" t="s">
        <v>311</v>
      </c>
      <c r="E121" s="32" t="s">
        <v>12</v>
      </c>
      <c r="F121" s="32" t="s">
        <v>480</v>
      </c>
      <c r="G121" s="38" t="n">
        <v>550</v>
      </c>
      <c r="H121" s="39" t="n">
        <v>99000</v>
      </c>
    </row>
    <row r="122" customFormat="false" ht="12.75" hidden="false" customHeight="false" outlineLevel="0" collapsed="false">
      <c r="A122" s="40"/>
      <c r="B122" s="37" t="n">
        <v>38018</v>
      </c>
      <c r="C122" s="32" t="s">
        <v>316</v>
      </c>
      <c r="D122" s="32" t="s">
        <v>345</v>
      </c>
      <c r="E122" s="32" t="s">
        <v>347</v>
      </c>
      <c r="F122" s="32" t="s">
        <v>348</v>
      </c>
      <c r="G122" s="38" t="n">
        <v>405</v>
      </c>
      <c r="H122" s="39" t="n">
        <v>72900</v>
      </c>
    </row>
    <row r="123" customFormat="false" ht="12.75" hidden="false" customHeight="false" outlineLevel="0" collapsed="false">
      <c r="A123" s="40"/>
      <c r="B123" s="37" t="n">
        <v>38139</v>
      </c>
      <c r="C123" s="32" t="s">
        <v>117</v>
      </c>
      <c r="D123" s="32" t="s">
        <v>145</v>
      </c>
      <c r="E123" s="32" t="s">
        <v>125</v>
      </c>
      <c r="F123" s="32" t="s">
        <v>146</v>
      </c>
      <c r="G123" s="38" t="n">
        <v>1100</v>
      </c>
      <c r="H123" s="39" t="n">
        <v>198000</v>
      </c>
    </row>
    <row r="124" customFormat="false" ht="12.75" hidden="false" customHeight="false" outlineLevel="0" collapsed="false">
      <c r="A124" s="40"/>
      <c r="B124" s="44"/>
      <c r="C124" s="40"/>
      <c r="D124" s="32" t="s">
        <v>481</v>
      </c>
      <c r="E124" s="32" t="s">
        <v>432</v>
      </c>
      <c r="F124" s="32" t="s">
        <v>482</v>
      </c>
      <c r="G124" s="38" t="n">
        <v>1000</v>
      </c>
      <c r="H124" s="39" t="n">
        <v>180000</v>
      </c>
    </row>
    <row r="125" customFormat="false" ht="12.75" hidden="false" customHeight="false" outlineLevel="0" collapsed="false">
      <c r="A125" s="40"/>
      <c r="B125" s="44"/>
      <c r="C125" s="32" t="s">
        <v>298</v>
      </c>
      <c r="D125" s="32" t="s">
        <v>374</v>
      </c>
      <c r="E125" s="32" t="s">
        <v>376</v>
      </c>
      <c r="F125" s="32" t="s">
        <v>377</v>
      </c>
      <c r="G125" s="38" t="n">
        <v>250</v>
      </c>
      <c r="H125" s="39" t="n">
        <v>45000</v>
      </c>
    </row>
    <row r="126" customFormat="false" ht="12.75" hidden="false" customHeight="false" outlineLevel="0" collapsed="false">
      <c r="A126" s="40"/>
      <c r="B126" s="44"/>
      <c r="C126" s="32" t="s">
        <v>171</v>
      </c>
      <c r="D126" s="32" t="s">
        <v>197</v>
      </c>
      <c r="E126" s="32" t="s">
        <v>12</v>
      </c>
      <c r="F126" s="32" t="s">
        <v>198</v>
      </c>
      <c r="G126" s="38" t="n">
        <v>1000</v>
      </c>
      <c r="H126" s="39" t="n">
        <v>180000</v>
      </c>
    </row>
    <row r="127" customFormat="false" ht="12.75" hidden="false" customHeight="false" outlineLevel="0" collapsed="false">
      <c r="A127" s="40"/>
      <c r="B127" s="44"/>
      <c r="C127" s="32" t="s">
        <v>316</v>
      </c>
      <c r="D127" s="32" t="s">
        <v>349</v>
      </c>
      <c r="E127" s="32" t="s">
        <v>351</v>
      </c>
      <c r="F127" s="32" t="s">
        <v>352</v>
      </c>
      <c r="G127" s="38" t="n">
        <v>630</v>
      </c>
      <c r="H127" s="39" t="n">
        <v>113400</v>
      </c>
    </row>
    <row r="128" customFormat="false" ht="12.75" hidden="false" customHeight="false" outlineLevel="0" collapsed="false">
      <c r="A128" s="40"/>
      <c r="B128" s="44"/>
      <c r="C128" s="40"/>
      <c r="D128" s="32" t="s">
        <v>353</v>
      </c>
      <c r="E128" s="32" t="s">
        <v>355</v>
      </c>
      <c r="F128" s="32" t="s">
        <v>356</v>
      </c>
      <c r="G128" s="38" t="n">
        <v>1100</v>
      </c>
      <c r="H128" s="39" t="n">
        <v>198000</v>
      </c>
    </row>
    <row r="129" customFormat="false" ht="12.75" hidden="false" customHeight="false" outlineLevel="0" collapsed="false">
      <c r="A129" s="40"/>
      <c r="B129" s="37" t="s">
        <v>409</v>
      </c>
      <c r="C129" s="32" t="s">
        <v>117</v>
      </c>
      <c r="D129" s="32" t="s">
        <v>183</v>
      </c>
      <c r="E129" s="32" t="s">
        <v>184</v>
      </c>
      <c r="F129" s="32" t="s">
        <v>185</v>
      </c>
      <c r="G129" s="38" t="n">
        <v>200</v>
      </c>
      <c r="H129" s="39" t="n">
        <v>36000</v>
      </c>
    </row>
    <row r="130" customFormat="false" ht="12.75" hidden="false" customHeight="false" outlineLevel="0" collapsed="false">
      <c r="A130" s="40"/>
      <c r="B130" s="44"/>
      <c r="C130" s="40"/>
      <c r="D130" s="32" t="s">
        <v>483</v>
      </c>
      <c r="E130" s="32" t="s">
        <v>432</v>
      </c>
      <c r="F130" s="32" t="s">
        <v>484</v>
      </c>
      <c r="G130" s="38" t="n">
        <v>440</v>
      </c>
      <c r="H130" s="39" t="n">
        <v>79200</v>
      </c>
    </row>
    <row r="131" customFormat="false" ht="12.75" hidden="false" customHeight="false" outlineLevel="0" collapsed="false">
      <c r="A131" s="40"/>
      <c r="B131" s="44"/>
      <c r="C131" s="40"/>
      <c r="D131" s="32" t="s">
        <v>178</v>
      </c>
      <c r="E131" s="32" t="s">
        <v>179</v>
      </c>
      <c r="F131" s="32" t="s">
        <v>180</v>
      </c>
      <c r="G131" s="38" t="n">
        <v>1100</v>
      </c>
      <c r="H131" s="39" t="n">
        <v>198000</v>
      </c>
    </row>
    <row r="132" customFormat="false" ht="12.75" hidden="false" customHeight="false" outlineLevel="0" collapsed="false">
      <c r="A132" s="40"/>
      <c r="B132" s="44"/>
      <c r="C132" s="40"/>
      <c r="D132" s="32" t="s">
        <v>218</v>
      </c>
      <c r="E132" s="32" t="s">
        <v>33</v>
      </c>
      <c r="F132" s="32" t="s">
        <v>219</v>
      </c>
      <c r="G132" s="38" t="n">
        <v>1000</v>
      </c>
      <c r="H132" s="39" t="n">
        <v>180000</v>
      </c>
    </row>
    <row r="133" customFormat="false" ht="12.75" hidden="false" customHeight="false" outlineLevel="0" collapsed="false">
      <c r="A133" s="40"/>
      <c r="B133" s="44"/>
      <c r="C133" s="32" t="s">
        <v>382</v>
      </c>
      <c r="D133" s="32" t="s">
        <v>485</v>
      </c>
      <c r="E133" s="32" t="s">
        <v>125</v>
      </c>
      <c r="F133" s="32" t="s">
        <v>486</v>
      </c>
      <c r="G133" s="38" t="n">
        <v>460</v>
      </c>
      <c r="H133" s="39" t="n">
        <v>82800</v>
      </c>
    </row>
    <row r="134" customFormat="false" ht="12.75" hidden="false" customHeight="false" outlineLevel="0" collapsed="false">
      <c r="A134" s="40"/>
      <c r="B134" s="44"/>
      <c r="C134" s="32" t="s">
        <v>410</v>
      </c>
      <c r="D134" s="32" t="s">
        <v>487</v>
      </c>
      <c r="E134" s="32" t="s">
        <v>488</v>
      </c>
      <c r="F134" s="32" t="s">
        <v>489</v>
      </c>
      <c r="G134" s="38" t="n">
        <v>500</v>
      </c>
      <c r="H134" s="39" t="n">
        <v>90000</v>
      </c>
    </row>
    <row r="135" customFormat="false" ht="12.75" hidden="false" customHeight="false" outlineLevel="0" collapsed="false">
      <c r="A135" s="40"/>
      <c r="B135" s="44"/>
      <c r="C135" s="32" t="s">
        <v>299</v>
      </c>
      <c r="D135" s="32" t="s">
        <v>490</v>
      </c>
      <c r="E135" s="32" t="s">
        <v>491</v>
      </c>
      <c r="F135" s="32" t="s">
        <v>492</v>
      </c>
      <c r="G135" s="38" t="n">
        <v>500</v>
      </c>
      <c r="H135" s="39" t="n">
        <v>90000</v>
      </c>
    </row>
    <row r="136" customFormat="false" ht="12.75" hidden="false" customHeight="false" outlineLevel="0" collapsed="false">
      <c r="A136" s="40"/>
      <c r="B136" s="44"/>
      <c r="C136" s="32" t="s">
        <v>316</v>
      </c>
      <c r="D136" s="32" t="s">
        <v>327</v>
      </c>
      <c r="E136" s="32" t="s">
        <v>493</v>
      </c>
      <c r="F136" s="32" t="s">
        <v>494</v>
      </c>
      <c r="G136" s="38" t="n">
        <v>248</v>
      </c>
      <c r="H136" s="39" t="n">
        <v>44640</v>
      </c>
    </row>
    <row r="137" customFormat="false" ht="12.75" hidden="false" customHeight="false" outlineLevel="0" collapsed="false">
      <c r="A137" s="40"/>
      <c r="B137" s="44"/>
      <c r="C137" s="40"/>
      <c r="D137" s="32" t="s">
        <v>359</v>
      </c>
      <c r="E137" s="32" t="s">
        <v>361</v>
      </c>
      <c r="F137" s="32" t="s">
        <v>362</v>
      </c>
      <c r="G137" s="38" t="n">
        <v>850</v>
      </c>
      <c r="H137" s="39" t="n">
        <v>153000</v>
      </c>
    </row>
    <row r="138" customFormat="false" ht="12.75" hidden="false" customHeight="false" outlineLevel="0" collapsed="false">
      <c r="A138" s="40"/>
      <c r="B138" s="44"/>
      <c r="C138" s="40"/>
      <c r="D138" s="32" t="s">
        <v>349</v>
      </c>
      <c r="E138" s="32" t="s">
        <v>21</v>
      </c>
      <c r="F138" s="32" t="s">
        <v>363</v>
      </c>
      <c r="G138" s="38" t="n">
        <v>630</v>
      </c>
      <c r="H138" s="39" t="n">
        <v>113400</v>
      </c>
    </row>
    <row r="139" customFormat="false" ht="12.75" hidden="false" customHeight="false" outlineLevel="0" collapsed="false">
      <c r="A139" s="40"/>
      <c r="B139" s="44"/>
      <c r="C139" s="40"/>
      <c r="D139" s="32" t="s">
        <v>495</v>
      </c>
      <c r="E139" s="32" t="s">
        <v>496</v>
      </c>
      <c r="F139" s="32" t="s">
        <v>497</v>
      </c>
      <c r="G139" s="38" t="n">
        <v>1300</v>
      </c>
      <c r="H139" s="39" t="n">
        <v>234000</v>
      </c>
    </row>
    <row r="140" customFormat="false" ht="12.75" hidden="false" customHeight="false" outlineLevel="0" collapsed="false">
      <c r="A140" s="35" t="s">
        <v>498</v>
      </c>
      <c r="B140" s="41"/>
      <c r="C140" s="41"/>
      <c r="D140" s="41"/>
      <c r="E140" s="41"/>
      <c r="F140" s="41"/>
      <c r="G140" s="42" t="n">
        <v>13963</v>
      </c>
      <c r="H140" s="43" t="n">
        <v>2513340</v>
      </c>
    </row>
    <row r="141" customFormat="false" ht="12.75" hidden="false" customHeight="false" outlineLevel="0" collapsed="false">
      <c r="A141" s="32" t="n">
        <v>2005</v>
      </c>
      <c r="B141" s="37" t="n">
        <v>38534</v>
      </c>
      <c r="C141" s="32" t="s">
        <v>109</v>
      </c>
      <c r="D141" s="32" t="s">
        <v>147</v>
      </c>
      <c r="E141" s="32" t="s">
        <v>199</v>
      </c>
      <c r="F141" s="32" t="s">
        <v>201</v>
      </c>
      <c r="G141" s="38" t="n">
        <v>530</v>
      </c>
      <c r="H141" s="39" t="n">
        <v>95400</v>
      </c>
    </row>
    <row r="142" customFormat="false" ht="12.75" hidden="false" customHeight="false" outlineLevel="0" collapsed="false">
      <c r="A142" s="40"/>
      <c r="B142" s="44"/>
      <c r="C142" s="40"/>
      <c r="D142" s="40"/>
      <c r="E142" s="32" t="s">
        <v>499</v>
      </c>
      <c r="F142" s="32" t="s">
        <v>500</v>
      </c>
      <c r="G142" s="38" t="n">
        <v>825</v>
      </c>
      <c r="H142" s="39" t="n">
        <v>148500</v>
      </c>
    </row>
    <row r="143" customFormat="false" ht="12.75" hidden="false" customHeight="false" outlineLevel="0" collapsed="false">
      <c r="A143" s="40"/>
      <c r="B143" s="37" t="s">
        <v>409</v>
      </c>
      <c r="C143" s="32" t="s">
        <v>109</v>
      </c>
      <c r="D143" s="32" t="s">
        <v>501</v>
      </c>
      <c r="E143" s="32" t="s">
        <v>502</v>
      </c>
      <c r="F143" s="32" t="s">
        <v>503</v>
      </c>
      <c r="G143" s="38" t="n">
        <v>1080</v>
      </c>
      <c r="H143" s="39" t="n">
        <v>194400</v>
      </c>
    </row>
    <row r="144" customFormat="false" ht="12.75" hidden="false" customHeight="false" outlineLevel="0" collapsed="false">
      <c r="A144" s="35" t="s">
        <v>504</v>
      </c>
      <c r="B144" s="41"/>
      <c r="C144" s="41"/>
      <c r="D144" s="41"/>
      <c r="E144" s="41"/>
      <c r="F144" s="41"/>
      <c r="G144" s="42" t="n">
        <v>2435</v>
      </c>
      <c r="H144" s="43" t="n">
        <v>438300</v>
      </c>
    </row>
    <row r="145" customFormat="false" ht="12.75" hidden="false" customHeight="false" outlineLevel="0" collapsed="false">
      <c r="A145" s="45" t="s">
        <v>505</v>
      </c>
      <c r="B145" s="46"/>
      <c r="C145" s="46"/>
      <c r="D145" s="46"/>
      <c r="E145" s="46"/>
      <c r="F145" s="46"/>
      <c r="G145" s="47" t="n">
        <v>54393.1</v>
      </c>
      <c r="H145" s="48" t="n">
        <v>9790758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8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&amp;L&amp;"Arial,Bold"WSCC Data
Page &amp;P of &amp;N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T191"/>
  <sheetViews>
    <sheetView showFormulas="false" showGridLines="true" showRowColHeaders="true" showZeros="true" rightToLeft="false" tabSelected="true" showOutlineSymbols="true" defaultGridColor="true" view="normal" topLeftCell="DG1" colorId="64" zoomScale="100" zoomScaleNormal="100" zoomScalePageLayoutView="100" workbookViewId="0">
      <selection pane="topLeft" activeCell="EX20" activeCellId="0" sqref="EX20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9.7"/>
    <col collapsed="false" customWidth="true" hidden="false" outlineLevel="0" max="2" min="2" style="0" width="6.99"/>
    <col collapsed="false" customWidth="true" hidden="false" outlineLevel="0" max="3" min="3" style="0" width="9.99"/>
    <col collapsed="false" customWidth="true" hidden="false" outlineLevel="0" max="4" min="4" style="0" width="5.41"/>
    <col collapsed="false" customWidth="true" hidden="false" outlineLevel="0" max="5" min="5" style="0" width="14.41"/>
    <col collapsed="false" customWidth="true" hidden="false" outlineLevel="0" max="6" min="6" style="0" width="9.99"/>
    <col collapsed="false" customWidth="true" hidden="false" outlineLevel="0" max="7" min="7" style="0" width="10.71"/>
    <col collapsed="false" customWidth="true" hidden="false" outlineLevel="0" max="8" min="8" style="0" width="20.41"/>
    <col collapsed="false" customWidth="true" hidden="false" outlineLevel="0" max="9" min="9" style="0" width="31.28"/>
    <col collapsed="false" customWidth="true" hidden="true" outlineLevel="0" max="14" min="10" style="0" width="13.85"/>
    <col collapsed="false" customWidth="true" hidden="true" outlineLevel="0" max="15" min="15" style="0" width="13.14"/>
    <col collapsed="false" customWidth="true" hidden="true" outlineLevel="0" max="16" min="16" style="0" width="17.14"/>
    <col collapsed="false" customWidth="true" hidden="true" outlineLevel="0" max="20" min="17" style="0" width="13.85"/>
    <col collapsed="false" customWidth="true" hidden="true" outlineLevel="1" max="21" min="21" style="0" width="18.14"/>
    <col collapsed="false" customWidth="true" hidden="true" outlineLevel="1" max="25" min="22" style="0" width="13.85"/>
    <col collapsed="false" customWidth="true" hidden="true" outlineLevel="1" max="29" min="26" style="0" width="19.28"/>
    <col collapsed="false" customWidth="true" hidden="true" outlineLevel="1" max="30" min="30" style="0" width="12.7"/>
    <col collapsed="false" customWidth="true" hidden="true" outlineLevel="1" max="34" min="31" style="0" width="17.28"/>
    <col collapsed="false" customWidth="true" hidden="true" outlineLevel="1" max="35" min="35" style="0" width="9.99"/>
    <col collapsed="false" customWidth="true" hidden="true" outlineLevel="1" max="39" min="36" style="0" width="14.56"/>
    <col collapsed="false" customWidth="true" hidden="true" outlineLevel="1" max="40" min="40" style="0" width="3.56"/>
    <col collapsed="false" customWidth="true" hidden="true" outlineLevel="1" max="44" min="41" style="0" width="8.14"/>
    <col collapsed="false" customWidth="true" hidden="true" outlineLevel="1" max="45" min="45" style="0" width="10.41"/>
    <col collapsed="false" customWidth="true" hidden="true" outlineLevel="1" max="49" min="46" style="0" width="14.99"/>
    <col collapsed="false" customWidth="true" hidden="true" outlineLevel="1" max="50" min="50" style="0" width="18.28"/>
    <col collapsed="false" customWidth="true" hidden="true" outlineLevel="1" max="51" min="51" style="0" width="22.85"/>
    <col collapsed="false" customWidth="true" hidden="true" outlineLevel="1" max="104" min="52" style="0" width="13.85"/>
    <col collapsed="false" customWidth="true" hidden="true" outlineLevel="1" max="105" min="105" style="0" width="15.7"/>
    <col collapsed="false" customWidth="true" hidden="true" outlineLevel="1" max="109" min="106" style="0" width="20.28"/>
    <col collapsed="false" customWidth="true" hidden="false" outlineLevel="0" max="110" min="110" style="0" width="14.14"/>
    <col collapsed="false" customWidth="true" hidden="false" outlineLevel="0" max="111" min="111" style="0" width="17.85"/>
    <col collapsed="false" customWidth="true" hidden="true" outlineLevel="1" max="131" min="112" style="0" width="17.85"/>
    <col collapsed="false" customWidth="true" hidden="false" outlineLevel="0" max="132" min="132" style="0" width="19.14"/>
    <col collapsed="false" customWidth="true" hidden="true" outlineLevel="1" max="152" min="133" style="0" width="17.85"/>
    <col collapsed="false" customWidth="true" hidden="false" outlineLevel="0" max="153" min="153" style="0" width="9.14"/>
    <col collapsed="false" customWidth="true" hidden="false" outlineLevel="0" max="154" min="154" style="0" width="11.42"/>
    <col collapsed="false" customWidth="true" hidden="false" outlineLevel="0" max="155" min="155" style="0" width="13.85"/>
    <col collapsed="false" customWidth="true" hidden="false" outlineLevel="0" max="156" min="156" style="0" width="14.7"/>
    <col collapsed="false" customWidth="true" hidden="false" outlineLevel="0" max="158" min="157" style="0" width="8.41"/>
    <col collapsed="false" customWidth="true" hidden="false" outlineLevel="0" max="159" min="159" style="0" width="26.7"/>
    <col collapsed="false" customWidth="true" hidden="false" outlineLevel="0" max="160" min="160" style="0" width="12.7"/>
    <col collapsed="false" customWidth="true" hidden="false" outlineLevel="0" max="161" min="161" style="0" width="26.7"/>
    <col collapsed="false" customWidth="true" hidden="false" outlineLevel="0" max="162" min="162" style="0" width="13.85"/>
    <col collapsed="false" customWidth="true" hidden="true" outlineLevel="1" max="163" min="163" style="0" width="81.7"/>
    <col collapsed="false" customWidth="false" hidden="true" outlineLevel="1" max="175" min="164" style="0" width="9.06"/>
    <col collapsed="false" customWidth="true" hidden="false" outlineLevel="0" max="176" min="176" style="0" width="9.14"/>
  </cols>
  <sheetData>
    <row r="1" customFormat="false" ht="12.75" hidden="false" customHeight="false" outlineLevel="0" collapsed="false">
      <c r="DG1" s="0" t="s">
        <v>47</v>
      </c>
      <c r="EB1" s="0" t="n">
        <v>7.5</v>
      </c>
    </row>
    <row r="2" customFormat="false" ht="12.75" hidden="false" customHeight="false" outlineLevel="0" collapsed="false">
      <c r="A2" s="2" t="s">
        <v>506</v>
      </c>
      <c r="DG2" s="0" t="s">
        <v>48</v>
      </c>
      <c r="EB2" s="0" t="n">
        <v>24</v>
      </c>
    </row>
    <row r="3" customFormat="false" ht="12.75" hidden="false" customHeight="false" outlineLevel="0" collapsed="false">
      <c r="A3" s="2" t="s">
        <v>507</v>
      </c>
      <c r="DF3" s="21" t="s">
        <v>49</v>
      </c>
      <c r="DG3" s="22"/>
      <c r="DH3" s="10" t="s">
        <v>508</v>
      </c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0" t="s">
        <v>509</v>
      </c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</row>
    <row r="4" customFormat="false" ht="12.75" hidden="false" customHeight="false" outlineLevel="0" collapsed="false">
      <c r="DF4" s="10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</row>
    <row r="5" customFormat="false" ht="12.75" hidden="false" customHeight="false" outlineLevel="0" collapsed="false">
      <c r="A5" s="2" t="s">
        <v>50</v>
      </c>
      <c r="B5" s="2" t="s">
        <v>51</v>
      </c>
      <c r="C5" s="2" t="s">
        <v>52</v>
      </c>
      <c r="D5" s="2" t="s">
        <v>53</v>
      </c>
      <c r="E5" s="2" t="s">
        <v>54</v>
      </c>
      <c r="F5" s="2" t="s">
        <v>55</v>
      </c>
      <c r="G5" s="2" t="s">
        <v>56</v>
      </c>
      <c r="H5" s="2" t="s">
        <v>9</v>
      </c>
      <c r="I5" s="2" t="s">
        <v>57</v>
      </c>
      <c r="J5" s="2" t="s">
        <v>58</v>
      </c>
      <c r="K5" s="2" t="s">
        <v>510</v>
      </c>
      <c r="L5" s="2" t="s">
        <v>511</v>
      </c>
      <c r="M5" s="2" t="s">
        <v>512</v>
      </c>
      <c r="N5" s="2" t="s">
        <v>513</v>
      </c>
      <c r="O5" s="23" t="s">
        <v>59</v>
      </c>
      <c r="P5" s="23" t="s">
        <v>60</v>
      </c>
      <c r="Q5" s="23" t="s">
        <v>61</v>
      </c>
      <c r="R5" s="23" t="s">
        <v>62</v>
      </c>
      <c r="S5" s="23" t="s">
        <v>63</v>
      </c>
      <c r="T5" s="2" t="s">
        <v>64</v>
      </c>
      <c r="U5" s="2" t="s">
        <v>65</v>
      </c>
      <c r="V5" s="2" t="s">
        <v>66</v>
      </c>
      <c r="W5" s="2" t="s">
        <v>67</v>
      </c>
      <c r="X5" s="2" t="s">
        <v>68</v>
      </c>
      <c r="Y5" s="2" t="s">
        <v>69</v>
      </c>
      <c r="Z5" s="2" t="s">
        <v>70</v>
      </c>
      <c r="AA5" s="2" t="s">
        <v>71</v>
      </c>
      <c r="AB5" s="2" t="s">
        <v>72</v>
      </c>
      <c r="AC5" s="2" t="s">
        <v>73</v>
      </c>
      <c r="AD5" s="2" t="s">
        <v>74</v>
      </c>
      <c r="AE5" s="2" t="s">
        <v>75</v>
      </c>
      <c r="AF5" s="2" t="s">
        <v>76</v>
      </c>
      <c r="AG5" s="2" t="s">
        <v>77</v>
      </c>
      <c r="AH5" s="2" t="s">
        <v>78</v>
      </c>
      <c r="AI5" s="23" t="s">
        <v>79</v>
      </c>
      <c r="AJ5" s="23" t="s">
        <v>230</v>
      </c>
      <c r="AK5" s="23" t="s">
        <v>231</v>
      </c>
      <c r="AL5" s="23" t="s">
        <v>232</v>
      </c>
      <c r="AM5" s="23" t="s">
        <v>233</v>
      </c>
      <c r="AN5" s="23" t="s">
        <v>80</v>
      </c>
      <c r="AO5" s="23" t="s">
        <v>234</v>
      </c>
      <c r="AP5" s="23" t="s">
        <v>235</v>
      </c>
      <c r="AQ5" s="23" t="s">
        <v>236</v>
      </c>
      <c r="AR5" s="23" t="s">
        <v>237</v>
      </c>
      <c r="AS5" s="23" t="s">
        <v>81</v>
      </c>
      <c r="AT5" s="23" t="s">
        <v>238</v>
      </c>
      <c r="AU5" s="23" t="s">
        <v>239</v>
      </c>
      <c r="AV5" s="23" t="s">
        <v>240</v>
      </c>
      <c r="AW5" s="23" t="s">
        <v>241</v>
      </c>
      <c r="AX5" s="2" t="s">
        <v>82</v>
      </c>
      <c r="AY5" s="2" t="s">
        <v>242</v>
      </c>
      <c r="AZ5" s="2" t="s">
        <v>243</v>
      </c>
      <c r="BA5" s="2" t="s">
        <v>244</v>
      </c>
      <c r="BB5" s="2" t="s">
        <v>245</v>
      </c>
      <c r="BC5" s="2" t="s">
        <v>83</v>
      </c>
      <c r="BD5" s="2" t="s">
        <v>246</v>
      </c>
      <c r="BE5" s="2" t="s">
        <v>247</v>
      </c>
      <c r="BF5" s="2" t="s">
        <v>248</v>
      </c>
      <c r="BG5" s="2" t="s">
        <v>249</v>
      </c>
      <c r="BH5" s="2" t="s">
        <v>250</v>
      </c>
      <c r="BI5" s="2" t="s">
        <v>251</v>
      </c>
      <c r="BJ5" s="2" t="s">
        <v>252</v>
      </c>
      <c r="BK5" s="2" t="s">
        <v>253</v>
      </c>
      <c r="BL5" s="2" t="s">
        <v>254</v>
      </c>
      <c r="BM5" s="2" t="s">
        <v>12</v>
      </c>
      <c r="BN5" s="2" t="s">
        <v>84</v>
      </c>
      <c r="BO5" s="2" t="s">
        <v>85</v>
      </c>
      <c r="BP5" s="2" t="s">
        <v>86</v>
      </c>
      <c r="BQ5" s="2" t="s">
        <v>87</v>
      </c>
      <c r="BR5" s="23" t="s">
        <v>88</v>
      </c>
      <c r="BS5" s="23" t="s">
        <v>255</v>
      </c>
      <c r="BT5" s="23" t="s">
        <v>256</v>
      </c>
      <c r="BU5" s="23" t="s">
        <v>257</v>
      </c>
      <c r="BV5" s="23" t="s">
        <v>258</v>
      </c>
      <c r="BW5" s="23" t="s">
        <v>89</v>
      </c>
      <c r="BX5" s="23" t="s">
        <v>259</v>
      </c>
      <c r="BY5" s="23" t="s">
        <v>260</v>
      </c>
      <c r="BZ5" s="23" t="s">
        <v>261</v>
      </c>
      <c r="CA5" s="23" t="s">
        <v>262</v>
      </c>
      <c r="CB5" s="23" t="s">
        <v>90</v>
      </c>
      <c r="CC5" s="23" t="s">
        <v>263</v>
      </c>
      <c r="CD5" s="23" t="s">
        <v>264</v>
      </c>
      <c r="CE5" s="23" t="s">
        <v>265</v>
      </c>
      <c r="CF5" s="23" t="s">
        <v>266</v>
      </c>
      <c r="CG5" s="2" t="s">
        <v>37</v>
      </c>
      <c r="CH5" s="2" t="s">
        <v>267</v>
      </c>
      <c r="CI5" s="2" t="s">
        <v>268</v>
      </c>
      <c r="CJ5" s="2" t="s">
        <v>269</v>
      </c>
      <c r="CK5" s="2" t="s">
        <v>270</v>
      </c>
      <c r="CL5" s="2" t="s">
        <v>91</v>
      </c>
      <c r="CM5" s="2" t="s">
        <v>92</v>
      </c>
      <c r="CN5" s="2" t="s">
        <v>93</v>
      </c>
      <c r="CO5" s="2" t="s">
        <v>94</v>
      </c>
      <c r="CP5" s="2" t="s">
        <v>95</v>
      </c>
      <c r="CQ5" s="2" t="s">
        <v>96</v>
      </c>
      <c r="CR5" s="2" t="s">
        <v>271</v>
      </c>
      <c r="CS5" s="2" t="s">
        <v>272</v>
      </c>
      <c r="CT5" s="2" t="s">
        <v>273</v>
      </c>
      <c r="CU5" s="2" t="s">
        <v>274</v>
      </c>
      <c r="CV5" s="23" t="s">
        <v>97</v>
      </c>
      <c r="CW5" s="23" t="s">
        <v>275</v>
      </c>
      <c r="CX5" s="23" t="s">
        <v>276</v>
      </c>
      <c r="CY5" s="23" t="s">
        <v>277</v>
      </c>
      <c r="CZ5" s="23" t="s">
        <v>278</v>
      </c>
      <c r="DA5" s="23" t="s">
        <v>98</v>
      </c>
      <c r="DB5" s="23" t="s">
        <v>279</v>
      </c>
      <c r="DC5" s="23" t="s">
        <v>280</v>
      </c>
      <c r="DD5" s="23" t="s">
        <v>281</v>
      </c>
      <c r="DE5" s="23" t="s">
        <v>282</v>
      </c>
      <c r="DF5" s="2" t="s">
        <v>99</v>
      </c>
      <c r="DG5" s="23" t="s">
        <v>100</v>
      </c>
      <c r="DH5" s="23" t="s">
        <v>58</v>
      </c>
      <c r="DI5" s="23" t="s">
        <v>59</v>
      </c>
      <c r="DJ5" s="23" t="s">
        <v>64</v>
      </c>
      <c r="DK5" s="23" t="s">
        <v>69</v>
      </c>
      <c r="DL5" s="23" t="s">
        <v>74</v>
      </c>
      <c r="DM5" s="23" t="s">
        <v>79</v>
      </c>
      <c r="DN5" s="23" t="s">
        <v>80</v>
      </c>
      <c r="DO5" s="23" t="s">
        <v>81</v>
      </c>
      <c r="DP5" s="23" t="s">
        <v>82</v>
      </c>
      <c r="DQ5" s="23" t="s">
        <v>83</v>
      </c>
      <c r="DR5" s="23" t="s">
        <v>250</v>
      </c>
      <c r="DS5" s="23" t="s">
        <v>12</v>
      </c>
      <c r="DT5" s="23" t="s">
        <v>88</v>
      </c>
      <c r="DU5" s="23" t="s">
        <v>89</v>
      </c>
      <c r="DV5" s="23" t="s">
        <v>90</v>
      </c>
      <c r="DW5" s="23" t="s">
        <v>37</v>
      </c>
      <c r="DX5" s="23" t="s">
        <v>91</v>
      </c>
      <c r="DY5" s="23" t="s">
        <v>96</v>
      </c>
      <c r="DZ5" s="23" t="s">
        <v>97</v>
      </c>
      <c r="EA5" s="23" t="s">
        <v>98</v>
      </c>
      <c r="EB5" s="23" t="s">
        <v>101</v>
      </c>
      <c r="EC5" s="23" t="s">
        <v>58</v>
      </c>
      <c r="ED5" s="23" t="s">
        <v>59</v>
      </c>
      <c r="EE5" s="23" t="s">
        <v>64</v>
      </c>
      <c r="EF5" s="23" t="s">
        <v>69</v>
      </c>
      <c r="EG5" s="23" t="s">
        <v>74</v>
      </c>
      <c r="EH5" s="23" t="s">
        <v>79</v>
      </c>
      <c r="EI5" s="23" t="s">
        <v>80</v>
      </c>
      <c r="EJ5" s="23" t="s">
        <v>81</v>
      </c>
      <c r="EK5" s="23" t="s">
        <v>82</v>
      </c>
      <c r="EL5" s="23" t="s">
        <v>83</v>
      </c>
      <c r="EM5" s="23" t="s">
        <v>250</v>
      </c>
      <c r="EN5" s="23" t="s">
        <v>12</v>
      </c>
      <c r="EO5" s="23" t="s">
        <v>88</v>
      </c>
      <c r="EP5" s="23" t="s">
        <v>89</v>
      </c>
      <c r="EQ5" s="23" t="s">
        <v>90</v>
      </c>
      <c r="ER5" s="23" t="s">
        <v>37</v>
      </c>
      <c r="ES5" s="23" t="s">
        <v>91</v>
      </c>
      <c r="ET5" s="23" t="s">
        <v>96</v>
      </c>
      <c r="EU5" s="23" t="s">
        <v>97</v>
      </c>
      <c r="EV5" s="23" t="s">
        <v>98</v>
      </c>
      <c r="EW5" s="2" t="s">
        <v>102</v>
      </c>
      <c r="EX5" s="2" t="s">
        <v>103</v>
      </c>
      <c r="EY5" s="2" t="s">
        <v>104</v>
      </c>
      <c r="EZ5" s="2" t="s">
        <v>105</v>
      </c>
      <c r="FA5" s="2" t="s">
        <v>106</v>
      </c>
      <c r="FB5" s="2" t="s">
        <v>107</v>
      </c>
      <c r="FC5" s="23" t="s">
        <v>283</v>
      </c>
      <c r="FD5" s="23" t="s">
        <v>284</v>
      </c>
      <c r="FE5" s="23" t="s">
        <v>285</v>
      </c>
      <c r="FF5" s="23" t="s">
        <v>284</v>
      </c>
      <c r="FG5" s="2" t="s">
        <v>286</v>
      </c>
      <c r="FH5" s="2" t="s">
        <v>287</v>
      </c>
      <c r="FI5" s="2" t="s">
        <v>288</v>
      </c>
      <c r="FJ5" s="2" t="s">
        <v>289</v>
      </c>
      <c r="FK5" s="2" t="s">
        <v>290</v>
      </c>
      <c r="FL5" s="2" t="s">
        <v>291</v>
      </c>
      <c r="FM5" s="2" t="s">
        <v>292</v>
      </c>
      <c r="FN5" s="2" t="s">
        <v>293</v>
      </c>
      <c r="FO5" s="2" t="s">
        <v>294</v>
      </c>
      <c r="FP5" s="2" t="s">
        <v>295</v>
      </c>
      <c r="FQ5" s="2" t="s">
        <v>296</v>
      </c>
      <c r="FR5" s="2" t="s">
        <v>297</v>
      </c>
      <c r="FS5" s="2" t="s">
        <v>298</v>
      </c>
      <c r="FT5" s="2"/>
    </row>
    <row r="6" customFormat="false" ht="12.75" hidden="false" customHeight="false" outlineLevel="0" collapsed="false">
      <c r="A6" s="0" t="s">
        <v>108</v>
      </c>
      <c r="B6" s="0" t="n">
        <v>2000</v>
      </c>
      <c r="C6" s="24" t="n">
        <v>36526</v>
      </c>
      <c r="D6" s="0" t="s">
        <v>117</v>
      </c>
      <c r="E6" s="0" t="str">
        <f aca="false">CONCATENATE(D6," ",B6)</f>
        <v>CA 2000</v>
      </c>
      <c r="F6" s="0" t="s">
        <v>118</v>
      </c>
      <c r="G6" s="0" t="s">
        <v>119</v>
      </c>
      <c r="H6" s="0" t="s">
        <v>120</v>
      </c>
      <c r="I6" s="0" t="s">
        <v>120</v>
      </c>
      <c r="J6" s="0" t="str">
        <f aca="false">IF(OR($EZ6=J$5,$FA6=J$5,$FB6=J$5),J$5,"")</f>
        <v/>
      </c>
      <c r="K6" s="0" t="str">
        <f aca="false">IF(AND($J6=$J$5,$B6=2001),CONCATENATE($J6," ",$B6),"")</f>
        <v/>
      </c>
      <c r="L6" s="0" t="str">
        <f aca="false">IF(AND($J6=$J$5,$B6=2002),CONCATENATE($J6," ",$B6),"")</f>
        <v/>
      </c>
      <c r="M6" s="0" t="str">
        <f aca="false">IF(AND($J6=$J$5,$B6=2003),CONCATENATE($J6," ",$B6),"")</f>
        <v/>
      </c>
      <c r="N6" s="0" t="str">
        <f aca="false">IF(AND($J6=$J$5,$B6=2004),CONCATENATE($J6," ",$B6),"")</f>
        <v/>
      </c>
      <c r="O6" s="0" t="str">
        <f aca="false">IF(OR($EZ6=O$5,$FA6=O$5,$FB6=O$5),O$5,"")</f>
        <v/>
      </c>
      <c r="P6" s="0" t="str">
        <f aca="false">IF(AND($O6=$O$5,$B6=2001),CONCATENATE($O6," ",$B6),"")</f>
        <v/>
      </c>
      <c r="Q6" s="0" t="str">
        <f aca="false">IF(AND($O6=$O$5,$B6=2002),CONCATENATE($O6," ",$B6),"")</f>
        <v/>
      </c>
      <c r="R6" s="0" t="str">
        <f aca="false">IF(AND($O6=$O$5,$B6=2003),CONCATENATE($O6," ",$B6),"")</f>
        <v/>
      </c>
      <c r="S6" s="0" t="str">
        <f aca="false">IF(AND($O6=$O$5,$B6=2004),CONCATENATE($O6," ",$B6),"")</f>
        <v/>
      </c>
      <c r="T6" s="0" t="str">
        <f aca="false">IF(OR($EZ6=T$5,$FA6=T$5,$FB6=T$5),T$5,"")</f>
        <v/>
      </c>
      <c r="U6" s="0" t="str">
        <f aca="false">IF(AND($T6=$T$5,$B6=2001),CONCATENATE($T6," ",$B6),"")</f>
        <v/>
      </c>
      <c r="V6" s="0" t="str">
        <f aca="false">IF(AND($T6=$T$5,$B6=2002),CONCATENATE($T6," ",$B6),"")</f>
        <v/>
      </c>
      <c r="W6" s="0" t="str">
        <f aca="false">IF(AND($T6=$T$5,$B6=2003),CONCATENATE($T6," ",$B6),"")</f>
        <v/>
      </c>
      <c r="X6" s="0" t="str">
        <f aca="false">IF(AND($T6=$T$5,$B6=2004),CONCATENATE($T6," ",$B6),"")</f>
        <v/>
      </c>
      <c r="Y6" s="0" t="str">
        <f aca="false">IF(OR($EZ6=Y$5,$FA6=Y$5,$FB6=Y$5),Y$5,"")</f>
        <v/>
      </c>
      <c r="Z6" s="0" t="str">
        <f aca="false">IF(AND($Y6=$Y$5,$B6=2001),CONCATENATE($Y6," ",$B6),"")</f>
        <v/>
      </c>
      <c r="AA6" s="0" t="str">
        <f aca="false">IF(AND($Y6=$Y$5,$B6=2002),CONCATENATE($Y6," ",$B6),"")</f>
        <v/>
      </c>
      <c r="AB6" s="0" t="str">
        <f aca="false">IF(AND($Y6=$Y$5,$B6=2003),CONCATENATE($Y6," ",$B6),"")</f>
        <v/>
      </c>
      <c r="AC6" s="0" t="str">
        <f aca="false">IF(AND($Y6=$Y$5,$B6=2004),CONCATENATE($Y6," ",$B6),"")</f>
        <v/>
      </c>
      <c r="AD6" s="0" t="str">
        <f aca="false">IF(OR($EZ6=AD$5,$FA6=AD$5,$FB6=AD$5),AD$5,"")</f>
        <v/>
      </c>
      <c r="AE6" s="0" t="str">
        <f aca="false">IF(AND($AD6=$AD$5,$B6=2001),CONCATENATE($AD6," ",$B6),"")</f>
        <v/>
      </c>
      <c r="AF6" s="0" t="str">
        <f aca="false">IF(AND($AD6=$AD$5,$B6=2002),CONCATENATE($AD6," ",$B6),"")</f>
        <v/>
      </c>
      <c r="AG6" s="0" t="str">
        <f aca="false">IF(AND($AD6=$AD$5,$B6=2003),CONCATENATE($AD6," ",$B6),"")</f>
        <v/>
      </c>
      <c r="AH6" s="0" t="str">
        <f aca="false">IF(AND($AD6=$AD$5,$B6=2004),CONCATENATE($AD6," ",$B6),"")</f>
        <v/>
      </c>
      <c r="AI6" s="0" t="str">
        <f aca="false">IF(OR($EZ6=AI$5,$FA6=AI$5,$FB6=AI$5),AI$5,"")</f>
        <v/>
      </c>
      <c r="AJ6" s="0" t="str">
        <f aca="false">IF(AND($AI6=$AI$5,$B6=2001),CONCATENATE($AI6," ",$B6),"")</f>
        <v/>
      </c>
      <c r="AK6" s="0" t="str">
        <f aca="false">IF(AND($AI6=$AI$5,$B6=2002),CONCATENATE($AI6," ",$B6),"")</f>
        <v/>
      </c>
      <c r="AL6" s="0" t="str">
        <f aca="false">IF(AND($AI6=$AI$5,$B6=2003),CONCATENATE($AI6," ",$B6),"")</f>
        <v/>
      </c>
      <c r="AM6" s="0" t="str">
        <f aca="false">IF(AND($AI6=$AI$5,$B6=2004),CONCATENATE($AI6," ",$B6),"")</f>
        <v/>
      </c>
      <c r="AN6" s="0" t="str">
        <f aca="false">IF(OR($EZ6=AN$5,$FA6=AN$5,$FB6=AN$5),AN$5,"")</f>
        <v/>
      </c>
      <c r="AO6" s="0" t="str">
        <f aca="false">IF(AND($AN6=$AN$5,$B6=2001),CONCATENATE($AN6," ",$B6),"")</f>
        <v/>
      </c>
      <c r="AP6" s="0" t="str">
        <f aca="false">IF(AND($AN6=$AN$5,$B6=2002),CONCATENATE($AN6," ",$B6),"")</f>
        <v/>
      </c>
      <c r="AQ6" s="0" t="str">
        <f aca="false">IF(AND($AN6=$AN$5,$B6=2003),CONCATENATE($AN6," ",$B6),"")</f>
        <v/>
      </c>
      <c r="AR6" s="0" t="str">
        <f aca="false">IF(AND($AN6=$AN$5,$B6=2004),CONCATENATE($AN6," ",$B6),"")</f>
        <v/>
      </c>
      <c r="AS6" s="0" t="str">
        <f aca="false">IF(OR($EZ6=AS$5,$FA6=AS$5,$FB6=AS$5),AS$5,"")</f>
        <v/>
      </c>
      <c r="AT6" s="0" t="str">
        <f aca="false">IF(AND($AS6=$AS$5,$B6=2001),CONCATENATE($AS6," ",$B6),"")</f>
        <v/>
      </c>
      <c r="AU6" s="0" t="str">
        <f aca="false">IF(AND($AS6=$AS$5,$B6=2002),CONCATENATE($AS6," ",$B6),"")</f>
        <v/>
      </c>
      <c r="AV6" s="0" t="str">
        <f aca="false">IF(AND($AS6=$AS$5,$B6=2003),CONCATENATE($AS6," ",$B6),"")</f>
        <v/>
      </c>
      <c r="AW6" s="0" t="str">
        <f aca="false">IF(AND($AS6=$AS$5,$B6=2004),CONCATENATE($AS6," ",$B6),"")</f>
        <v/>
      </c>
      <c r="AX6" s="0" t="str">
        <f aca="false">IF(OR($EZ6=AX$5,$FA6=AX$5,$FB6=AX$5),AX$5,"")</f>
        <v/>
      </c>
      <c r="AY6" s="0" t="str">
        <f aca="false">IF(AND($AX6=$AX$5,$B6=2001),CONCATENATE($AX6," ",$B6),"")</f>
        <v/>
      </c>
      <c r="AZ6" s="0" t="str">
        <f aca="false">IF(AND($AX6=$AX$5,$B6=2002),CONCATENATE($AX6," ",$B6),"")</f>
        <v/>
      </c>
      <c r="BA6" s="0" t="str">
        <f aca="false">IF(AND($AX6=$AX$5,$B6=2003),CONCATENATE($AX6," ",$B6),"")</f>
        <v/>
      </c>
      <c r="BB6" s="0" t="str">
        <f aca="false">IF(AND($AX6=$AX$5,$B6=2004),CONCATENATE($AX6," ",$B6),"")</f>
        <v/>
      </c>
      <c r="BC6" s="0" t="str">
        <f aca="false">IF(OR($EZ6=BC$5,$FA6=BC$5,$FB6=BC$5),BC$5,"")</f>
        <v/>
      </c>
      <c r="BD6" s="0" t="str">
        <f aca="false">IF(AND($BC6=$BC$5,$B6=2001),CONCATENATE($BC6," ",$B6),"")</f>
        <v/>
      </c>
      <c r="BE6" s="0" t="str">
        <f aca="false">IF(AND($BC6=$BC$5,$B6=2002),CONCATENATE($BC6," ",$B6),"")</f>
        <v/>
      </c>
      <c r="BF6" s="0" t="str">
        <f aca="false">IF(AND($BC6=$BC$5,$B6=2003),CONCATENATE($BC6," ",$B6),"")</f>
        <v/>
      </c>
      <c r="BG6" s="0" t="str">
        <f aca="false">IF(AND($BC6=$BC$5,$B6=2004),CONCATENATE($BC6," ",$B6),"")</f>
        <v/>
      </c>
      <c r="BH6" s="0" t="str">
        <f aca="false">IF(OR($EZ6=BH$5,$FA6=BH$5,$FB6=BH$5),BH$5,"")</f>
        <v/>
      </c>
      <c r="BI6" s="0" t="str">
        <f aca="false">IF(AND($BH6=$BH$5,$B6=2001),CONCATENATE($BH6," ",$B6),"")</f>
        <v/>
      </c>
      <c r="BJ6" s="0" t="str">
        <f aca="false">IF(AND($BH6=$BH$5,$B6=2002),CONCATENATE($BH6," ",$B6),"")</f>
        <v/>
      </c>
      <c r="BK6" s="0" t="str">
        <f aca="false">IF(AND($BH6=$BH$5,$B6=2003),CONCATENATE($BH6," ",$B6),"")</f>
        <v/>
      </c>
      <c r="BL6" s="0" t="str">
        <f aca="false">IF(AND($BH6=$BH$5,$B6=2004),CONCATENATE($BH6," ",$B6),"")</f>
        <v/>
      </c>
      <c r="BM6" s="0" t="str">
        <f aca="false">IF(OR($EZ6=BM$5,$FA6=BM$5,$FB6=BM$5),BM$5,"")</f>
        <v/>
      </c>
      <c r="BN6" s="0" t="str">
        <f aca="false">IF(AND($BM6=$BM$5,$B6=2001),CONCATENATE($BM6," ",$B6),"")</f>
        <v/>
      </c>
      <c r="BO6" s="0" t="str">
        <f aca="false">IF(AND($BM6=$BM$5,$B6=2002),CONCATENATE($BM6," ",$B6),"")</f>
        <v/>
      </c>
      <c r="BP6" s="0" t="str">
        <f aca="false">IF(AND($BM6=$BM$5,$B6=2003),CONCATENATE($BM6," ",$B6),"")</f>
        <v/>
      </c>
      <c r="BQ6" s="0" t="str">
        <f aca="false">IF(AND($BM6=$BM$5,$B6=2004),CONCATENATE($BM6," ",$B6),"")</f>
        <v/>
      </c>
      <c r="BR6" s="0" t="str">
        <f aca="false">IF(OR($EZ6=BR$5,$FA6=BR$5,$FB6=BR$5),BR$5,"")</f>
        <v/>
      </c>
      <c r="BS6" s="0" t="str">
        <f aca="false">IF(AND($BR6=$BR$5,$B6=2001),CONCATENATE($BR6," ",$B6),"")</f>
        <v/>
      </c>
      <c r="BT6" s="0" t="str">
        <f aca="false">IF(AND($BR6=$BR$5,$B6=2002),CONCATENATE($BR6," ",$B6),"")</f>
        <v/>
      </c>
      <c r="BU6" s="0" t="str">
        <f aca="false">IF(AND($BR6=$BR$5,$B6=2003),CONCATENATE($BR6," ",$B6),"")</f>
        <v/>
      </c>
      <c r="BV6" s="0" t="str">
        <f aca="false">IF(AND($BR6=$BR$5,$B6=2004),CONCATENATE($BR6," ",$B6),"")</f>
        <v/>
      </c>
      <c r="BW6" s="0" t="str">
        <f aca="false">IF(OR($EZ6=BW$5,$FA6=BW$5,$FB6=BW$5),BW$5,"")</f>
        <v/>
      </c>
      <c r="BX6" s="0" t="str">
        <f aca="false">IF(AND($BW6=$BW$5,$B6=2001),CONCATENATE($BW6," ",$B6),"")</f>
        <v/>
      </c>
      <c r="BY6" s="0" t="str">
        <f aca="false">IF(AND($BW6=$BW$5,$B6=2002),CONCATENATE($BW6," ",$B6),"")</f>
        <v/>
      </c>
      <c r="BZ6" s="0" t="str">
        <f aca="false">IF(AND($BW6=$BW$5,$B6=2003),CONCATENATE($BW6," ",$B6),"")</f>
        <v/>
      </c>
      <c r="CA6" s="0" t="str">
        <f aca="false">IF(AND($BW6=$BW$5,$B6=2004),CONCATENATE($BW6," ",$B6),"")</f>
        <v/>
      </c>
      <c r="CB6" s="0" t="str">
        <f aca="false">IF(OR($EZ6=CB$5,$FA6=CB$5,$FB6=CB$5),CB$5,"")</f>
        <v/>
      </c>
      <c r="CC6" s="0" t="str">
        <f aca="false">IF(AND($CB6=$CB$5,$B6=2001),CONCATENATE($CB6," ",$B6),"")</f>
        <v/>
      </c>
      <c r="CD6" s="0" t="str">
        <f aca="false">IF(AND($CB6=$CB$5,$B6=2002),CONCATENATE($CB6," ",$B6),"")</f>
        <v/>
      </c>
      <c r="CE6" s="0" t="str">
        <f aca="false">IF(AND($CB6=$CB$5,$B6=2003),CONCATENATE($CB6," ",$B6),"")</f>
        <v/>
      </c>
      <c r="CF6" s="0" t="str">
        <f aca="false">IF(AND($CB6=$CB$5,$B6=2004),CONCATENATE($CB6," ",$B6),"")</f>
        <v/>
      </c>
      <c r="CG6" s="0" t="str">
        <f aca="false">IF(OR($EZ6=CG$5,$FA6=CG$5,$FB6=CG$5),CG$5,"")</f>
        <v/>
      </c>
      <c r="CH6" s="0" t="str">
        <f aca="false">IF(AND($CG6=$CG$5,$B6=2001),CONCATENATE($CG6," ",$B6),"")</f>
        <v/>
      </c>
      <c r="CI6" s="0" t="str">
        <f aca="false">IF(AND($CG6=$CG$5,$B6=2002),CONCATENATE($CG6," ",$B6),"")</f>
        <v/>
      </c>
      <c r="CJ6" s="0" t="str">
        <f aca="false">IF(AND($CG6=$CG$5,$B6=2003),CONCATENATE($CG6," ",$B6),"")</f>
        <v/>
      </c>
      <c r="CK6" s="0" t="str">
        <f aca="false">IF(AND($CG6=$CG$5,$B6=2004),CONCATENATE($CG6," ",$B6),"")</f>
        <v/>
      </c>
      <c r="CL6" s="0" t="str">
        <f aca="false">IF(OR($EZ6=CL$5,$FA6=CL$5,$FB6=CL$5),CL$5,"")</f>
        <v>So Cal</v>
      </c>
      <c r="CM6" s="0" t="str">
        <f aca="false">IF(AND($CL6=$CL$5,$B6=2001),CONCATENATE($CL6," ",$B6),"")</f>
        <v/>
      </c>
      <c r="CN6" s="0" t="str">
        <f aca="false">IF(AND($CL6=$CL$5,$B6=2002),CONCATENATE($CL6," ",$B6),"")</f>
        <v/>
      </c>
      <c r="CO6" s="0" t="str">
        <f aca="false">IF(AND($CL6=$CL$5,$B6=2003),CONCATENATE($CL6," ",$B6),"")</f>
        <v/>
      </c>
      <c r="CP6" s="0" t="str">
        <f aca="false">IF(AND($CL6=$CL$5,$B6=2004),CONCATENATE($CL6," ",$B6),"")</f>
        <v/>
      </c>
      <c r="CQ6" s="0" t="str">
        <f aca="false">IF(OR($EZ6=CQ$5,$FA6=CQ$5,$FB6=CQ$5),CQ$5,"")</f>
        <v/>
      </c>
      <c r="CR6" s="0" t="str">
        <f aca="false">IF(AND($CQ6=$CQ$5,$B6=2001),CONCATENATE($CQ6," ",$B6),"")</f>
        <v/>
      </c>
      <c r="CS6" s="0" t="str">
        <f aca="false">IF(AND($CQ6=$CQ$5,$B6=2002),CONCATENATE($CQ6," ",$B6),"")</f>
        <v/>
      </c>
      <c r="CT6" s="0" t="str">
        <f aca="false">IF(AND($CQ6=$CQ$5,$B6=2003),CONCATENATE($CQ6," ",$B6),"")</f>
        <v/>
      </c>
      <c r="CU6" s="0" t="str">
        <f aca="false">IF(AND($CQ6=$CQ$5,$B6=2004),CONCATENATE($CQ6," ",$B6),"")</f>
        <v/>
      </c>
      <c r="CV6" s="0" t="str">
        <f aca="false">IF(OR($EZ6=CV$5,$FA6=CV$5,$FB6=CV$5),CV$5,"")</f>
        <v/>
      </c>
      <c r="CW6" s="0" t="str">
        <f aca="false">IF(AND($CV6=$CV$5,$B6=2001),CONCATENATE($CV6," ",$B6),"")</f>
        <v/>
      </c>
      <c r="CX6" s="0" t="str">
        <f aca="false">IF(AND($CV6=$CV$5,$B6=2002),CONCATENATE($CV6," ",$B6),"")</f>
        <v/>
      </c>
      <c r="CY6" s="0" t="str">
        <f aca="false">IF(AND($CV6=$CV$5,$B6=2003),CONCATENATE($CV6," ",$B6),"")</f>
        <v/>
      </c>
      <c r="CZ6" s="0" t="str">
        <f aca="false">IF(AND($CV6=$CV$5,$B6=2004),CONCATENATE($CV6," ",$B6),"")</f>
        <v/>
      </c>
      <c r="DA6" s="0" t="str">
        <f aca="false">IF(OR($EZ6=DA$5,$FA6=DA$5,$FB6=DA$5),DA$5,"")</f>
        <v/>
      </c>
      <c r="DB6" s="0" t="str">
        <f aca="false">IF(AND($DA6=$DA$5,$B6=2001),CONCATENATE($DA6," ",$B6),"")</f>
        <v/>
      </c>
      <c r="DC6" s="0" t="str">
        <f aca="false">IF(AND($DA6=$DA$5,$B6=2002),CONCATENATE($DA6," ",$B6),"")</f>
        <v/>
      </c>
      <c r="DD6" s="0" t="str">
        <f aca="false">IF(AND($DA6=$DA$5,$B6=2003),CONCATENATE($DA6," ",$B6),"")</f>
        <v/>
      </c>
      <c r="DE6" s="0" t="str">
        <f aca="false">IF(AND($DA6=$DA$5,$B6=2004),CONCATENATE($DA6," ",$B6),"")</f>
        <v/>
      </c>
      <c r="DF6" s="0" t="n">
        <v>5.2</v>
      </c>
      <c r="DG6" s="0" t="n">
        <v>0</v>
      </c>
      <c r="DH6" s="12" t="n">
        <v>304</v>
      </c>
      <c r="DI6" s="12" t="n">
        <v>0</v>
      </c>
      <c r="DJ6" s="12" t="n">
        <v>0</v>
      </c>
      <c r="DK6" s="12" t="n">
        <v>0</v>
      </c>
      <c r="DL6" s="12" t="n">
        <v>0</v>
      </c>
      <c r="DM6" s="0" t="n">
        <v>0</v>
      </c>
      <c r="DN6" s="12" t="n">
        <v>241</v>
      </c>
      <c r="DO6" s="0" t="n">
        <v>0</v>
      </c>
      <c r="DP6" s="0" t="n">
        <v>0</v>
      </c>
      <c r="DQ6" s="12" t="n">
        <v>0</v>
      </c>
      <c r="DR6" s="12" t="n">
        <v>0</v>
      </c>
      <c r="DS6" s="12" t="n">
        <v>0</v>
      </c>
      <c r="DT6" s="12" t="n">
        <v>0</v>
      </c>
      <c r="DU6" s="12" t="n">
        <v>241</v>
      </c>
      <c r="DV6" s="0" t="n">
        <v>0</v>
      </c>
      <c r="DW6" s="0" t="n">
        <v>0</v>
      </c>
      <c r="DX6" s="12" t="n">
        <v>5.2</v>
      </c>
      <c r="DY6" s="0" t="n">
        <v>0</v>
      </c>
      <c r="DZ6" s="0" t="n">
        <v>0</v>
      </c>
      <c r="EA6" s="0" t="n">
        <v>0</v>
      </c>
      <c r="EB6" s="12" t="n">
        <f aca="false">DF6*$EB$1*$EB$2</f>
        <v>936</v>
      </c>
      <c r="EC6" s="12" t="n">
        <v>54720</v>
      </c>
      <c r="ED6" s="12" t="n">
        <v>0</v>
      </c>
      <c r="EE6" s="12" t="n">
        <v>0</v>
      </c>
      <c r="EF6" s="12" t="n">
        <v>0</v>
      </c>
      <c r="EG6" s="12" t="n">
        <v>0</v>
      </c>
      <c r="EH6" s="12" t="n">
        <v>0</v>
      </c>
      <c r="EI6" s="12" t="n">
        <v>43380</v>
      </c>
      <c r="EJ6" s="12" t="n">
        <v>0</v>
      </c>
      <c r="EK6" s="12" t="n">
        <v>0</v>
      </c>
      <c r="EL6" s="12" t="n">
        <v>0</v>
      </c>
      <c r="EM6" s="12" t="n">
        <v>0</v>
      </c>
      <c r="EN6" s="12" t="n">
        <v>0</v>
      </c>
      <c r="EO6" s="12" t="n">
        <v>0</v>
      </c>
      <c r="EP6" s="12" t="n">
        <v>43380</v>
      </c>
      <c r="EQ6" s="0" t="n">
        <v>0</v>
      </c>
      <c r="ER6" s="12" t="n">
        <v>0</v>
      </c>
      <c r="ES6" s="12" t="n">
        <v>936</v>
      </c>
      <c r="ET6" s="12" t="n">
        <v>0</v>
      </c>
      <c r="EU6" s="12" t="n">
        <v>0</v>
      </c>
      <c r="EV6" s="0" t="n">
        <v>0</v>
      </c>
      <c r="EW6" s="0" t="s">
        <v>121</v>
      </c>
      <c r="EX6" s="0" t="s">
        <v>122</v>
      </c>
      <c r="EY6" s="0" t="s">
        <v>116</v>
      </c>
      <c r="EZ6" s="0" t="s">
        <v>91</v>
      </c>
      <c r="FG6" s="0" t="s">
        <v>514</v>
      </c>
      <c r="FS6" s="0" t="n">
        <v>740</v>
      </c>
    </row>
    <row r="7" customFormat="false" ht="12.75" hidden="false" customHeight="false" outlineLevel="0" collapsed="false">
      <c r="A7" s="0" t="s">
        <v>144</v>
      </c>
      <c r="B7" s="0" t="n">
        <v>2002</v>
      </c>
      <c r="C7" s="24" t="n">
        <v>37469</v>
      </c>
      <c r="D7" s="0" t="s">
        <v>117</v>
      </c>
      <c r="E7" s="0" t="str">
        <f aca="false">CONCATENATE(D7," ",B7)</f>
        <v>CA 2002</v>
      </c>
      <c r="F7" s="0" t="s">
        <v>213</v>
      </c>
      <c r="G7" s="0" t="s">
        <v>214</v>
      </c>
      <c r="H7" s="0" t="s">
        <v>213</v>
      </c>
      <c r="I7" s="0" t="s">
        <v>213</v>
      </c>
      <c r="J7" s="0" t="str">
        <f aca="false">IF(OR($EZ7=J$5,$FA7=J$5,$FB7=J$5),J$5,"")</f>
        <v/>
      </c>
      <c r="K7" s="0" t="str">
        <f aca="false">IF(AND($J7=$J$5,$B7=2001),CONCATENATE($J7," ",$B7),"")</f>
        <v/>
      </c>
      <c r="L7" s="0" t="str">
        <f aca="false">IF(AND($J7=$J$5,$B7=2002),CONCATENATE($J7," ",$B7),"")</f>
        <v/>
      </c>
      <c r="M7" s="0" t="str">
        <f aca="false">IF(AND($J7=$J$5,$B7=2003),CONCATENATE($J7," ",$B7),"")</f>
        <v/>
      </c>
      <c r="N7" s="0" t="str">
        <f aca="false">IF(AND($J7=$J$5,$B7=2004),CONCATENATE($J7," ",$B7),"")</f>
        <v/>
      </c>
      <c r="O7" s="0" t="str">
        <f aca="false">IF(OR($EZ7=O$5,$FA7=O$5,$FB7=O$5),O$5,"")</f>
        <v/>
      </c>
      <c r="P7" s="0" t="str">
        <f aca="false">IF(AND($O7=$O$5,$B7=2001),CONCATENATE($O7," ",$B7),"")</f>
        <v/>
      </c>
      <c r="Q7" s="0" t="str">
        <f aca="false">IF(AND($O7=$O$5,$B7=2002),CONCATENATE($O7," ",$B7),"")</f>
        <v/>
      </c>
      <c r="R7" s="0" t="str">
        <f aca="false">IF(AND($O7=$O$5,$B7=2003),CONCATENATE($O7," ",$B7),"")</f>
        <v/>
      </c>
      <c r="S7" s="0" t="str">
        <f aca="false">IF(AND($O7=$O$5,$B7=2004),CONCATENATE($O7," ",$B7),"")</f>
        <v/>
      </c>
      <c r="T7" s="0" t="str">
        <f aca="false">IF(OR($EZ7=T$5,$FA7=T$5,$FB7=T$5),T$5,"")</f>
        <v/>
      </c>
      <c r="U7" s="0" t="str">
        <f aca="false">IF(AND($T7=$T$5,$B7=2001),CONCATENATE($T7," ",$B7),"")</f>
        <v/>
      </c>
      <c r="V7" s="0" t="str">
        <f aca="false">IF(AND($T7=$T$5,$B7=2002),CONCATENATE($T7," ",$B7),"")</f>
        <v/>
      </c>
      <c r="W7" s="0" t="str">
        <f aca="false">IF(AND($T7=$T$5,$B7=2003),CONCATENATE($T7," ",$B7),"")</f>
        <v/>
      </c>
      <c r="X7" s="0" t="str">
        <f aca="false">IF(AND($T7=$T$5,$B7=2004),CONCATENATE($T7," ",$B7),"")</f>
        <v/>
      </c>
      <c r="Y7" s="0" t="str">
        <f aca="false">IF(OR($EZ7=Y$5,$FA7=Y$5,$FB7=Y$5),Y$5,"")</f>
        <v/>
      </c>
      <c r="Z7" s="0" t="str">
        <f aca="false">IF(AND($Y7=$Y$5,$B7=2001),CONCATENATE($Y7," ",$B7),"")</f>
        <v/>
      </c>
      <c r="AA7" s="0" t="str">
        <f aca="false">IF(AND($Y7=$Y$5,$B7=2002),CONCATENATE($Y7," ",$B7),"")</f>
        <v/>
      </c>
      <c r="AB7" s="0" t="str">
        <f aca="false">IF(AND($Y7=$Y$5,$B7=2003),CONCATENATE($Y7," ",$B7),"")</f>
        <v/>
      </c>
      <c r="AC7" s="0" t="str">
        <f aca="false">IF(AND($Y7=$Y$5,$B7=2004),CONCATENATE($Y7," ",$B7),"")</f>
        <v/>
      </c>
      <c r="AD7" s="0" t="str">
        <f aca="false">IF(OR($EZ7=AD$5,$FA7=AD$5,$FB7=AD$5),AD$5,"")</f>
        <v/>
      </c>
      <c r="AE7" s="0" t="str">
        <f aca="false">IF(AND($AD7=$AD$5,$B7=2001),CONCATENATE($AD7," ",$B7),"")</f>
        <v/>
      </c>
      <c r="AF7" s="0" t="str">
        <f aca="false">IF(AND($AD7=$AD$5,$B7=2002),CONCATENATE($AD7," ",$B7),"")</f>
        <v/>
      </c>
      <c r="AG7" s="0" t="str">
        <f aca="false">IF(AND($AD7=$AD$5,$B7=2003),CONCATENATE($AD7," ",$B7),"")</f>
        <v/>
      </c>
      <c r="AH7" s="0" t="str">
        <f aca="false">IF(AND($AD7=$AD$5,$B7=2004),CONCATENATE($AD7," ",$B7),"")</f>
        <v/>
      </c>
      <c r="AI7" s="0" t="str">
        <f aca="false">IF(OR($EZ7=AI$5,$FA7=AI$5,$FB7=AI$5),AI$5,"")</f>
        <v/>
      </c>
      <c r="AJ7" s="0" t="str">
        <f aca="false">IF(AND($AI7=$AI$5,$B7=2001),CONCATENATE($AI7," ",$B7),"")</f>
        <v/>
      </c>
      <c r="AK7" s="0" t="str">
        <f aca="false">IF(AND($AI7=$AI$5,$B7=2002),CONCATENATE($AI7," ",$B7),"")</f>
        <v/>
      </c>
      <c r="AL7" s="0" t="str">
        <f aca="false">IF(AND($AI7=$AI$5,$B7=2003),CONCATENATE($AI7," ",$B7),"")</f>
        <v/>
      </c>
      <c r="AM7" s="0" t="str">
        <f aca="false">IF(AND($AI7=$AI$5,$B7=2004),CONCATENATE($AI7," ",$B7),"")</f>
        <v/>
      </c>
      <c r="AN7" s="0" t="str">
        <f aca="false">IF(OR($EZ7=AN$5,$FA7=AN$5,$FB7=AN$5),AN$5,"")</f>
        <v/>
      </c>
      <c r="AO7" s="0" t="str">
        <f aca="false">IF(AND($AN7=$AN$5,$B7=2001),CONCATENATE($AN7," ",$B7),"")</f>
        <v/>
      </c>
      <c r="AP7" s="0" t="str">
        <f aca="false">IF(AND($AN7=$AN$5,$B7=2002),CONCATENATE($AN7," ",$B7),"")</f>
        <v/>
      </c>
      <c r="AQ7" s="0" t="str">
        <f aca="false">IF(AND($AN7=$AN$5,$B7=2003),CONCATENATE($AN7," ",$B7),"")</f>
        <v/>
      </c>
      <c r="AR7" s="0" t="str">
        <f aca="false">IF(AND($AN7=$AN$5,$B7=2004),CONCATENATE($AN7," ",$B7),"")</f>
        <v/>
      </c>
      <c r="AS7" s="0" t="str">
        <f aca="false">IF(OR($EZ7=AS$5,$FA7=AS$5,$FB7=AS$5),AS$5,"")</f>
        <v/>
      </c>
      <c r="AT7" s="0" t="str">
        <f aca="false">IF(AND($AS7=$AS$5,$B7=2001),CONCATENATE($AS7," ",$B7),"")</f>
        <v/>
      </c>
      <c r="AU7" s="0" t="str">
        <f aca="false">IF(AND($AS7=$AS$5,$B7=2002),CONCATENATE($AS7," ",$B7),"")</f>
        <v/>
      </c>
      <c r="AV7" s="0" t="str">
        <f aca="false">IF(AND($AS7=$AS$5,$B7=2003),CONCATENATE($AS7," ",$B7),"")</f>
        <v/>
      </c>
      <c r="AW7" s="0" t="str">
        <f aca="false">IF(AND($AS7=$AS$5,$B7=2004),CONCATENATE($AS7," ",$B7),"")</f>
        <v/>
      </c>
      <c r="AX7" s="0" t="str">
        <f aca="false">IF(OR($EZ7=AX$5,$FA7=AX$5,$FB7=AX$5),AX$5,"")</f>
        <v/>
      </c>
      <c r="AY7" s="0" t="str">
        <f aca="false">IF(AND($AX7=$AX$5,$B7=2001),CONCATENATE($AX7," ",$B7),"")</f>
        <v/>
      </c>
      <c r="AZ7" s="0" t="str">
        <f aca="false">IF(AND($AX7=$AX$5,$B7=2002),CONCATENATE($AX7," ",$B7),"")</f>
        <v/>
      </c>
      <c r="BA7" s="0" t="str">
        <f aca="false">IF(AND($AX7=$AX$5,$B7=2003),CONCATENATE($AX7," ",$B7),"")</f>
        <v/>
      </c>
      <c r="BB7" s="0" t="str">
        <f aca="false">IF(AND($AX7=$AX$5,$B7=2004),CONCATENATE($AX7," ",$B7),"")</f>
        <v/>
      </c>
      <c r="BC7" s="0" t="str">
        <f aca="false">IF(OR($EZ7=BC$5,$FA7=BC$5,$FB7=BC$5),BC$5,"")</f>
        <v/>
      </c>
      <c r="BD7" s="0" t="str">
        <f aca="false">IF(AND($BC7=$BC$5,$B7=2001),CONCATENATE($BC7," ",$B7),"")</f>
        <v/>
      </c>
      <c r="BE7" s="0" t="str">
        <f aca="false">IF(AND($BC7=$BC$5,$B7=2002),CONCATENATE($BC7," ",$B7),"")</f>
        <v/>
      </c>
      <c r="BF7" s="0" t="str">
        <f aca="false">IF(AND($BC7=$BC$5,$B7=2003),CONCATENATE($BC7," ",$B7),"")</f>
        <v/>
      </c>
      <c r="BG7" s="0" t="str">
        <f aca="false">IF(AND($BC7=$BC$5,$B7=2004),CONCATENATE($BC7," ",$B7),"")</f>
        <v/>
      </c>
      <c r="BH7" s="0" t="str">
        <f aca="false">IF(OR($EZ7=BH$5,$FA7=BH$5,$FB7=BH$5),BH$5,"")</f>
        <v/>
      </c>
      <c r="BI7" s="0" t="str">
        <f aca="false">IF(AND($BH7=$BH$5,$B7=2001),CONCATENATE($BH7," ",$B7),"")</f>
        <v/>
      </c>
      <c r="BJ7" s="0" t="str">
        <f aca="false">IF(AND($BH7=$BH$5,$B7=2002),CONCATENATE($BH7," ",$B7),"")</f>
        <v/>
      </c>
      <c r="BK7" s="0" t="str">
        <f aca="false">IF(AND($BH7=$BH$5,$B7=2003),CONCATENATE($BH7," ",$B7),"")</f>
        <v/>
      </c>
      <c r="BL7" s="0" t="str">
        <f aca="false">IF(AND($BH7=$BH$5,$B7=2004),CONCATENATE($BH7," ",$B7),"")</f>
        <v/>
      </c>
      <c r="BM7" s="0" t="str">
        <f aca="false">IF(OR($EZ7=BM$5,$FA7=BM$5,$FB7=BM$5),BM$5,"")</f>
        <v/>
      </c>
      <c r="BN7" s="0" t="str">
        <f aca="false">IF(AND($BM7=$BM$5,$B7=2001),CONCATENATE($BM7," ",$B7),"")</f>
        <v/>
      </c>
      <c r="BO7" s="0" t="str">
        <f aca="false">IF(AND($BM7=$BM$5,$B7=2002),CONCATENATE($BM7," ",$B7),"")</f>
        <v/>
      </c>
      <c r="BP7" s="0" t="str">
        <f aca="false">IF(AND($BM7=$BM$5,$B7=2003),CONCATENATE($BM7," ",$B7),"")</f>
        <v/>
      </c>
      <c r="BQ7" s="0" t="str">
        <f aca="false">IF(AND($BM7=$BM$5,$B7=2004),CONCATENATE($BM7," ",$B7),"")</f>
        <v/>
      </c>
      <c r="BR7" s="0" t="str">
        <f aca="false">IF(OR($EZ7=BR$5,$FA7=BR$5,$FB7=BR$5),BR$5,"")</f>
        <v/>
      </c>
      <c r="BS7" s="0" t="str">
        <f aca="false">IF(AND($BR7=$BR$5,$B7=2001),CONCATENATE($BR7," ",$B7),"")</f>
        <v/>
      </c>
      <c r="BT7" s="0" t="str">
        <f aca="false">IF(AND($BR7=$BR$5,$B7=2002),CONCATENATE($BR7," ",$B7),"")</f>
        <v/>
      </c>
      <c r="BU7" s="0" t="str">
        <f aca="false">IF(AND($BR7=$BR$5,$B7=2003),CONCATENATE($BR7," ",$B7),"")</f>
        <v/>
      </c>
      <c r="BV7" s="0" t="str">
        <f aca="false">IF(AND($BR7=$BR$5,$B7=2004),CONCATENATE($BR7," ",$B7),"")</f>
        <v/>
      </c>
      <c r="BW7" s="0" t="str">
        <f aca="false">IF(OR($EZ7=BW$5,$FA7=BW$5,$FB7=BW$5),BW$5,"")</f>
        <v/>
      </c>
      <c r="BX7" s="0" t="str">
        <f aca="false">IF(AND($BW7=$BW$5,$B7=2001),CONCATENATE($BW7," ",$B7),"")</f>
        <v/>
      </c>
      <c r="BY7" s="0" t="str">
        <f aca="false">IF(AND($BW7=$BW$5,$B7=2002),CONCATENATE($BW7," ",$B7),"")</f>
        <v/>
      </c>
      <c r="BZ7" s="0" t="str">
        <f aca="false">IF(AND($BW7=$BW$5,$B7=2003),CONCATENATE($BW7," ",$B7),"")</f>
        <v/>
      </c>
      <c r="CA7" s="0" t="str">
        <f aca="false">IF(AND($BW7=$BW$5,$B7=2004),CONCATENATE($BW7," ",$B7),"")</f>
        <v/>
      </c>
      <c r="CB7" s="0" t="str">
        <f aca="false">IF(OR($EZ7=CB$5,$FA7=CB$5,$FB7=CB$5),CB$5,"")</f>
        <v/>
      </c>
      <c r="CC7" s="0" t="str">
        <f aca="false">IF(AND($CB7=$CB$5,$B7=2001),CONCATENATE($CB7," ",$B7),"")</f>
        <v/>
      </c>
      <c r="CD7" s="0" t="str">
        <f aca="false">IF(AND($CB7=$CB$5,$B7=2002),CONCATENATE($CB7," ",$B7),"")</f>
        <v/>
      </c>
      <c r="CE7" s="0" t="str">
        <f aca="false">IF(AND($CB7=$CB$5,$B7=2003),CONCATENATE($CB7," ",$B7),"")</f>
        <v/>
      </c>
      <c r="CF7" s="0" t="str">
        <f aca="false">IF(AND($CB7=$CB$5,$B7=2004),CONCATENATE($CB7," ",$B7),"")</f>
        <v/>
      </c>
      <c r="CG7" s="0" t="str">
        <f aca="false">IF(OR($EZ7=CG$5,$FA7=CG$5,$FB7=CG$5),CG$5,"")</f>
        <v/>
      </c>
      <c r="CH7" s="0" t="str">
        <f aca="false">IF(AND($CG7=$CG$5,$B7=2001),CONCATENATE($CG7," ",$B7),"")</f>
        <v/>
      </c>
      <c r="CI7" s="0" t="str">
        <f aca="false">IF(AND($CG7=$CG$5,$B7=2002),CONCATENATE($CG7," ",$B7),"")</f>
        <v/>
      </c>
      <c r="CJ7" s="0" t="str">
        <f aca="false">IF(AND($CG7=$CG$5,$B7=2003),CONCATENATE($CG7," ",$B7),"")</f>
        <v/>
      </c>
      <c r="CK7" s="0" t="str">
        <f aca="false">IF(AND($CG7=$CG$5,$B7=2004),CONCATENATE($CG7," ",$B7),"")</f>
        <v/>
      </c>
      <c r="CL7" s="0" t="str">
        <f aca="false">IF(OR($EZ7=CL$5,$FA7=CL$5,$FB7=CL$5),CL$5,"")</f>
        <v>So Cal</v>
      </c>
      <c r="CM7" s="0" t="str">
        <f aca="false">IF(AND($CL7=$CL$5,$B7=2001),CONCATENATE($CL7," ",$B7),"")</f>
        <v/>
      </c>
      <c r="CN7" s="0" t="str">
        <f aca="false">IF(AND($CL7=$CL$5,$B7=2002),CONCATENATE($CL7," ",$B7),"")</f>
        <v>So Cal 2002</v>
      </c>
      <c r="CO7" s="0" t="str">
        <f aca="false">IF(AND($CL7=$CL$5,$B7=2003),CONCATENATE($CL7," ",$B7),"")</f>
        <v/>
      </c>
      <c r="CP7" s="0" t="str">
        <f aca="false">IF(AND($CL7=$CL$5,$B7=2004),CONCATENATE($CL7," ",$B7),"")</f>
        <v/>
      </c>
      <c r="CQ7" s="0" t="str">
        <f aca="false">IF(OR($EZ7=CQ$5,$FA7=CQ$5,$FB7=CQ$5),CQ$5,"")</f>
        <v/>
      </c>
      <c r="CR7" s="0" t="str">
        <f aca="false">IF(AND($CQ7=$CQ$5,$B7=2001),CONCATENATE($CQ7," ",$B7),"")</f>
        <v/>
      </c>
      <c r="CS7" s="0" t="str">
        <f aca="false">IF(AND($CQ7=$CQ$5,$B7=2002),CONCATENATE($CQ7," ",$B7),"")</f>
        <v/>
      </c>
      <c r="CT7" s="0" t="str">
        <f aca="false">IF(AND($CQ7=$CQ$5,$B7=2003),CONCATENATE($CQ7," ",$B7),"")</f>
        <v/>
      </c>
      <c r="CU7" s="0" t="str">
        <f aca="false">IF(AND($CQ7=$CQ$5,$B7=2004),CONCATENATE($CQ7," ",$B7),"")</f>
        <v/>
      </c>
      <c r="CV7" s="0" t="str">
        <f aca="false">IF(OR($EZ7=CV$5,$FA7=CV$5,$FB7=CV$5),CV$5,"")</f>
        <v/>
      </c>
      <c r="CW7" s="0" t="str">
        <f aca="false">IF(AND($CV7=$CV$5,$B7=2001),CONCATENATE($CV7," ",$B7),"")</f>
        <v/>
      </c>
      <c r="CX7" s="0" t="str">
        <f aca="false">IF(AND($CV7=$CV$5,$B7=2002),CONCATENATE($CV7," ",$B7),"")</f>
        <v/>
      </c>
      <c r="CY7" s="0" t="str">
        <f aca="false">IF(AND($CV7=$CV$5,$B7=2003),CONCATENATE($CV7," ",$B7),"")</f>
        <v/>
      </c>
      <c r="CZ7" s="0" t="str">
        <f aca="false">IF(AND($CV7=$CV$5,$B7=2004),CONCATENATE($CV7," ",$B7),"")</f>
        <v/>
      </c>
      <c r="DA7" s="0" t="str">
        <f aca="false">IF(OR($EZ7=DA$5,$FA7=DA$5,$FB7=DA$5),DA$5,"")</f>
        <v/>
      </c>
      <c r="DB7" s="0" t="str">
        <f aca="false">IF(AND($DA7=$DA$5,$B7=2001),CONCATENATE($DA7," ",$B7),"")</f>
        <v/>
      </c>
      <c r="DC7" s="0" t="str">
        <f aca="false">IF(AND($DA7=$DA$5,$B7=2002),CONCATENATE($DA7," ",$B7),"")</f>
        <v/>
      </c>
      <c r="DD7" s="0" t="str">
        <f aca="false">IF(AND($DA7=$DA$5,$B7=2003),CONCATENATE($DA7," ",$B7),"")</f>
        <v/>
      </c>
      <c r="DE7" s="0" t="str">
        <f aca="false">IF(AND($DA7=$DA$5,$B7=2004),CONCATENATE($DA7," ",$B7),"")</f>
        <v/>
      </c>
      <c r="DF7" s="0" t="n">
        <v>450</v>
      </c>
      <c r="DG7" s="0" t="n">
        <v>0</v>
      </c>
      <c r="DH7" s="12" t="n">
        <v>1611.1</v>
      </c>
      <c r="DI7" s="12" t="n">
        <v>1205</v>
      </c>
      <c r="DJ7" s="12" t="n">
        <v>3465</v>
      </c>
      <c r="DK7" s="12" t="n">
        <v>1863</v>
      </c>
      <c r="DL7" s="12" t="n">
        <v>345</v>
      </c>
      <c r="DM7" s="0" t="n">
        <v>6.8</v>
      </c>
      <c r="DN7" s="12" t="n">
        <v>1233.1</v>
      </c>
      <c r="DO7" s="0" t="n">
        <v>34</v>
      </c>
      <c r="DP7" s="0" t="n">
        <v>160</v>
      </c>
      <c r="DQ7" s="12" t="n">
        <v>1313</v>
      </c>
      <c r="DR7" s="12" t="n">
        <v>350</v>
      </c>
      <c r="DS7" s="12" t="n">
        <v>2101</v>
      </c>
      <c r="DT7" s="12" t="n">
        <v>1296</v>
      </c>
      <c r="DU7" s="12" t="n">
        <v>1233.1</v>
      </c>
      <c r="DV7" s="0" t="n">
        <v>6.8</v>
      </c>
      <c r="DW7" s="0" t="n">
        <v>49</v>
      </c>
      <c r="DX7" s="12" t="n">
        <v>455.2</v>
      </c>
      <c r="DY7" s="0" t="n">
        <v>685</v>
      </c>
      <c r="DZ7" s="0" t="n">
        <v>1065</v>
      </c>
      <c r="EA7" s="0" t="n">
        <v>0</v>
      </c>
      <c r="EB7" s="12" t="n">
        <f aca="false">DF7*$EB$1*$EB$2</f>
        <v>81000</v>
      </c>
      <c r="EC7" s="12" t="n">
        <v>289998</v>
      </c>
      <c r="ED7" s="12" t="n">
        <v>216900</v>
      </c>
      <c r="EE7" s="12" t="n">
        <v>623700</v>
      </c>
      <c r="EF7" s="12" t="n">
        <v>335340</v>
      </c>
      <c r="EG7" s="12" t="n">
        <v>62100</v>
      </c>
      <c r="EH7" s="12" t="n">
        <v>1224</v>
      </c>
      <c r="EI7" s="12" t="n">
        <v>221958</v>
      </c>
      <c r="EJ7" s="12" t="n">
        <v>6120</v>
      </c>
      <c r="EK7" s="12" t="n">
        <v>28800</v>
      </c>
      <c r="EL7" s="12" t="n">
        <v>236340</v>
      </c>
      <c r="EM7" s="12" t="n">
        <v>63000</v>
      </c>
      <c r="EN7" s="12" t="n">
        <v>378180</v>
      </c>
      <c r="EO7" s="12" t="n">
        <v>233280</v>
      </c>
      <c r="EP7" s="12" t="n">
        <v>221958</v>
      </c>
      <c r="EQ7" s="0" t="n">
        <v>1224</v>
      </c>
      <c r="ER7" s="12" t="n">
        <v>8820</v>
      </c>
      <c r="ES7" s="12" t="n">
        <v>81936</v>
      </c>
      <c r="ET7" s="12" t="n">
        <v>123300</v>
      </c>
      <c r="EU7" s="12" t="n">
        <v>191700</v>
      </c>
      <c r="EV7" s="0" t="n">
        <v>0</v>
      </c>
      <c r="EW7" s="0" t="s">
        <v>114</v>
      </c>
      <c r="EX7" s="0" t="s">
        <v>115</v>
      </c>
      <c r="EY7" s="0" t="s">
        <v>116</v>
      </c>
      <c r="EZ7" s="0" t="s">
        <v>91</v>
      </c>
      <c r="FA7" s="2"/>
      <c r="FB7" s="2"/>
      <c r="FC7" s="0" t="s">
        <v>515</v>
      </c>
      <c r="FD7" s="26" t="s">
        <v>516</v>
      </c>
      <c r="FS7" s="0" t="n">
        <v>360</v>
      </c>
    </row>
    <row r="8" customFormat="false" ht="12.75" hidden="false" customHeight="false" outlineLevel="0" collapsed="false">
      <c r="A8" s="0" t="s">
        <v>517</v>
      </c>
      <c r="B8" s="0" t="n">
        <v>2002</v>
      </c>
      <c r="C8" s="24"/>
      <c r="D8" s="0" t="s">
        <v>117</v>
      </c>
      <c r="E8" s="0" t="str">
        <f aca="false">CONCATENATE(D8," ",B8)</f>
        <v>CA 2002</v>
      </c>
      <c r="F8" s="0" t="s">
        <v>440</v>
      </c>
      <c r="G8" s="0" t="s">
        <v>119</v>
      </c>
      <c r="H8" s="0" t="s">
        <v>441</v>
      </c>
      <c r="I8" s="0" t="s">
        <v>442</v>
      </c>
      <c r="J8" s="0" t="str">
        <f aca="false">IF(OR($EZ8=J$5,$FA8=J$5,$FB8=J$5),J$5,"")</f>
        <v/>
      </c>
      <c r="K8" s="0" t="str">
        <f aca="false">IF(AND($J8=$J$5,$B8=2001),CONCATENATE($J8," ",$B8),"")</f>
        <v/>
      </c>
      <c r="L8" s="0" t="str">
        <f aca="false">IF(AND($J8=$J$5,$B8=2002),CONCATENATE($J8," ",$B8),"")</f>
        <v/>
      </c>
      <c r="M8" s="0" t="str">
        <f aca="false">IF(AND($J8=$J$5,$B8=2003),CONCATENATE($J8," ",$B8),"")</f>
        <v/>
      </c>
      <c r="N8" s="0" t="str">
        <f aca="false">IF(AND($J8=$J$5,$B8=2004),CONCATENATE($J8," ",$B8),"")</f>
        <v/>
      </c>
      <c r="O8" s="0" t="str">
        <f aca="false">IF(OR($EZ8=O$5,$FA8=O$5,$FB8=O$5),O$5,"")</f>
        <v/>
      </c>
      <c r="P8" s="0" t="str">
        <f aca="false">IF(AND($O8=$O$5,$B8=2001),CONCATENATE($O8," ",$B8),"")</f>
        <v/>
      </c>
      <c r="Q8" s="0" t="str">
        <f aca="false">IF(AND($O8=$O$5,$B8=2002),CONCATENATE($O8," ",$B8),"")</f>
        <v/>
      </c>
      <c r="R8" s="0" t="str">
        <f aca="false">IF(AND($O8=$O$5,$B8=2003),CONCATENATE($O8," ",$B8),"")</f>
        <v/>
      </c>
      <c r="S8" s="0" t="str">
        <f aca="false">IF(AND($O8=$O$5,$B8=2004),CONCATENATE($O8," ",$B8),"")</f>
        <v/>
      </c>
      <c r="T8" s="0" t="str">
        <f aca="false">IF(OR($EZ8=T$5,$FA8=T$5,$FB8=T$5),T$5,"")</f>
        <v/>
      </c>
      <c r="U8" s="0" t="str">
        <f aca="false">IF(AND($T8=$T$5,$B8=2001),CONCATENATE($T8," ",$B8),"")</f>
        <v/>
      </c>
      <c r="V8" s="0" t="str">
        <f aca="false">IF(AND($T8=$T$5,$B8=2002),CONCATENATE($T8," ",$B8),"")</f>
        <v/>
      </c>
      <c r="W8" s="0" t="str">
        <f aca="false">IF(AND($T8=$T$5,$B8=2003),CONCATENATE($T8," ",$B8),"")</f>
        <v/>
      </c>
      <c r="X8" s="0" t="str">
        <f aca="false">IF(AND($T8=$T$5,$B8=2004),CONCATENATE($T8," ",$B8),"")</f>
        <v/>
      </c>
      <c r="Y8" s="0" t="str">
        <f aca="false">IF(OR($EZ8=Y$5,$FA8=Y$5,$FB8=Y$5),Y$5,"")</f>
        <v/>
      </c>
      <c r="Z8" s="0" t="str">
        <f aca="false">IF(AND($Y8=$Y$5,$B8=2001),CONCATENATE($Y8," ",$B8),"")</f>
        <v/>
      </c>
      <c r="AA8" s="0" t="str">
        <f aca="false">IF(AND($Y8=$Y$5,$B8=2002),CONCATENATE($Y8," ",$B8),"")</f>
        <v/>
      </c>
      <c r="AB8" s="0" t="str">
        <f aca="false">IF(AND($Y8=$Y$5,$B8=2003),CONCATENATE($Y8," ",$B8),"")</f>
        <v/>
      </c>
      <c r="AC8" s="0" t="str">
        <f aca="false">IF(AND($Y8=$Y$5,$B8=2004),CONCATENATE($Y8," ",$B8),"")</f>
        <v/>
      </c>
      <c r="AD8" s="0" t="str">
        <f aca="false">IF(OR($EZ8=AD$5,$FA8=AD$5,$FB8=AD$5),AD$5,"")</f>
        <v/>
      </c>
      <c r="AE8" s="0" t="str">
        <f aca="false">IF(AND($AD8=$AD$5,$B8=2001),CONCATENATE($AD8," ",$B8),"")</f>
        <v/>
      </c>
      <c r="AF8" s="0" t="str">
        <f aca="false">IF(AND($AD8=$AD$5,$B8=2002),CONCATENATE($AD8," ",$B8),"")</f>
        <v/>
      </c>
      <c r="AG8" s="0" t="str">
        <f aca="false">IF(AND($AD8=$AD$5,$B8=2003),CONCATENATE($AD8," ",$B8),"")</f>
        <v/>
      </c>
      <c r="AH8" s="0" t="str">
        <f aca="false">IF(AND($AD8=$AD$5,$B8=2004),CONCATENATE($AD8," ",$B8),"")</f>
        <v/>
      </c>
      <c r="AI8" s="0" t="str">
        <f aca="false">IF(OR($EZ8=AI$5,$FA8=AI$5,$FB8=AI$5),AI$5,"")</f>
        <v/>
      </c>
      <c r="AJ8" s="0" t="str">
        <f aca="false">IF(AND($AI8=$AI$5,$B8=2001),CONCATENATE($AI8," ",$B8),"")</f>
        <v/>
      </c>
      <c r="AK8" s="0" t="str">
        <f aca="false">IF(AND($AI8=$AI$5,$B8=2002),CONCATENATE($AI8," ",$B8),"")</f>
        <v/>
      </c>
      <c r="AL8" s="0" t="str">
        <f aca="false">IF(AND($AI8=$AI$5,$B8=2003),CONCATENATE($AI8," ",$B8),"")</f>
        <v/>
      </c>
      <c r="AM8" s="0" t="str">
        <f aca="false">IF(AND($AI8=$AI$5,$B8=2004),CONCATENATE($AI8," ",$B8),"")</f>
        <v/>
      </c>
      <c r="AN8" s="0" t="str">
        <f aca="false">IF(OR($EZ8=AN$5,$FA8=AN$5,$FB8=AN$5),AN$5,"")</f>
        <v/>
      </c>
      <c r="AO8" s="0" t="str">
        <f aca="false">IF(AND($AN8=$AN$5,$B8=2001),CONCATENATE($AN8," ",$B8),"")</f>
        <v/>
      </c>
      <c r="AP8" s="0" t="str">
        <f aca="false">IF(AND($AN8=$AN$5,$B8=2002),CONCATENATE($AN8," ",$B8),"")</f>
        <v/>
      </c>
      <c r="AQ8" s="0" t="str">
        <f aca="false">IF(AND($AN8=$AN$5,$B8=2003),CONCATENATE($AN8," ",$B8),"")</f>
        <v/>
      </c>
      <c r="AR8" s="0" t="str">
        <f aca="false">IF(AND($AN8=$AN$5,$B8=2004),CONCATENATE($AN8," ",$B8),"")</f>
        <v/>
      </c>
      <c r="AS8" s="0" t="str">
        <f aca="false">IF(OR($EZ8=AS$5,$FA8=AS$5,$FB8=AS$5),AS$5,"")</f>
        <v/>
      </c>
      <c r="AT8" s="0" t="str">
        <f aca="false">IF(AND($AS8=$AS$5,$B8=2001),CONCATENATE($AS8," ",$B8),"")</f>
        <v/>
      </c>
      <c r="AU8" s="0" t="str">
        <f aca="false">IF(AND($AS8=$AS$5,$B8=2002),CONCATENATE($AS8," ",$B8),"")</f>
        <v/>
      </c>
      <c r="AV8" s="0" t="str">
        <f aca="false">IF(AND($AS8=$AS$5,$B8=2003),CONCATENATE($AS8," ",$B8),"")</f>
        <v/>
      </c>
      <c r="AW8" s="0" t="str">
        <f aca="false">IF(AND($AS8=$AS$5,$B8=2004),CONCATENATE($AS8," ",$B8),"")</f>
        <v/>
      </c>
      <c r="AX8" s="0" t="str">
        <f aca="false">IF(OR($EZ8=AX$5,$FA8=AX$5,$FB8=AX$5),AX$5,"")</f>
        <v/>
      </c>
      <c r="AY8" s="0" t="str">
        <f aca="false">IF(AND($AX8=$AX$5,$B8=2001),CONCATENATE($AX8," ",$B8),"")</f>
        <v/>
      </c>
      <c r="AZ8" s="0" t="str">
        <f aca="false">IF(AND($AX8=$AX$5,$B8=2002),CONCATENATE($AX8," ",$B8),"")</f>
        <v/>
      </c>
      <c r="BA8" s="0" t="str">
        <f aca="false">IF(AND($AX8=$AX$5,$B8=2003),CONCATENATE($AX8," ",$B8),"")</f>
        <v/>
      </c>
      <c r="BB8" s="0" t="str">
        <f aca="false">IF(AND($AX8=$AX$5,$B8=2004),CONCATENATE($AX8," ",$B8),"")</f>
        <v/>
      </c>
      <c r="BC8" s="0" t="str">
        <f aca="false">IF(OR($EZ8=BC$5,$FA8=BC$5,$FB8=BC$5),BC$5,"")</f>
        <v/>
      </c>
      <c r="BD8" s="0" t="str">
        <f aca="false">IF(AND($BC8=$BC$5,$B8=2001),CONCATENATE($BC8," ",$B8),"")</f>
        <v/>
      </c>
      <c r="BE8" s="0" t="str">
        <f aca="false">IF(AND($BC8=$BC$5,$B8=2002),CONCATENATE($BC8," ",$B8),"")</f>
        <v/>
      </c>
      <c r="BF8" s="0" t="str">
        <f aca="false">IF(AND($BC8=$BC$5,$B8=2003),CONCATENATE($BC8," ",$B8),"")</f>
        <v/>
      </c>
      <c r="BG8" s="0" t="str">
        <f aca="false">IF(AND($BC8=$BC$5,$B8=2004),CONCATENATE($BC8," ",$B8),"")</f>
        <v/>
      </c>
      <c r="BH8" s="0" t="str">
        <f aca="false">IF(OR($EZ8=BH$5,$FA8=BH$5,$FB8=BH$5),BH$5,"")</f>
        <v/>
      </c>
      <c r="BI8" s="0" t="str">
        <f aca="false">IF(AND($BH8=$BH$5,$B8=2001),CONCATENATE($BH8," ",$B8),"")</f>
        <v/>
      </c>
      <c r="BJ8" s="0" t="str">
        <f aca="false">IF(AND($BH8=$BH$5,$B8=2002),CONCATENATE($BH8," ",$B8),"")</f>
        <v/>
      </c>
      <c r="BK8" s="0" t="str">
        <f aca="false">IF(AND($BH8=$BH$5,$B8=2003),CONCATENATE($BH8," ",$B8),"")</f>
        <v/>
      </c>
      <c r="BL8" s="0" t="str">
        <f aca="false">IF(AND($BH8=$BH$5,$B8=2004),CONCATENATE($BH8," ",$B8),"")</f>
        <v/>
      </c>
      <c r="BM8" s="0" t="str">
        <f aca="false">IF(OR($EZ8=BM$5,$FA8=BM$5,$FB8=BM$5),BM$5,"")</f>
        <v/>
      </c>
      <c r="BN8" s="0" t="str">
        <f aca="false">IF(AND($BM8=$BM$5,$B8=2001),CONCATENATE($BM8," ",$B8),"")</f>
        <v/>
      </c>
      <c r="BO8" s="0" t="str">
        <f aca="false">IF(AND($BM8=$BM$5,$B8=2002),CONCATENATE($BM8," ",$B8),"")</f>
        <v/>
      </c>
      <c r="BP8" s="0" t="str">
        <f aca="false">IF(AND($BM8=$BM$5,$B8=2003),CONCATENATE($BM8," ",$B8),"")</f>
        <v/>
      </c>
      <c r="BQ8" s="0" t="str">
        <f aca="false">IF(AND($BM8=$BM$5,$B8=2004),CONCATENATE($BM8," ",$B8),"")</f>
        <v/>
      </c>
      <c r="BR8" s="0" t="str">
        <f aca="false">IF(OR($EZ8=BR$5,$FA8=BR$5,$FB8=BR$5),BR$5,"")</f>
        <v/>
      </c>
      <c r="BS8" s="0" t="str">
        <f aca="false">IF(AND($BR8=$BR$5,$B8=2001),CONCATENATE($BR8," ",$B8),"")</f>
        <v/>
      </c>
      <c r="BT8" s="0" t="str">
        <f aca="false">IF(AND($BR8=$BR$5,$B8=2002),CONCATENATE($BR8," ",$B8),"")</f>
        <v/>
      </c>
      <c r="BU8" s="0" t="str">
        <f aca="false">IF(AND($BR8=$BR$5,$B8=2003),CONCATENATE($BR8," ",$B8),"")</f>
        <v/>
      </c>
      <c r="BV8" s="0" t="str">
        <f aca="false">IF(AND($BR8=$BR$5,$B8=2004),CONCATENATE($BR8," ",$B8),"")</f>
        <v/>
      </c>
      <c r="BW8" s="0" t="str">
        <f aca="false">IF(OR($EZ8=BW$5,$FA8=BW$5,$FB8=BW$5),BW$5,"")</f>
        <v/>
      </c>
      <c r="BX8" s="0" t="str">
        <f aca="false">IF(AND($BW8=$BW$5,$B8=2001),CONCATENATE($BW8," ",$B8),"")</f>
        <v/>
      </c>
      <c r="BY8" s="0" t="str">
        <f aca="false">IF(AND($BW8=$BW$5,$B8=2002),CONCATENATE($BW8," ",$B8),"")</f>
        <v/>
      </c>
      <c r="BZ8" s="0" t="str">
        <f aca="false">IF(AND($BW8=$BW$5,$B8=2003),CONCATENATE($BW8," ",$B8),"")</f>
        <v/>
      </c>
      <c r="CA8" s="0" t="str">
        <f aca="false">IF(AND($BW8=$BW$5,$B8=2004),CONCATENATE($BW8," ",$B8),"")</f>
        <v/>
      </c>
      <c r="CB8" s="0" t="str">
        <f aca="false">IF(OR($EZ8=CB$5,$FA8=CB$5,$FB8=CB$5),CB$5,"")</f>
        <v/>
      </c>
      <c r="CC8" s="0" t="str">
        <f aca="false">IF(AND($CB8=$CB$5,$B8=2001),CONCATENATE($CB8," ",$B8),"")</f>
        <v/>
      </c>
      <c r="CD8" s="0" t="str">
        <f aca="false">IF(AND($CB8=$CB$5,$B8=2002),CONCATENATE($CB8," ",$B8),"")</f>
        <v/>
      </c>
      <c r="CE8" s="0" t="str">
        <f aca="false">IF(AND($CB8=$CB$5,$B8=2003),CONCATENATE($CB8," ",$B8),"")</f>
        <v/>
      </c>
      <c r="CF8" s="0" t="str">
        <f aca="false">IF(AND($CB8=$CB$5,$B8=2004),CONCATENATE($CB8," ",$B8),"")</f>
        <v/>
      </c>
      <c r="CG8" s="0" t="str">
        <f aca="false">IF(OR($EZ8=CG$5,$FA8=CG$5,$FB8=CG$5),CG$5,"")</f>
        <v/>
      </c>
      <c r="CH8" s="0" t="str">
        <f aca="false">IF(AND($CG8=$CG$5,$B8=2001),CONCATENATE($CG8," ",$B8),"")</f>
        <v/>
      </c>
      <c r="CI8" s="0" t="str">
        <f aca="false">IF(AND($CG8=$CG$5,$B8=2002),CONCATENATE($CG8," ",$B8),"")</f>
        <v/>
      </c>
      <c r="CJ8" s="0" t="str">
        <f aca="false">IF(AND($CG8=$CG$5,$B8=2003),CONCATENATE($CG8," ",$B8),"")</f>
        <v/>
      </c>
      <c r="CK8" s="0" t="str">
        <f aca="false">IF(AND($CG8=$CG$5,$B8=2004),CONCATENATE($CG8," ",$B8),"")</f>
        <v/>
      </c>
      <c r="CL8" s="0" t="str">
        <f aca="false">IF(OR($EZ8=CL$5,$FA8=CL$5,$FB8=CL$5),CL$5,"")</f>
        <v>So Cal</v>
      </c>
      <c r="CM8" s="0" t="str">
        <f aca="false">IF(AND($CL8=$CL$5,$B8=2001),CONCATENATE($CL8," ",$B8),"")</f>
        <v/>
      </c>
      <c r="CN8" s="0" t="str">
        <f aca="false">IF(AND($CL8=$CL$5,$B8=2002),CONCATENATE($CL8," ",$B8),"")</f>
        <v>So Cal 2002</v>
      </c>
      <c r="CO8" s="0" t="str">
        <f aca="false">IF(AND($CL8=$CL$5,$B8=2003),CONCATENATE($CL8," ",$B8),"")</f>
        <v/>
      </c>
      <c r="CP8" s="0" t="str">
        <f aca="false">IF(AND($CL8=$CL$5,$B8=2004),CONCATENATE($CL8," ",$B8),"")</f>
        <v/>
      </c>
      <c r="CQ8" s="0" t="str">
        <f aca="false">IF(OR($EZ8=CQ$5,$FA8=CQ$5,$FB8=CQ$5),CQ$5,"")</f>
        <v/>
      </c>
      <c r="CR8" s="0" t="str">
        <f aca="false">IF(AND($CQ8=$CQ$5,$B8=2001),CONCATENATE($CQ8," ",$B8),"")</f>
        <v/>
      </c>
      <c r="CS8" s="0" t="str">
        <f aca="false">IF(AND($CQ8=$CQ$5,$B8=2002),CONCATENATE($CQ8," ",$B8),"")</f>
        <v/>
      </c>
      <c r="CT8" s="0" t="str">
        <f aca="false">IF(AND($CQ8=$CQ$5,$B8=2003),CONCATENATE($CQ8," ",$B8),"")</f>
        <v/>
      </c>
      <c r="CU8" s="0" t="str">
        <f aca="false">IF(AND($CQ8=$CQ$5,$B8=2004),CONCATENATE($CQ8," ",$B8),"")</f>
        <v/>
      </c>
      <c r="CV8" s="0" t="str">
        <f aca="false">IF(OR($EZ8=CV$5,$FA8=CV$5,$FB8=CV$5),CV$5,"")</f>
        <v/>
      </c>
      <c r="CW8" s="0" t="str">
        <f aca="false">IF(AND($CV8=$CV$5,$B8=2001),CONCATENATE($CV8," ",$B8),"")</f>
        <v/>
      </c>
      <c r="CX8" s="0" t="str">
        <f aca="false">IF(AND($CV8=$CV$5,$B8=2002),CONCATENATE($CV8," ",$B8),"")</f>
        <v/>
      </c>
      <c r="CY8" s="0" t="str">
        <f aca="false">IF(AND($CV8=$CV$5,$B8=2003),CONCATENATE($CV8," ",$B8),"")</f>
        <v/>
      </c>
      <c r="CZ8" s="0" t="str">
        <f aca="false">IF(AND($CV8=$CV$5,$B8=2004),CONCATENATE($CV8," ",$B8),"")</f>
        <v/>
      </c>
      <c r="DA8" s="0" t="str">
        <f aca="false">IF(OR($EZ8=DA$5,$FA8=DA$5,$FB8=DA$5),DA$5,"")</f>
        <v/>
      </c>
      <c r="DB8" s="0" t="str">
        <f aca="false">IF(AND($DA8=$DA$5,$B8=2001),CONCATENATE($DA8," ",$B8),"")</f>
        <v/>
      </c>
      <c r="DC8" s="0" t="str">
        <f aca="false">IF(AND($DA8=$DA$5,$B8=2002),CONCATENATE($DA8," ",$B8),"")</f>
        <v/>
      </c>
      <c r="DD8" s="0" t="str">
        <f aca="false">IF(AND($DA8=$DA$5,$B8=2003),CONCATENATE($DA8," ",$B8),"")</f>
        <v/>
      </c>
      <c r="DE8" s="0" t="str">
        <f aca="false">IF(AND($DA8=$DA$5,$B8=2004),CONCATENATE($DA8," ",$B8),"")</f>
        <v/>
      </c>
      <c r="DF8" s="0" t="n">
        <v>800</v>
      </c>
      <c r="DG8" s="0" t="n">
        <v>800</v>
      </c>
      <c r="DH8" s="12" t="n">
        <v>1836.1</v>
      </c>
      <c r="DI8" s="12" t="n">
        <v>1205</v>
      </c>
      <c r="DJ8" s="12" t="n">
        <v>4015</v>
      </c>
      <c r="DK8" s="12" t="n">
        <v>1863</v>
      </c>
      <c r="DL8" s="12" t="n">
        <v>345</v>
      </c>
      <c r="DM8" s="0" t="n">
        <v>6.8</v>
      </c>
      <c r="DN8" s="12" t="n">
        <v>1233.1</v>
      </c>
      <c r="DO8" s="0" t="n">
        <v>34</v>
      </c>
      <c r="DP8" s="0" t="n">
        <v>160</v>
      </c>
      <c r="DQ8" s="12" t="n">
        <v>2835</v>
      </c>
      <c r="DR8" s="12" t="n">
        <v>350</v>
      </c>
      <c r="DS8" s="12" t="n">
        <v>4266</v>
      </c>
      <c r="DT8" s="12" t="n">
        <v>1296</v>
      </c>
      <c r="DU8" s="12" t="n">
        <v>1233.1</v>
      </c>
      <c r="DV8" s="0" t="n">
        <v>6.8</v>
      </c>
      <c r="DW8" s="0" t="n">
        <v>49</v>
      </c>
      <c r="DX8" s="12" t="n">
        <v>1255.2</v>
      </c>
      <c r="DY8" s="0" t="n">
        <v>685</v>
      </c>
      <c r="DZ8" s="0" t="n">
        <v>1065</v>
      </c>
      <c r="EA8" s="0" t="n">
        <v>0</v>
      </c>
      <c r="EB8" s="12" t="n">
        <f aca="false">DF8*$EB$1*$EB$2</f>
        <v>144000</v>
      </c>
      <c r="EC8" s="12" t="n">
        <v>330498</v>
      </c>
      <c r="ED8" s="12" t="n">
        <v>216900</v>
      </c>
      <c r="EE8" s="12" t="n">
        <v>722700</v>
      </c>
      <c r="EF8" s="12" t="n">
        <v>335340</v>
      </c>
      <c r="EG8" s="12" t="n">
        <v>62100</v>
      </c>
      <c r="EH8" s="12" t="n">
        <v>1224</v>
      </c>
      <c r="EI8" s="12" t="n">
        <v>221958</v>
      </c>
      <c r="EJ8" s="12" t="n">
        <v>6120</v>
      </c>
      <c r="EK8" s="12" t="n">
        <v>28800</v>
      </c>
      <c r="EL8" s="12" t="n">
        <v>510300</v>
      </c>
      <c r="EM8" s="12" t="n">
        <v>63000</v>
      </c>
      <c r="EN8" s="12" t="n">
        <v>767880</v>
      </c>
      <c r="EO8" s="12" t="n">
        <v>233280</v>
      </c>
      <c r="EP8" s="12" t="n">
        <v>221958</v>
      </c>
      <c r="EQ8" s="0" t="n">
        <v>1224</v>
      </c>
      <c r="ER8" s="12" t="n">
        <v>8820</v>
      </c>
      <c r="ES8" s="12" t="n">
        <v>225936</v>
      </c>
      <c r="ET8" s="12" t="n">
        <v>123300</v>
      </c>
      <c r="EU8" s="12" t="n">
        <v>191700</v>
      </c>
      <c r="EV8" s="0" t="n">
        <v>0</v>
      </c>
      <c r="EW8" s="0" t="s">
        <v>177</v>
      </c>
      <c r="EX8" s="0" t="s">
        <v>115</v>
      </c>
      <c r="EY8" s="0" t="s">
        <v>116</v>
      </c>
      <c r="EZ8" s="0" t="s">
        <v>91</v>
      </c>
      <c r="FA8" s="27"/>
      <c r="FB8" s="27"/>
      <c r="FS8" s="0" t="n">
        <v>537</v>
      </c>
    </row>
    <row r="9" customFormat="false" ht="12.75" hidden="false" customHeight="false" outlineLevel="0" collapsed="false">
      <c r="A9" s="0" t="s">
        <v>140</v>
      </c>
      <c r="B9" s="0" t="n">
        <v>2003</v>
      </c>
      <c r="C9" s="24" t="n">
        <v>37681</v>
      </c>
      <c r="D9" s="0" t="s">
        <v>117</v>
      </c>
      <c r="E9" s="0" t="str">
        <f aca="false">CONCATENATE(D9," ",B9)</f>
        <v>CA 2003</v>
      </c>
      <c r="F9" s="0" t="s">
        <v>225</v>
      </c>
      <c r="G9" s="0" t="s">
        <v>226</v>
      </c>
      <c r="H9" s="0" t="s">
        <v>227</v>
      </c>
      <c r="I9" s="0" t="s">
        <v>228</v>
      </c>
      <c r="J9" s="0" t="str">
        <f aca="false">IF(OR($EZ9=J$5,$FA9=J$5,$FB9=J$5),J$5,"")</f>
        <v/>
      </c>
      <c r="K9" s="0" t="str">
        <f aca="false">IF(AND($J9=$J$5,$B9=2001),CONCATENATE($J9," ",$B9),"")</f>
        <v/>
      </c>
      <c r="L9" s="0" t="str">
        <f aca="false">IF(AND($J9=$J$5,$B9=2002),CONCATENATE($J9," ",$B9),"")</f>
        <v/>
      </c>
      <c r="M9" s="0" t="str">
        <f aca="false">IF(AND($J9=$J$5,$B9=2003),CONCATENATE($J9," ",$B9),"")</f>
        <v/>
      </c>
      <c r="N9" s="0" t="str">
        <f aca="false">IF(AND($J9=$J$5,$B9=2004),CONCATENATE($J9," ",$B9),"")</f>
        <v/>
      </c>
      <c r="O9" s="0" t="str">
        <f aca="false">IF(OR($EZ9=O$5,$FA9=O$5,$FB9=O$5),O$5,"")</f>
        <v/>
      </c>
      <c r="P9" s="0" t="str">
        <f aca="false">IF(AND($O9=$O$5,$B9=2001),CONCATENATE($O9," ",$B9),"")</f>
        <v/>
      </c>
      <c r="Q9" s="0" t="str">
        <f aca="false">IF(AND($O9=$O$5,$B9=2002),CONCATENATE($O9," ",$B9),"")</f>
        <v/>
      </c>
      <c r="R9" s="0" t="str">
        <f aca="false">IF(AND($O9=$O$5,$B9=2003),CONCATENATE($O9," ",$B9),"")</f>
        <v/>
      </c>
      <c r="S9" s="0" t="str">
        <f aca="false">IF(AND($O9=$O$5,$B9=2004),CONCATENATE($O9," ",$B9),"")</f>
        <v/>
      </c>
      <c r="T9" s="0" t="str">
        <f aca="false">IF(OR($EZ9=T$5,$FA9=T$5,$FB9=T$5),T$5,"")</f>
        <v/>
      </c>
      <c r="U9" s="0" t="str">
        <f aca="false">IF(AND($T9=$T$5,$B9=2001),CONCATENATE($T9," ",$B9),"")</f>
        <v/>
      </c>
      <c r="V9" s="0" t="str">
        <f aca="false">IF(AND($T9=$T$5,$B9=2002),CONCATENATE($T9," ",$B9),"")</f>
        <v/>
      </c>
      <c r="W9" s="0" t="str">
        <f aca="false">IF(AND($T9=$T$5,$B9=2003),CONCATENATE($T9," ",$B9),"")</f>
        <v/>
      </c>
      <c r="X9" s="0" t="str">
        <f aca="false">IF(AND($T9=$T$5,$B9=2004),CONCATENATE($T9," ",$B9),"")</f>
        <v/>
      </c>
      <c r="Y9" s="0" t="str">
        <f aca="false">IF(OR($EZ9=Y$5,$FA9=Y$5,$FB9=Y$5),Y$5,"")</f>
        <v/>
      </c>
      <c r="Z9" s="0" t="str">
        <f aca="false">IF(AND($Y9=$Y$5,$B9=2001),CONCATENATE($Y9," ",$B9),"")</f>
        <v/>
      </c>
      <c r="AA9" s="0" t="str">
        <f aca="false">IF(AND($Y9=$Y$5,$B9=2002),CONCATENATE($Y9," ",$B9),"")</f>
        <v/>
      </c>
      <c r="AB9" s="0" t="str">
        <f aca="false">IF(AND($Y9=$Y$5,$B9=2003),CONCATENATE($Y9," ",$B9),"")</f>
        <v/>
      </c>
      <c r="AC9" s="0" t="str">
        <f aca="false">IF(AND($Y9=$Y$5,$B9=2004),CONCATENATE($Y9," ",$B9),"")</f>
        <v/>
      </c>
      <c r="AD9" s="0" t="str">
        <f aca="false">IF(OR($EZ9=AD$5,$FA9=AD$5,$FB9=AD$5),AD$5,"")</f>
        <v/>
      </c>
      <c r="AE9" s="0" t="str">
        <f aca="false">IF(AND($AD9=$AD$5,$B9=2001),CONCATENATE($AD9," ",$B9),"")</f>
        <v/>
      </c>
      <c r="AF9" s="0" t="str">
        <f aca="false">IF(AND($AD9=$AD$5,$B9=2002),CONCATENATE($AD9," ",$B9),"")</f>
        <v/>
      </c>
      <c r="AG9" s="0" t="str">
        <f aca="false">IF(AND($AD9=$AD$5,$B9=2003),CONCATENATE($AD9," ",$B9),"")</f>
        <v/>
      </c>
      <c r="AH9" s="0" t="str">
        <f aca="false">IF(AND($AD9=$AD$5,$B9=2004),CONCATENATE($AD9," ",$B9),"")</f>
        <v/>
      </c>
      <c r="AI9" s="0" t="str">
        <f aca="false">IF(OR($EZ9=AI$5,$FA9=AI$5,$FB9=AI$5),AI$5,"")</f>
        <v/>
      </c>
      <c r="AJ9" s="0" t="str">
        <f aca="false">IF(AND($AI9=$AI$5,$B9=2001),CONCATENATE($AI9," ",$B9),"")</f>
        <v/>
      </c>
      <c r="AK9" s="0" t="str">
        <f aca="false">IF(AND($AI9=$AI$5,$B9=2002),CONCATENATE($AI9," ",$B9),"")</f>
        <v/>
      </c>
      <c r="AL9" s="0" t="str">
        <f aca="false">IF(AND($AI9=$AI$5,$B9=2003),CONCATENATE($AI9," ",$B9),"")</f>
        <v/>
      </c>
      <c r="AM9" s="0" t="str">
        <f aca="false">IF(AND($AI9=$AI$5,$B9=2004),CONCATENATE($AI9," ",$B9),"")</f>
        <v/>
      </c>
      <c r="AN9" s="0" t="str">
        <f aca="false">IF(OR($EZ9=AN$5,$FA9=AN$5,$FB9=AN$5),AN$5,"")</f>
        <v/>
      </c>
      <c r="AO9" s="0" t="str">
        <f aca="false">IF(AND($AN9=$AN$5,$B9=2001),CONCATENATE($AN9," ",$B9),"")</f>
        <v/>
      </c>
      <c r="AP9" s="0" t="str">
        <f aca="false">IF(AND($AN9=$AN$5,$B9=2002),CONCATENATE($AN9," ",$B9),"")</f>
        <v/>
      </c>
      <c r="AQ9" s="0" t="str">
        <f aca="false">IF(AND($AN9=$AN$5,$B9=2003),CONCATENATE($AN9," ",$B9),"")</f>
        <v/>
      </c>
      <c r="AR9" s="0" t="str">
        <f aca="false">IF(AND($AN9=$AN$5,$B9=2004),CONCATENATE($AN9," ",$B9),"")</f>
        <v/>
      </c>
      <c r="AS9" s="0" t="str">
        <f aca="false">IF(OR($EZ9=AS$5,$FA9=AS$5,$FB9=AS$5),AS$5,"")</f>
        <v/>
      </c>
      <c r="AT9" s="0" t="str">
        <f aca="false">IF(AND($AS9=$AS$5,$B9=2001),CONCATENATE($AS9," ",$B9),"")</f>
        <v/>
      </c>
      <c r="AU9" s="0" t="str">
        <f aca="false">IF(AND($AS9=$AS$5,$B9=2002),CONCATENATE($AS9," ",$B9),"")</f>
        <v/>
      </c>
      <c r="AV9" s="0" t="str">
        <f aca="false">IF(AND($AS9=$AS$5,$B9=2003),CONCATENATE($AS9," ",$B9),"")</f>
        <v/>
      </c>
      <c r="AW9" s="0" t="str">
        <f aca="false">IF(AND($AS9=$AS$5,$B9=2004),CONCATENATE($AS9," ",$B9),"")</f>
        <v/>
      </c>
      <c r="AX9" s="0" t="str">
        <f aca="false">IF(OR($EZ9=AX$5,$FA9=AX$5,$FB9=AX$5),AX$5,"")</f>
        <v/>
      </c>
      <c r="AY9" s="0" t="str">
        <f aca="false">IF(AND($AX9=$AX$5,$B9=2001),CONCATENATE($AX9," ",$B9),"")</f>
        <v/>
      </c>
      <c r="AZ9" s="0" t="str">
        <f aca="false">IF(AND($AX9=$AX$5,$B9=2002),CONCATENATE($AX9," ",$B9),"")</f>
        <v/>
      </c>
      <c r="BA9" s="0" t="str">
        <f aca="false">IF(AND($AX9=$AX$5,$B9=2003),CONCATENATE($AX9," ",$B9),"")</f>
        <v/>
      </c>
      <c r="BB9" s="0" t="str">
        <f aca="false">IF(AND($AX9=$AX$5,$B9=2004),CONCATENATE($AX9," ",$B9),"")</f>
        <v/>
      </c>
      <c r="BC9" s="0" t="str">
        <f aca="false">IF(OR($EZ9=BC$5,$FA9=BC$5,$FB9=BC$5),BC$5,"")</f>
        <v/>
      </c>
      <c r="BD9" s="0" t="str">
        <f aca="false">IF(AND($BC9=$BC$5,$B9=2001),CONCATENATE($BC9," ",$B9),"")</f>
        <v/>
      </c>
      <c r="BE9" s="0" t="str">
        <f aca="false">IF(AND($BC9=$BC$5,$B9=2002),CONCATENATE($BC9," ",$B9),"")</f>
        <v/>
      </c>
      <c r="BF9" s="0" t="str">
        <f aca="false">IF(AND($BC9=$BC$5,$B9=2003),CONCATENATE($BC9," ",$B9),"")</f>
        <v/>
      </c>
      <c r="BG9" s="0" t="str">
        <f aca="false">IF(AND($BC9=$BC$5,$B9=2004),CONCATENATE($BC9," ",$B9),"")</f>
        <v/>
      </c>
      <c r="BH9" s="0" t="str">
        <f aca="false">IF(OR($EZ9=BH$5,$FA9=BH$5,$FB9=BH$5),BH$5,"")</f>
        <v/>
      </c>
      <c r="BI9" s="0" t="str">
        <f aca="false">IF(AND($BH9=$BH$5,$B9=2001),CONCATENATE($BH9," ",$B9),"")</f>
        <v/>
      </c>
      <c r="BJ9" s="0" t="str">
        <f aca="false">IF(AND($BH9=$BH$5,$B9=2002),CONCATENATE($BH9," ",$B9),"")</f>
        <v/>
      </c>
      <c r="BK9" s="0" t="str">
        <f aca="false">IF(AND($BH9=$BH$5,$B9=2003),CONCATENATE($BH9," ",$B9),"")</f>
        <v/>
      </c>
      <c r="BL9" s="0" t="str">
        <f aca="false">IF(AND($BH9=$BH$5,$B9=2004),CONCATENATE($BH9," ",$B9),"")</f>
        <v/>
      </c>
      <c r="BM9" s="0" t="str">
        <f aca="false">IF(OR($EZ9=BM$5,$FA9=BM$5,$FB9=BM$5),BM$5,"")</f>
        <v/>
      </c>
      <c r="BN9" s="0" t="str">
        <f aca="false">IF(AND($BM9=$BM$5,$B9=2001),CONCATENATE($BM9," ",$B9),"")</f>
        <v/>
      </c>
      <c r="BO9" s="0" t="str">
        <f aca="false">IF(AND($BM9=$BM$5,$B9=2002),CONCATENATE($BM9," ",$B9),"")</f>
        <v/>
      </c>
      <c r="BP9" s="0" t="str">
        <f aca="false">IF(AND($BM9=$BM$5,$B9=2003),CONCATENATE($BM9," ",$B9),"")</f>
        <v/>
      </c>
      <c r="BQ9" s="0" t="str">
        <f aca="false">IF(AND($BM9=$BM$5,$B9=2004),CONCATENATE($BM9," ",$B9),"")</f>
        <v/>
      </c>
      <c r="BR9" s="0" t="str">
        <f aca="false">IF(OR($EZ9=BR$5,$FA9=BR$5,$FB9=BR$5),BR$5,"")</f>
        <v/>
      </c>
      <c r="BS9" s="0" t="str">
        <f aca="false">IF(AND($BR9=$BR$5,$B9=2001),CONCATENATE($BR9," ",$B9),"")</f>
        <v/>
      </c>
      <c r="BT9" s="0" t="str">
        <f aca="false">IF(AND($BR9=$BR$5,$B9=2002),CONCATENATE($BR9," ",$B9),"")</f>
        <v/>
      </c>
      <c r="BU9" s="0" t="str">
        <f aca="false">IF(AND($BR9=$BR$5,$B9=2003),CONCATENATE($BR9," ",$B9),"")</f>
        <v/>
      </c>
      <c r="BV9" s="0" t="str">
        <f aca="false">IF(AND($BR9=$BR$5,$B9=2004),CONCATENATE($BR9," ",$B9),"")</f>
        <v/>
      </c>
      <c r="BW9" s="0" t="str">
        <f aca="false">IF(OR($EZ9=BW$5,$FA9=BW$5,$FB9=BW$5),BW$5,"")</f>
        <v/>
      </c>
      <c r="BX9" s="0" t="str">
        <f aca="false">IF(AND($BW9=$BW$5,$B9=2001),CONCATENATE($BW9," ",$B9),"")</f>
        <v/>
      </c>
      <c r="BY9" s="0" t="str">
        <f aca="false">IF(AND($BW9=$BW$5,$B9=2002),CONCATENATE($BW9," ",$B9),"")</f>
        <v/>
      </c>
      <c r="BZ9" s="0" t="str">
        <f aca="false">IF(AND($BW9=$BW$5,$B9=2003),CONCATENATE($BW9," ",$B9),"")</f>
        <v/>
      </c>
      <c r="CA9" s="0" t="str">
        <f aca="false">IF(AND($BW9=$BW$5,$B9=2004),CONCATENATE($BW9," ",$B9),"")</f>
        <v/>
      </c>
      <c r="CB9" s="0" t="str">
        <f aca="false">IF(OR($EZ9=CB$5,$FA9=CB$5,$FB9=CB$5),CB$5,"")</f>
        <v/>
      </c>
      <c r="CC9" s="0" t="str">
        <f aca="false">IF(AND($CB9=$CB$5,$B9=2001),CONCATENATE($CB9," ",$B9),"")</f>
        <v/>
      </c>
      <c r="CD9" s="0" t="str">
        <f aca="false">IF(AND($CB9=$CB$5,$B9=2002),CONCATENATE($CB9," ",$B9),"")</f>
        <v/>
      </c>
      <c r="CE9" s="0" t="str">
        <f aca="false">IF(AND($CB9=$CB$5,$B9=2003),CONCATENATE($CB9," ",$B9),"")</f>
        <v/>
      </c>
      <c r="CF9" s="0" t="str">
        <f aca="false">IF(AND($CB9=$CB$5,$B9=2004),CONCATENATE($CB9," ",$B9),"")</f>
        <v/>
      </c>
      <c r="CG9" s="0" t="str">
        <f aca="false">IF(OR($EZ9=CG$5,$FA9=CG$5,$FB9=CG$5),CG$5,"")</f>
        <v/>
      </c>
      <c r="CH9" s="0" t="str">
        <f aca="false">IF(AND($CG9=$CG$5,$B9=2001),CONCATENATE($CG9," ",$B9),"")</f>
        <v/>
      </c>
      <c r="CI9" s="0" t="str">
        <f aca="false">IF(AND($CG9=$CG$5,$B9=2002),CONCATENATE($CG9," ",$B9),"")</f>
        <v/>
      </c>
      <c r="CJ9" s="0" t="str">
        <f aca="false">IF(AND($CG9=$CG$5,$B9=2003),CONCATENATE($CG9," ",$B9),"")</f>
        <v/>
      </c>
      <c r="CK9" s="0" t="str">
        <f aca="false">IF(AND($CG9=$CG$5,$B9=2004),CONCATENATE($CG9," ",$B9),"")</f>
        <v/>
      </c>
      <c r="CL9" s="0" t="str">
        <f aca="false">IF(OR($EZ9=CL$5,$FA9=CL$5,$FB9=CL$5),CL$5,"")</f>
        <v>So Cal</v>
      </c>
      <c r="CM9" s="0" t="str">
        <f aca="false">IF(AND($CL9=$CL$5,$B9=2001),CONCATENATE($CL9," ",$B9),"")</f>
        <v/>
      </c>
      <c r="CN9" s="0" t="str">
        <f aca="false">IF(AND($CL9=$CL$5,$B9=2002),CONCATENATE($CL9," ",$B9),"")</f>
        <v/>
      </c>
      <c r="CO9" s="0" t="str">
        <f aca="false">IF(AND($CL9=$CL$5,$B9=2003),CONCATENATE($CL9," ",$B9),"")</f>
        <v>So Cal 2003</v>
      </c>
      <c r="CP9" s="0" t="str">
        <f aca="false">IF(AND($CL9=$CL$5,$B9=2004),CONCATENATE($CL9," ",$B9),"")</f>
        <v/>
      </c>
      <c r="CQ9" s="0" t="str">
        <f aca="false">IF(OR($EZ9=CQ$5,$FA9=CQ$5,$FB9=CQ$5),CQ$5,"")</f>
        <v/>
      </c>
      <c r="CR9" s="0" t="str">
        <f aca="false">IF(AND($CQ9=$CQ$5,$B9=2001),CONCATENATE($CQ9," ",$B9),"")</f>
        <v/>
      </c>
      <c r="CS9" s="0" t="str">
        <f aca="false">IF(AND($CQ9=$CQ$5,$B9=2002),CONCATENATE($CQ9," ",$B9),"")</f>
        <v/>
      </c>
      <c r="CT9" s="0" t="str">
        <f aca="false">IF(AND($CQ9=$CQ$5,$B9=2003),CONCATENATE($CQ9," ",$B9),"")</f>
        <v/>
      </c>
      <c r="CU9" s="0" t="str">
        <f aca="false">IF(AND($CQ9=$CQ$5,$B9=2004),CONCATENATE($CQ9," ",$B9),"")</f>
        <v/>
      </c>
      <c r="CV9" s="0" t="str">
        <f aca="false">IF(OR($EZ9=CV$5,$FA9=CV$5,$FB9=CV$5),CV$5,"")</f>
        <v/>
      </c>
      <c r="CW9" s="0" t="str">
        <f aca="false">IF(AND($CV9=$CV$5,$B9=2001),CONCATENATE($CV9," ",$B9),"")</f>
        <v/>
      </c>
      <c r="CX9" s="0" t="str">
        <f aca="false">IF(AND($CV9=$CV$5,$B9=2002),CONCATENATE($CV9," ",$B9),"")</f>
        <v/>
      </c>
      <c r="CY9" s="0" t="str">
        <f aca="false">IF(AND($CV9=$CV$5,$B9=2003),CONCATENATE($CV9," ",$B9),"")</f>
        <v/>
      </c>
      <c r="CZ9" s="0" t="str">
        <f aca="false">IF(AND($CV9=$CV$5,$B9=2004),CONCATENATE($CV9," ",$B9),"")</f>
        <v/>
      </c>
      <c r="DA9" s="0" t="str">
        <f aca="false">IF(OR($EZ9=DA$5,$FA9=DA$5,$FB9=DA$5),DA$5,"")</f>
        <v/>
      </c>
      <c r="DB9" s="0" t="str">
        <f aca="false">IF(AND($DA9=$DA$5,$B9=2001),CONCATENATE($DA9," ",$B9),"")</f>
        <v/>
      </c>
      <c r="DC9" s="0" t="str">
        <f aca="false">IF(AND($DA9=$DA$5,$B9=2002),CONCATENATE($DA9," ",$B9),"")</f>
        <v/>
      </c>
      <c r="DD9" s="0" t="str">
        <f aca="false">IF(AND($DA9=$DA$5,$B9=2003),CONCATENATE($DA9," ",$B9),"")</f>
        <v/>
      </c>
      <c r="DE9" s="0" t="str">
        <f aca="false">IF(AND($DA9=$DA$5,$B9=2004),CONCATENATE($DA9," ",$B9),"")</f>
        <v/>
      </c>
      <c r="DF9" s="0" t="n">
        <v>520</v>
      </c>
      <c r="DG9" s="0" t="n">
        <v>520</v>
      </c>
      <c r="DH9" s="12" t="n">
        <v>2336.1</v>
      </c>
      <c r="DI9" s="12" t="n">
        <v>1205</v>
      </c>
      <c r="DJ9" s="12" t="n">
        <v>5265</v>
      </c>
      <c r="DK9" s="12" t="n">
        <v>1863</v>
      </c>
      <c r="DL9" s="12" t="n">
        <v>345</v>
      </c>
      <c r="DM9" s="0" t="n">
        <v>6.8</v>
      </c>
      <c r="DN9" s="12" t="n">
        <v>1233.1</v>
      </c>
      <c r="DO9" s="0" t="n">
        <v>34</v>
      </c>
      <c r="DP9" s="0" t="n">
        <v>160</v>
      </c>
      <c r="DQ9" s="12" t="n">
        <v>2835</v>
      </c>
      <c r="DR9" s="12" t="n">
        <v>350</v>
      </c>
      <c r="DS9" s="12" t="n">
        <v>4866</v>
      </c>
      <c r="DT9" s="12" t="n">
        <v>1296</v>
      </c>
      <c r="DU9" s="12" t="n">
        <v>1233.1</v>
      </c>
      <c r="DV9" s="0" t="n">
        <v>6.8</v>
      </c>
      <c r="DW9" s="0" t="n">
        <v>49</v>
      </c>
      <c r="DX9" s="12" t="n">
        <v>1775.2</v>
      </c>
      <c r="DY9" s="0" t="n">
        <v>685</v>
      </c>
      <c r="DZ9" s="0" t="n">
        <v>1065</v>
      </c>
      <c r="EA9" s="0" t="n">
        <v>0</v>
      </c>
      <c r="EB9" s="12" t="n">
        <f aca="false">DF9*$EB$1*$EB$2</f>
        <v>93600</v>
      </c>
      <c r="EC9" s="12" t="n">
        <v>420498</v>
      </c>
      <c r="ED9" s="12" t="n">
        <v>216900</v>
      </c>
      <c r="EE9" s="12" t="n">
        <v>947700</v>
      </c>
      <c r="EF9" s="12" t="n">
        <v>335340</v>
      </c>
      <c r="EG9" s="12" t="n">
        <v>62100</v>
      </c>
      <c r="EH9" s="12" t="n">
        <v>1224</v>
      </c>
      <c r="EI9" s="12" t="n">
        <v>221958</v>
      </c>
      <c r="EJ9" s="12" t="n">
        <v>6120</v>
      </c>
      <c r="EK9" s="12" t="n">
        <v>28800</v>
      </c>
      <c r="EL9" s="12" t="n">
        <v>510300</v>
      </c>
      <c r="EM9" s="12" t="n">
        <v>63000</v>
      </c>
      <c r="EN9" s="12" t="n">
        <v>875880</v>
      </c>
      <c r="EO9" s="12" t="n">
        <v>233280</v>
      </c>
      <c r="EP9" s="12" t="n">
        <v>221958</v>
      </c>
      <c r="EQ9" s="0" t="n">
        <v>1224</v>
      </c>
      <c r="ER9" s="12" t="n">
        <v>8820</v>
      </c>
      <c r="ES9" s="12" t="n">
        <v>319536</v>
      </c>
      <c r="ET9" s="12" t="n">
        <v>123300</v>
      </c>
      <c r="EU9" s="12" t="n">
        <v>191700</v>
      </c>
      <c r="EV9" s="0" t="n">
        <v>0</v>
      </c>
      <c r="EW9" s="0" t="s">
        <v>177</v>
      </c>
      <c r="EX9" s="0" t="s">
        <v>115</v>
      </c>
      <c r="EY9" s="0" t="s">
        <v>116</v>
      </c>
      <c r="EZ9" s="25" t="s">
        <v>91</v>
      </c>
      <c r="FA9" s="25"/>
      <c r="FB9" s="25"/>
      <c r="FH9" s="0" t="n">
        <v>0</v>
      </c>
      <c r="FS9" s="0" t="n">
        <v>880</v>
      </c>
    </row>
    <row r="10" customFormat="false" ht="12.75" hidden="false" customHeight="false" outlineLevel="0" collapsed="false">
      <c r="A10" s="0" t="s">
        <v>517</v>
      </c>
      <c r="B10" s="0" t="n">
        <v>2003</v>
      </c>
      <c r="C10" s="24" t="n">
        <v>37956</v>
      </c>
      <c r="D10" s="0" t="s">
        <v>117</v>
      </c>
      <c r="E10" s="0" t="str">
        <f aca="false">CONCATENATE(D10," ",B10)</f>
        <v>CA 2003</v>
      </c>
      <c r="F10" s="0" t="s">
        <v>464</v>
      </c>
      <c r="G10" s="0" t="s">
        <v>226</v>
      </c>
      <c r="H10" s="0" t="s">
        <v>465</v>
      </c>
      <c r="I10" s="0" t="s">
        <v>466</v>
      </c>
      <c r="J10" s="0" t="str">
        <f aca="false">IF(OR($EZ10=J$5,$FA10=J$5,$FB10=J$5),J$5,"")</f>
        <v/>
      </c>
      <c r="K10" s="0" t="str">
        <f aca="false">IF(AND($J10=$J$5,$B10=2001),CONCATENATE($J10," ",$B10),"")</f>
        <v/>
      </c>
      <c r="L10" s="0" t="str">
        <f aca="false">IF(AND($J10=$J$5,$B10=2002),CONCATENATE($J10," ",$B10),"")</f>
        <v/>
      </c>
      <c r="M10" s="0" t="str">
        <f aca="false">IF(AND($J10=$J$5,$B10=2003),CONCATENATE($J10," ",$B10),"")</f>
        <v/>
      </c>
      <c r="N10" s="0" t="str">
        <f aca="false">IF(AND($J10=$J$5,$B10=2004),CONCATENATE($J10," ",$B10),"")</f>
        <v/>
      </c>
      <c r="O10" s="0" t="str">
        <f aca="false">IF(OR($EZ10=O$5,$FA10=O$5,$FB10=O$5),O$5,"")</f>
        <v/>
      </c>
      <c r="P10" s="0" t="str">
        <f aca="false">IF(AND($O10=$O$5,$B10=2001),CONCATENATE($O10," ",$B10),"")</f>
        <v/>
      </c>
      <c r="Q10" s="0" t="str">
        <f aca="false">IF(AND($O10=$O$5,$B10=2002),CONCATENATE($O10," ",$B10),"")</f>
        <v/>
      </c>
      <c r="R10" s="0" t="str">
        <f aca="false">IF(AND($O10=$O$5,$B10=2003),CONCATENATE($O10," ",$B10),"")</f>
        <v/>
      </c>
      <c r="S10" s="0" t="str">
        <f aca="false">IF(AND($O10=$O$5,$B10=2004),CONCATENATE($O10," ",$B10),"")</f>
        <v/>
      </c>
      <c r="T10" s="0" t="str">
        <f aca="false">IF(OR($EZ10=T$5,$FA10=T$5,$FB10=T$5),T$5,"")</f>
        <v/>
      </c>
      <c r="U10" s="0" t="str">
        <f aca="false">IF(AND($T10=$T$5,$B10=2001),CONCATENATE($T10," ",$B10),"")</f>
        <v/>
      </c>
      <c r="V10" s="0" t="str">
        <f aca="false">IF(AND($T10=$T$5,$B10=2002),CONCATENATE($T10," ",$B10),"")</f>
        <v/>
      </c>
      <c r="W10" s="0" t="str">
        <f aca="false">IF(AND($T10=$T$5,$B10=2003),CONCATENATE($T10," ",$B10),"")</f>
        <v/>
      </c>
      <c r="X10" s="0" t="str">
        <f aca="false">IF(AND($T10=$T$5,$B10=2004),CONCATENATE($T10," ",$B10),"")</f>
        <v/>
      </c>
      <c r="Y10" s="0" t="str">
        <f aca="false">IF(OR($EZ10=Y$5,$FA10=Y$5,$FB10=Y$5),Y$5,"")</f>
        <v/>
      </c>
      <c r="Z10" s="0" t="str">
        <f aca="false">IF(AND($Y10=$Y$5,$B10=2001),CONCATENATE($Y10," ",$B10),"")</f>
        <v/>
      </c>
      <c r="AA10" s="0" t="str">
        <f aca="false">IF(AND($Y10=$Y$5,$B10=2002),CONCATENATE($Y10," ",$B10),"")</f>
        <v/>
      </c>
      <c r="AB10" s="0" t="str">
        <f aca="false">IF(AND($Y10=$Y$5,$B10=2003),CONCATENATE($Y10," ",$B10),"")</f>
        <v/>
      </c>
      <c r="AC10" s="0" t="str">
        <f aca="false">IF(AND($Y10=$Y$5,$B10=2004),CONCATENATE($Y10," ",$B10),"")</f>
        <v/>
      </c>
      <c r="AD10" s="0" t="str">
        <f aca="false">IF(OR($EZ10=AD$5,$FA10=AD$5,$FB10=AD$5),AD$5,"")</f>
        <v/>
      </c>
      <c r="AE10" s="0" t="str">
        <f aca="false">IF(AND($AD10=$AD$5,$B10=2001),CONCATENATE($AD10," ",$B10),"")</f>
        <v/>
      </c>
      <c r="AF10" s="0" t="str">
        <f aca="false">IF(AND($AD10=$AD$5,$B10=2002),CONCATENATE($AD10," ",$B10),"")</f>
        <v/>
      </c>
      <c r="AG10" s="0" t="str">
        <f aca="false">IF(AND($AD10=$AD$5,$B10=2003),CONCATENATE($AD10," ",$B10),"")</f>
        <v/>
      </c>
      <c r="AH10" s="0" t="str">
        <f aca="false">IF(AND($AD10=$AD$5,$B10=2004),CONCATENATE($AD10," ",$B10),"")</f>
        <v/>
      </c>
      <c r="AI10" s="0" t="str">
        <f aca="false">IF(OR($EZ10=AI$5,$FA10=AI$5,$FB10=AI$5),AI$5,"")</f>
        <v/>
      </c>
      <c r="AJ10" s="0" t="str">
        <f aca="false">IF(AND($AI10=$AI$5,$B10=2001),CONCATENATE($AI10," ",$B10),"")</f>
        <v/>
      </c>
      <c r="AK10" s="0" t="str">
        <f aca="false">IF(AND($AI10=$AI$5,$B10=2002),CONCATENATE($AI10," ",$B10),"")</f>
        <v/>
      </c>
      <c r="AL10" s="0" t="str">
        <f aca="false">IF(AND($AI10=$AI$5,$B10=2003),CONCATENATE($AI10," ",$B10),"")</f>
        <v/>
      </c>
      <c r="AM10" s="0" t="str">
        <f aca="false">IF(AND($AI10=$AI$5,$B10=2004),CONCATENATE($AI10," ",$B10),"")</f>
        <v/>
      </c>
      <c r="AN10" s="0" t="str">
        <f aca="false">IF(OR($EZ10=AN$5,$FA10=AN$5,$FB10=AN$5),AN$5,"")</f>
        <v/>
      </c>
      <c r="AO10" s="0" t="str">
        <f aca="false">IF(AND($AN10=$AN$5,$B10=2001),CONCATENATE($AN10," ",$B10),"")</f>
        <v/>
      </c>
      <c r="AP10" s="0" t="str">
        <f aca="false">IF(AND($AN10=$AN$5,$B10=2002),CONCATENATE($AN10," ",$B10),"")</f>
        <v/>
      </c>
      <c r="AQ10" s="0" t="str">
        <f aca="false">IF(AND($AN10=$AN$5,$B10=2003),CONCATENATE($AN10," ",$B10),"")</f>
        <v/>
      </c>
      <c r="AR10" s="0" t="str">
        <f aca="false">IF(AND($AN10=$AN$5,$B10=2004),CONCATENATE($AN10," ",$B10),"")</f>
        <v/>
      </c>
      <c r="AS10" s="0" t="str">
        <f aca="false">IF(OR($EZ10=AS$5,$FA10=AS$5,$FB10=AS$5),AS$5,"")</f>
        <v/>
      </c>
      <c r="AT10" s="0" t="str">
        <f aca="false">IF(AND($AS10=$AS$5,$B10=2001),CONCATENATE($AS10," ",$B10),"")</f>
        <v/>
      </c>
      <c r="AU10" s="0" t="str">
        <f aca="false">IF(AND($AS10=$AS$5,$B10=2002),CONCATENATE($AS10," ",$B10),"")</f>
        <v/>
      </c>
      <c r="AV10" s="0" t="str">
        <f aca="false">IF(AND($AS10=$AS$5,$B10=2003),CONCATENATE($AS10," ",$B10),"")</f>
        <v/>
      </c>
      <c r="AW10" s="0" t="str">
        <f aca="false">IF(AND($AS10=$AS$5,$B10=2004),CONCATENATE($AS10," ",$B10),"")</f>
        <v/>
      </c>
      <c r="AX10" s="0" t="str">
        <f aca="false">IF(OR($EZ10=AX$5,$FA10=AX$5,$FB10=AX$5),AX$5,"")</f>
        <v/>
      </c>
      <c r="AY10" s="0" t="str">
        <f aca="false">IF(AND($AX10=$AX$5,$B10=2001),CONCATENATE($AX10," ",$B10),"")</f>
        <v/>
      </c>
      <c r="AZ10" s="0" t="str">
        <f aca="false">IF(AND($AX10=$AX$5,$B10=2002),CONCATENATE($AX10," ",$B10),"")</f>
        <v/>
      </c>
      <c r="BA10" s="0" t="str">
        <f aca="false">IF(AND($AX10=$AX$5,$B10=2003),CONCATENATE($AX10," ",$B10),"")</f>
        <v/>
      </c>
      <c r="BB10" s="0" t="str">
        <f aca="false">IF(AND($AX10=$AX$5,$B10=2004),CONCATENATE($AX10," ",$B10),"")</f>
        <v/>
      </c>
      <c r="BC10" s="0" t="str">
        <f aca="false">IF(OR($EZ10=BC$5,$FA10=BC$5,$FB10=BC$5),BC$5,"")</f>
        <v/>
      </c>
      <c r="BD10" s="0" t="str">
        <f aca="false">IF(AND($BC10=$BC$5,$B10=2001),CONCATENATE($BC10," ",$B10),"")</f>
        <v/>
      </c>
      <c r="BE10" s="0" t="str">
        <f aca="false">IF(AND($BC10=$BC$5,$B10=2002),CONCATENATE($BC10," ",$B10),"")</f>
        <v/>
      </c>
      <c r="BF10" s="0" t="str">
        <f aca="false">IF(AND($BC10=$BC$5,$B10=2003),CONCATENATE($BC10," ",$B10),"")</f>
        <v/>
      </c>
      <c r="BG10" s="0" t="str">
        <f aca="false">IF(AND($BC10=$BC$5,$B10=2004),CONCATENATE($BC10," ",$B10),"")</f>
        <v/>
      </c>
      <c r="BH10" s="0" t="str">
        <f aca="false">IF(OR($EZ10=BH$5,$FA10=BH$5,$FB10=BH$5),BH$5,"")</f>
        <v/>
      </c>
      <c r="BI10" s="0" t="str">
        <f aca="false">IF(AND($BH10=$BH$5,$B10=2001),CONCATENATE($BH10," ",$B10),"")</f>
        <v/>
      </c>
      <c r="BJ10" s="0" t="str">
        <f aca="false">IF(AND($BH10=$BH$5,$B10=2002),CONCATENATE($BH10," ",$B10),"")</f>
        <v/>
      </c>
      <c r="BK10" s="0" t="str">
        <f aca="false">IF(AND($BH10=$BH$5,$B10=2003),CONCATENATE($BH10," ",$B10),"")</f>
        <v/>
      </c>
      <c r="BL10" s="0" t="str">
        <f aca="false">IF(AND($BH10=$BH$5,$B10=2004),CONCATENATE($BH10," ",$B10),"")</f>
        <v/>
      </c>
      <c r="BM10" s="0" t="str">
        <f aca="false">IF(OR($EZ10=BM$5,$FA10=BM$5,$FB10=BM$5),BM$5,"")</f>
        <v/>
      </c>
      <c r="BN10" s="0" t="str">
        <f aca="false">IF(AND($BM10=$BM$5,$B10=2001),CONCATENATE($BM10," ",$B10),"")</f>
        <v/>
      </c>
      <c r="BO10" s="0" t="str">
        <f aca="false">IF(AND($BM10=$BM$5,$B10=2002),CONCATENATE($BM10," ",$B10),"")</f>
        <v/>
      </c>
      <c r="BP10" s="0" t="str">
        <f aca="false">IF(AND($BM10=$BM$5,$B10=2003),CONCATENATE($BM10," ",$B10),"")</f>
        <v/>
      </c>
      <c r="BQ10" s="0" t="str">
        <f aca="false">IF(AND($BM10=$BM$5,$B10=2004),CONCATENATE($BM10," ",$B10),"")</f>
        <v/>
      </c>
      <c r="BR10" s="0" t="str">
        <f aca="false">IF(OR($EZ10=BR$5,$FA10=BR$5,$FB10=BR$5),BR$5,"")</f>
        <v/>
      </c>
      <c r="BS10" s="0" t="str">
        <f aca="false">IF(AND($BR10=$BR$5,$B10=2001),CONCATENATE($BR10," ",$B10),"")</f>
        <v/>
      </c>
      <c r="BT10" s="0" t="str">
        <f aca="false">IF(AND($BR10=$BR$5,$B10=2002),CONCATENATE($BR10," ",$B10),"")</f>
        <v/>
      </c>
      <c r="BU10" s="0" t="str">
        <f aca="false">IF(AND($BR10=$BR$5,$B10=2003),CONCATENATE($BR10," ",$B10),"")</f>
        <v/>
      </c>
      <c r="BV10" s="0" t="str">
        <f aca="false">IF(AND($BR10=$BR$5,$B10=2004),CONCATENATE($BR10," ",$B10),"")</f>
        <v/>
      </c>
      <c r="BW10" s="0" t="str">
        <f aca="false">IF(OR($EZ10=BW$5,$FA10=BW$5,$FB10=BW$5),BW$5,"")</f>
        <v/>
      </c>
      <c r="BX10" s="0" t="str">
        <f aca="false">IF(AND($BW10=$BW$5,$B10=2001),CONCATENATE($BW10," ",$B10),"")</f>
        <v/>
      </c>
      <c r="BY10" s="0" t="str">
        <f aca="false">IF(AND($BW10=$BW$5,$B10=2002),CONCATENATE($BW10," ",$B10),"")</f>
        <v/>
      </c>
      <c r="BZ10" s="0" t="str">
        <f aca="false">IF(AND($BW10=$BW$5,$B10=2003),CONCATENATE($BW10," ",$B10),"")</f>
        <v/>
      </c>
      <c r="CA10" s="0" t="str">
        <f aca="false">IF(AND($BW10=$BW$5,$B10=2004),CONCATENATE($BW10," ",$B10),"")</f>
        <v/>
      </c>
      <c r="CB10" s="0" t="str">
        <f aca="false">IF(OR($EZ10=CB$5,$FA10=CB$5,$FB10=CB$5),CB$5,"")</f>
        <v/>
      </c>
      <c r="CC10" s="0" t="str">
        <f aca="false">IF(AND($CB10=$CB$5,$B10=2001),CONCATENATE($CB10," ",$B10),"")</f>
        <v/>
      </c>
      <c r="CD10" s="0" t="str">
        <f aca="false">IF(AND($CB10=$CB$5,$B10=2002),CONCATENATE($CB10," ",$B10),"")</f>
        <v/>
      </c>
      <c r="CE10" s="0" t="str">
        <f aca="false">IF(AND($CB10=$CB$5,$B10=2003),CONCATENATE($CB10," ",$B10),"")</f>
        <v/>
      </c>
      <c r="CF10" s="0" t="str">
        <f aca="false">IF(AND($CB10=$CB$5,$B10=2004),CONCATENATE($CB10," ",$B10),"")</f>
        <v/>
      </c>
      <c r="CG10" s="0" t="str">
        <f aca="false">IF(OR($EZ10=CG$5,$FA10=CG$5,$FB10=CG$5),CG$5,"")</f>
        <v/>
      </c>
      <c r="CH10" s="0" t="str">
        <f aca="false">IF(AND($CG10=$CG$5,$B10=2001),CONCATENATE($CG10," ",$B10),"")</f>
        <v/>
      </c>
      <c r="CI10" s="0" t="str">
        <f aca="false">IF(AND($CG10=$CG$5,$B10=2002),CONCATENATE($CG10," ",$B10),"")</f>
        <v/>
      </c>
      <c r="CJ10" s="0" t="str">
        <f aca="false">IF(AND($CG10=$CG$5,$B10=2003),CONCATENATE($CG10," ",$B10),"")</f>
        <v/>
      </c>
      <c r="CK10" s="0" t="str">
        <f aca="false">IF(AND($CG10=$CG$5,$B10=2004),CONCATENATE($CG10," ",$B10),"")</f>
        <v/>
      </c>
      <c r="CL10" s="0" t="str">
        <f aca="false">IF(OR($EZ10=CL$5,$FA10=CL$5,$FB10=CL$5),CL$5,"")</f>
        <v>So Cal</v>
      </c>
      <c r="CM10" s="0" t="str">
        <f aca="false">IF(AND($CL10=$CL$5,$B10=2001),CONCATENATE($CL10," ",$B10),"")</f>
        <v/>
      </c>
      <c r="CN10" s="0" t="str">
        <f aca="false">IF(AND($CL10=$CL$5,$B10=2002),CONCATENATE($CL10," ",$B10),"")</f>
        <v/>
      </c>
      <c r="CO10" s="0" t="str">
        <f aca="false">IF(AND($CL10=$CL$5,$B10=2003),CONCATENATE($CL10," ",$B10),"")</f>
        <v>So Cal 2003</v>
      </c>
      <c r="CP10" s="0" t="str">
        <f aca="false">IF(AND($CL10=$CL$5,$B10=2004),CONCATENATE($CL10," ",$B10),"")</f>
        <v/>
      </c>
      <c r="CQ10" s="0" t="str">
        <f aca="false">IF(OR($EZ10=CQ$5,$FA10=CQ$5,$FB10=CQ$5),CQ$5,"")</f>
        <v/>
      </c>
      <c r="CR10" s="0" t="str">
        <f aca="false">IF(AND($CQ10=$CQ$5,$B10=2001),CONCATENATE($CQ10," ",$B10),"")</f>
        <v/>
      </c>
      <c r="CS10" s="0" t="str">
        <f aca="false">IF(AND($CQ10=$CQ$5,$B10=2002),CONCATENATE($CQ10," ",$B10),"")</f>
        <v/>
      </c>
      <c r="CT10" s="0" t="str">
        <f aca="false">IF(AND($CQ10=$CQ$5,$B10=2003),CONCATENATE($CQ10," ",$B10),"")</f>
        <v/>
      </c>
      <c r="CU10" s="0" t="str">
        <f aca="false">IF(AND($CQ10=$CQ$5,$B10=2004),CONCATENATE($CQ10," ",$B10),"")</f>
        <v/>
      </c>
      <c r="CV10" s="0" t="str">
        <f aca="false">IF(OR($EZ10=CV$5,$FA10=CV$5,$FB10=CV$5),CV$5,"")</f>
        <v/>
      </c>
      <c r="CW10" s="0" t="str">
        <f aca="false">IF(AND($CV10=$CV$5,$B10=2001),CONCATENATE($CV10," ",$B10),"")</f>
        <v/>
      </c>
      <c r="CX10" s="0" t="str">
        <f aca="false">IF(AND($CV10=$CV$5,$B10=2002),CONCATENATE($CV10," ",$B10),"")</f>
        <v/>
      </c>
      <c r="CY10" s="0" t="str">
        <f aca="false">IF(AND($CV10=$CV$5,$B10=2003),CONCATENATE($CV10," ",$B10),"")</f>
        <v/>
      </c>
      <c r="CZ10" s="0" t="str">
        <f aca="false">IF(AND($CV10=$CV$5,$B10=2004),CONCATENATE($CV10," ",$B10),"")</f>
        <v/>
      </c>
      <c r="DA10" s="0" t="str">
        <f aca="false">IF(OR($EZ10=DA$5,$FA10=DA$5,$FB10=DA$5),DA$5,"")</f>
        <v/>
      </c>
      <c r="DB10" s="0" t="str">
        <f aca="false">IF(AND($DA10=$DA$5,$B10=2001),CONCATENATE($DA10," ",$B10),"")</f>
        <v/>
      </c>
      <c r="DC10" s="0" t="str">
        <f aca="false">IF(AND($DA10=$DA$5,$B10=2002),CONCATENATE($DA10," ",$B10),"")</f>
        <v/>
      </c>
      <c r="DD10" s="0" t="str">
        <f aca="false">IF(AND($DA10=$DA$5,$B10=2003),CONCATENATE($DA10," ",$B10),"")</f>
        <v/>
      </c>
      <c r="DE10" s="0" t="str">
        <f aca="false">IF(AND($DA10=$DA$5,$B10=2004),CONCATENATE($DA10," ",$B10),"")</f>
        <v/>
      </c>
      <c r="DF10" s="0" t="n">
        <v>600</v>
      </c>
      <c r="DG10" s="0" t="n">
        <v>600</v>
      </c>
      <c r="DH10" s="12" t="n">
        <v>2606.1</v>
      </c>
      <c r="DI10" s="12" t="n">
        <v>1205</v>
      </c>
      <c r="DJ10" s="12" t="n">
        <v>9850</v>
      </c>
      <c r="DK10" s="12" t="n">
        <v>3833</v>
      </c>
      <c r="DL10" s="12" t="n">
        <v>1845</v>
      </c>
      <c r="DM10" s="0" t="n">
        <v>6.8</v>
      </c>
      <c r="DN10" s="12" t="n">
        <v>1503.1</v>
      </c>
      <c r="DO10" s="0" t="n">
        <v>34</v>
      </c>
      <c r="DP10" s="0" t="n">
        <v>160</v>
      </c>
      <c r="DQ10" s="12" t="n">
        <v>4295</v>
      </c>
      <c r="DR10" s="12" t="n">
        <v>1390</v>
      </c>
      <c r="DS10" s="12" t="n">
        <v>4866</v>
      </c>
      <c r="DT10" s="12" t="n">
        <v>1296</v>
      </c>
      <c r="DU10" s="12" t="n">
        <v>1503.1</v>
      </c>
      <c r="DV10" s="0" t="n">
        <v>6.8</v>
      </c>
      <c r="DW10" s="0" t="n">
        <v>559</v>
      </c>
      <c r="DX10" s="12" t="n">
        <v>2375.2</v>
      </c>
      <c r="DY10" s="0" t="n">
        <v>685</v>
      </c>
      <c r="DZ10" s="0" t="n">
        <v>1065</v>
      </c>
      <c r="EA10" s="0" t="n">
        <v>0</v>
      </c>
      <c r="EB10" s="12" t="n">
        <f aca="false">DF10*$EB$1*$EB$2</f>
        <v>108000</v>
      </c>
      <c r="EC10" s="12" t="n">
        <v>469098</v>
      </c>
      <c r="ED10" s="12" t="n">
        <v>216900</v>
      </c>
      <c r="EE10" s="12" t="n">
        <v>1773000</v>
      </c>
      <c r="EF10" s="12" t="n">
        <v>689940</v>
      </c>
      <c r="EG10" s="12" t="n">
        <v>332100</v>
      </c>
      <c r="EH10" s="12" t="n">
        <v>1224</v>
      </c>
      <c r="EI10" s="12" t="n">
        <v>270558</v>
      </c>
      <c r="EJ10" s="12" t="n">
        <v>6120</v>
      </c>
      <c r="EK10" s="12" t="n">
        <v>28800</v>
      </c>
      <c r="EL10" s="12" t="n">
        <v>773100</v>
      </c>
      <c r="EM10" s="12" t="n">
        <v>250200</v>
      </c>
      <c r="EN10" s="12" t="n">
        <v>875880</v>
      </c>
      <c r="EO10" s="12" t="n">
        <v>233280</v>
      </c>
      <c r="EP10" s="12" t="n">
        <v>270558</v>
      </c>
      <c r="EQ10" s="0" t="n">
        <v>1224</v>
      </c>
      <c r="ER10" s="12" t="n">
        <v>100620</v>
      </c>
      <c r="ES10" s="12" t="n">
        <v>427536</v>
      </c>
      <c r="ET10" s="12" t="n">
        <v>123300</v>
      </c>
      <c r="EU10" s="12" t="n">
        <v>191700</v>
      </c>
      <c r="EV10" s="0" t="n">
        <v>0</v>
      </c>
      <c r="EW10" s="0" t="s">
        <v>114</v>
      </c>
      <c r="EX10" s="0" t="s">
        <v>115</v>
      </c>
      <c r="EY10" s="0" t="s">
        <v>116</v>
      </c>
      <c r="EZ10" s="0" t="s">
        <v>91</v>
      </c>
      <c r="FC10" s="26" t="s">
        <v>314</v>
      </c>
      <c r="FD10" s="0" t="s">
        <v>315</v>
      </c>
      <c r="FH10" s="0" t="n">
        <v>0</v>
      </c>
      <c r="FS10" s="0" t="n">
        <v>861</v>
      </c>
    </row>
    <row r="11" customFormat="false" ht="12.75" hidden="false" customHeight="false" outlineLevel="0" collapsed="false">
      <c r="A11" s="0" t="s">
        <v>517</v>
      </c>
      <c r="B11" s="0" t="n">
        <v>2004</v>
      </c>
      <c r="C11" s="24" t="n">
        <v>37987</v>
      </c>
      <c r="D11" s="0" t="s">
        <v>117</v>
      </c>
      <c r="E11" s="0" t="str">
        <f aca="false">CONCATENATE(D11," ",B11)</f>
        <v>CA 2004</v>
      </c>
      <c r="F11" s="0" t="s">
        <v>478</v>
      </c>
      <c r="G11" s="0" t="s">
        <v>119</v>
      </c>
      <c r="H11" s="0" t="s">
        <v>432</v>
      </c>
      <c r="I11" s="0" t="s">
        <v>479</v>
      </c>
      <c r="J11" s="0" t="str">
        <f aca="false">IF(OR($EZ11=J$5,$FA11=J$5,$FB11=J$5),J$5,"")</f>
        <v/>
      </c>
      <c r="K11" s="0" t="str">
        <f aca="false">IF(AND($J11=$J$5,$B11=2001),CONCATENATE($J11," ",$B11),"")</f>
        <v/>
      </c>
      <c r="L11" s="0" t="str">
        <f aca="false">IF(AND($J11=$J$5,$B11=2002),CONCATENATE($J11," ",$B11),"")</f>
        <v/>
      </c>
      <c r="M11" s="0" t="str">
        <f aca="false">IF(AND($J11=$J$5,$B11=2003),CONCATENATE($J11," ",$B11),"")</f>
        <v/>
      </c>
      <c r="N11" s="0" t="str">
        <f aca="false">IF(AND($J11=$J$5,$B11=2004),CONCATENATE($J11," ",$B11),"")</f>
        <v/>
      </c>
      <c r="O11" s="0" t="str">
        <f aca="false">IF(OR($EZ11=O$5,$FA11=O$5,$FB11=O$5),O$5,"")</f>
        <v/>
      </c>
      <c r="P11" s="0" t="str">
        <f aca="false">IF(AND($O11=$O$5,$B11=2001),CONCATENATE($O11," ",$B11),"")</f>
        <v/>
      </c>
      <c r="Q11" s="0" t="str">
        <f aca="false">IF(AND($O11=$O$5,$B11=2002),CONCATENATE($O11," ",$B11),"")</f>
        <v/>
      </c>
      <c r="R11" s="0" t="str">
        <f aca="false">IF(AND($O11=$O$5,$B11=2003),CONCATENATE($O11," ",$B11),"")</f>
        <v/>
      </c>
      <c r="S11" s="0" t="str">
        <f aca="false">IF(AND($O11=$O$5,$B11=2004),CONCATENATE($O11," ",$B11),"")</f>
        <v/>
      </c>
      <c r="T11" s="0" t="str">
        <f aca="false">IF(OR($EZ11=T$5,$FA11=T$5,$FB11=T$5),T$5,"")</f>
        <v/>
      </c>
      <c r="U11" s="0" t="str">
        <f aca="false">IF(AND($T11=$T$5,$B11=2001),CONCATENATE($T11," ",$B11),"")</f>
        <v/>
      </c>
      <c r="V11" s="0" t="str">
        <f aca="false">IF(AND($T11=$T$5,$B11=2002),CONCATENATE($T11," ",$B11),"")</f>
        <v/>
      </c>
      <c r="W11" s="0" t="str">
        <f aca="false">IF(AND($T11=$T$5,$B11=2003),CONCATENATE($T11," ",$B11),"")</f>
        <v/>
      </c>
      <c r="X11" s="0" t="str">
        <f aca="false">IF(AND($T11=$T$5,$B11=2004),CONCATENATE($T11," ",$B11),"")</f>
        <v/>
      </c>
      <c r="Y11" s="0" t="str">
        <f aca="false">IF(OR($EZ11=Y$5,$FA11=Y$5,$FB11=Y$5),Y$5,"")</f>
        <v/>
      </c>
      <c r="Z11" s="0" t="str">
        <f aca="false">IF(AND($Y11=$Y$5,$B11=2001),CONCATENATE($Y11," ",$B11),"")</f>
        <v/>
      </c>
      <c r="AA11" s="0" t="str">
        <f aca="false">IF(AND($Y11=$Y$5,$B11=2002),CONCATENATE($Y11," ",$B11),"")</f>
        <v/>
      </c>
      <c r="AB11" s="0" t="str">
        <f aca="false">IF(AND($Y11=$Y$5,$B11=2003),CONCATENATE($Y11," ",$B11),"")</f>
        <v/>
      </c>
      <c r="AC11" s="0" t="str">
        <f aca="false">IF(AND($Y11=$Y$5,$B11=2004),CONCATENATE($Y11," ",$B11),"")</f>
        <v/>
      </c>
      <c r="AD11" s="0" t="str">
        <f aca="false">IF(OR($EZ11=AD$5,$FA11=AD$5,$FB11=AD$5),AD$5,"")</f>
        <v/>
      </c>
      <c r="AE11" s="0" t="str">
        <f aca="false">IF(AND($AD11=$AD$5,$B11=2001),CONCATENATE($AD11," ",$B11),"")</f>
        <v/>
      </c>
      <c r="AF11" s="0" t="str">
        <f aca="false">IF(AND($AD11=$AD$5,$B11=2002),CONCATENATE($AD11," ",$B11),"")</f>
        <v/>
      </c>
      <c r="AG11" s="0" t="str">
        <f aca="false">IF(AND($AD11=$AD$5,$B11=2003),CONCATENATE($AD11," ",$B11),"")</f>
        <v/>
      </c>
      <c r="AH11" s="0" t="str">
        <f aca="false">IF(AND($AD11=$AD$5,$B11=2004),CONCATENATE($AD11," ",$B11),"")</f>
        <v/>
      </c>
      <c r="AI11" s="0" t="str">
        <f aca="false">IF(OR($EZ11=AI$5,$FA11=AI$5,$FB11=AI$5),AI$5,"")</f>
        <v/>
      </c>
      <c r="AJ11" s="0" t="str">
        <f aca="false">IF(AND($AI11=$AI$5,$B11=2001),CONCATENATE($AI11," ",$B11),"")</f>
        <v/>
      </c>
      <c r="AK11" s="0" t="str">
        <f aca="false">IF(AND($AI11=$AI$5,$B11=2002),CONCATENATE($AI11," ",$B11),"")</f>
        <v/>
      </c>
      <c r="AL11" s="0" t="str">
        <f aca="false">IF(AND($AI11=$AI$5,$B11=2003),CONCATENATE($AI11," ",$B11),"")</f>
        <v/>
      </c>
      <c r="AM11" s="0" t="str">
        <f aca="false">IF(AND($AI11=$AI$5,$B11=2004),CONCATENATE($AI11," ",$B11),"")</f>
        <v/>
      </c>
      <c r="AN11" s="0" t="str">
        <f aca="false">IF(OR($EZ11=AN$5,$FA11=AN$5,$FB11=AN$5),AN$5,"")</f>
        <v/>
      </c>
      <c r="AO11" s="0" t="str">
        <f aca="false">IF(AND($AN11=$AN$5,$B11=2001),CONCATENATE($AN11," ",$B11),"")</f>
        <v/>
      </c>
      <c r="AP11" s="0" t="str">
        <f aca="false">IF(AND($AN11=$AN$5,$B11=2002),CONCATENATE($AN11," ",$B11),"")</f>
        <v/>
      </c>
      <c r="AQ11" s="0" t="str">
        <f aca="false">IF(AND($AN11=$AN$5,$B11=2003),CONCATENATE($AN11," ",$B11),"")</f>
        <v/>
      </c>
      <c r="AR11" s="0" t="str">
        <f aca="false">IF(AND($AN11=$AN$5,$B11=2004),CONCATENATE($AN11," ",$B11),"")</f>
        <v/>
      </c>
      <c r="AS11" s="0" t="str">
        <f aca="false">IF(OR($EZ11=AS$5,$FA11=AS$5,$FB11=AS$5),AS$5,"")</f>
        <v/>
      </c>
      <c r="AT11" s="0" t="str">
        <f aca="false">IF(AND($AS11=$AS$5,$B11=2001),CONCATENATE($AS11," ",$B11),"")</f>
        <v/>
      </c>
      <c r="AU11" s="0" t="str">
        <f aca="false">IF(AND($AS11=$AS$5,$B11=2002),CONCATENATE($AS11," ",$B11),"")</f>
        <v/>
      </c>
      <c r="AV11" s="0" t="str">
        <f aca="false">IF(AND($AS11=$AS$5,$B11=2003),CONCATENATE($AS11," ",$B11),"")</f>
        <v/>
      </c>
      <c r="AW11" s="0" t="str">
        <f aca="false">IF(AND($AS11=$AS$5,$B11=2004),CONCATENATE($AS11," ",$B11),"")</f>
        <v/>
      </c>
      <c r="AX11" s="0" t="str">
        <f aca="false">IF(OR($EZ11=AX$5,$FA11=AX$5,$FB11=AX$5),AX$5,"")</f>
        <v/>
      </c>
      <c r="AY11" s="0" t="str">
        <f aca="false">IF(AND($AX11=$AX$5,$B11=2001),CONCATENATE($AX11," ",$B11),"")</f>
        <v/>
      </c>
      <c r="AZ11" s="0" t="str">
        <f aca="false">IF(AND($AX11=$AX$5,$B11=2002),CONCATENATE($AX11," ",$B11),"")</f>
        <v/>
      </c>
      <c r="BA11" s="0" t="str">
        <f aca="false">IF(AND($AX11=$AX$5,$B11=2003),CONCATENATE($AX11," ",$B11),"")</f>
        <v/>
      </c>
      <c r="BB11" s="0" t="str">
        <f aca="false">IF(AND($AX11=$AX$5,$B11=2004),CONCATENATE($AX11," ",$B11),"")</f>
        <v/>
      </c>
      <c r="BC11" s="0" t="str">
        <f aca="false">IF(OR($EZ11=BC$5,$FA11=BC$5,$FB11=BC$5),BC$5,"")</f>
        <v/>
      </c>
      <c r="BD11" s="0" t="str">
        <f aca="false">IF(AND($BC11=$BC$5,$B11=2001),CONCATENATE($BC11," ",$B11),"")</f>
        <v/>
      </c>
      <c r="BE11" s="0" t="str">
        <f aca="false">IF(AND($BC11=$BC$5,$B11=2002),CONCATENATE($BC11," ",$B11),"")</f>
        <v/>
      </c>
      <c r="BF11" s="0" t="str">
        <f aca="false">IF(AND($BC11=$BC$5,$B11=2003),CONCATENATE($BC11," ",$B11),"")</f>
        <v/>
      </c>
      <c r="BG11" s="0" t="str">
        <f aca="false">IF(AND($BC11=$BC$5,$B11=2004),CONCATENATE($BC11," ",$B11),"")</f>
        <v/>
      </c>
      <c r="BH11" s="0" t="str">
        <f aca="false">IF(OR($EZ11=BH$5,$FA11=BH$5,$FB11=BH$5),BH$5,"")</f>
        <v/>
      </c>
      <c r="BI11" s="0" t="str">
        <f aca="false">IF(AND($BH11=$BH$5,$B11=2001),CONCATENATE($BH11," ",$B11),"")</f>
        <v/>
      </c>
      <c r="BJ11" s="0" t="str">
        <f aca="false">IF(AND($BH11=$BH$5,$B11=2002),CONCATENATE($BH11," ",$B11),"")</f>
        <v/>
      </c>
      <c r="BK11" s="0" t="str">
        <f aca="false">IF(AND($BH11=$BH$5,$B11=2003),CONCATENATE($BH11," ",$B11),"")</f>
        <v/>
      </c>
      <c r="BL11" s="0" t="str">
        <f aca="false">IF(AND($BH11=$BH$5,$B11=2004),CONCATENATE($BH11," ",$B11),"")</f>
        <v/>
      </c>
      <c r="BM11" s="0" t="str">
        <f aca="false">IF(OR($EZ11=BM$5,$FA11=BM$5,$FB11=BM$5),BM$5,"")</f>
        <v/>
      </c>
      <c r="BN11" s="0" t="str">
        <f aca="false">IF(AND($BM11=$BM$5,$B11=2001),CONCATENATE($BM11," ",$B11),"")</f>
        <v/>
      </c>
      <c r="BO11" s="0" t="str">
        <f aca="false">IF(AND($BM11=$BM$5,$B11=2002),CONCATENATE($BM11," ",$B11),"")</f>
        <v/>
      </c>
      <c r="BP11" s="0" t="str">
        <f aca="false">IF(AND($BM11=$BM$5,$B11=2003),CONCATENATE($BM11," ",$B11),"")</f>
        <v/>
      </c>
      <c r="BQ11" s="0" t="str">
        <f aca="false">IF(AND($BM11=$BM$5,$B11=2004),CONCATENATE($BM11," ",$B11),"")</f>
        <v/>
      </c>
      <c r="BR11" s="0" t="str">
        <f aca="false">IF(OR($EZ11=BR$5,$FA11=BR$5,$FB11=BR$5),BR$5,"")</f>
        <v/>
      </c>
      <c r="BS11" s="0" t="str">
        <f aca="false">IF(AND($BR11=$BR$5,$B11=2001),CONCATENATE($BR11," ",$B11),"")</f>
        <v/>
      </c>
      <c r="BT11" s="0" t="str">
        <f aca="false">IF(AND($BR11=$BR$5,$B11=2002),CONCATENATE($BR11," ",$B11),"")</f>
        <v/>
      </c>
      <c r="BU11" s="0" t="str">
        <f aca="false">IF(AND($BR11=$BR$5,$B11=2003),CONCATENATE($BR11," ",$B11),"")</f>
        <v/>
      </c>
      <c r="BV11" s="0" t="str">
        <f aca="false">IF(AND($BR11=$BR$5,$B11=2004),CONCATENATE($BR11," ",$B11),"")</f>
        <v/>
      </c>
      <c r="BW11" s="0" t="str">
        <f aca="false">IF(OR($EZ11=BW$5,$FA11=BW$5,$FB11=BW$5),BW$5,"")</f>
        <v/>
      </c>
      <c r="BX11" s="0" t="str">
        <f aca="false">IF(AND($BW11=$BW$5,$B11=2001),CONCATENATE($BW11," ",$B11),"")</f>
        <v/>
      </c>
      <c r="BY11" s="0" t="str">
        <f aca="false">IF(AND($BW11=$BW$5,$B11=2002),CONCATENATE($BW11," ",$B11),"")</f>
        <v/>
      </c>
      <c r="BZ11" s="0" t="str">
        <f aca="false">IF(AND($BW11=$BW$5,$B11=2003),CONCATENATE($BW11," ",$B11),"")</f>
        <v/>
      </c>
      <c r="CA11" s="0" t="str">
        <f aca="false">IF(AND($BW11=$BW$5,$B11=2004),CONCATENATE($BW11," ",$B11),"")</f>
        <v/>
      </c>
      <c r="CB11" s="0" t="str">
        <f aca="false">IF(OR($EZ11=CB$5,$FA11=CB$5,$FB11=CB$5),CB$5,"")</f>
        <v/>
      </c>
      <c r="CC11" s="0" t="str">
        <f aca="false">IF(AND($CB11=$CB$5,$B11=2001),CONCATENATE($CB11," ",$B11),"")</f>
        <v/>
      </c>
      <c r="CD11" s="0" t="str">
        <f aca="false">IF(AND($CB11=$CB$5,$B11=2002),CONCATENATE($CB11," ",$B11),"")</f>
        <v/>
      </c>
      <c r="CE11" s="0" t="str">
        <f aca="false">IF(AND($CB11=$CB$5,$B11=2003),CONCATENATE($CB11," ",$B11),"")</f>
        <v/>
      </c>
      <c r="CF11" s="0" t="str">
        <f aca="false">IF(AND($CB11=$CB$5,$B11=2004),CONCATENATE($CB11," ",$B11),"")</f>
        <v/>
      </c>
      <c r="CG11" s="0" t="str">
        <f aca="false">IF(OR($EZ11=CG$5,$FA11=CG$5,$FB11=CG$5),CG$5,"")</f>
        <v/>
      </c>
      <c r="CH11" s="0" t="str">
        <f aca="false">IF(AND($CG11=$CG$5,$B11=2001),CONCATENATE($CG11," ",$B11),"")</f>
        <v/>
      </c>
      <c r="CI11" s="0" t="str">
        <f aca="false">IF(AND($CG11=$CG$5,$B11=2002),CONCATENATE($CG11," ",$B11),"")</f>
        <v/>
      </c>
      <c r="CJ11" s="0" t="str">
        <f aca="false">IF(AND($CG11=$CG$5,$B11=2003),CONCATENATE($CG11," ",$B11),"")</f>
        <v/>
      </c>
      <c r="CK11" s="0" t="str">
        <f aca="false">IF(AND($CG11=$CG$5,$B11=2004),CONCATENATE($CG11," ",$B11),"")</f>
        <v/>
      </c>
      <c r="CL11" s="0" t="str">
        <f aca="false">IF(OR($EZ11=CL$5,$FA11=CL$5,$FB11=CL$5),CL$5,"")</f>
        <v>So Cal</v>
      </c>
      <c r="CM11" s="0" t="str">
        <f aca="false">IF(AND($CL11=$CL$5,$B11=2001),CONCATENATE($CL11," ",$B11),"")</f>
        <v/>
      </c>
      <c r="CN11" s="0" t="str">
        <f aca="false">IF(AND($CL11=$CL$5,$B11=2002),CONCATENATE($CL11," ",$B11),"")</f>
        <v/>
      </c>
      <c r="CO11" s="0" t="str">
        <f aca="false">IF(AND($CL11=$CL$5,$B11=2003),CONCATENATE($CL11," ",$B11),"")</f>
        <v/>
      </c>
      <c r="CP11" s="0" t="str">
        <f aca="false">IF(AND($CL11=$CL$5,$B11=2004),CONCATENATE($CL11," ",$B11),"")</f>
        <v>So Cal 2004</v>
      </c>
      <c r="CQ11" s="0" t="str">
        <f aca="false">IF(OR($EZ11=CQ$5,$FA11=CQ$5,$FB11=CQ$5),CQ$5,"")</f>
        <v/>
      </c>
      <c r="CR11" s="0" t="str">
        <f aca="false">IF(AND($CQ11=$CQ$5,$B11=2001),CONCATENATE($CQ11," ",$B11),"")</f>
        <v/>
      </c>
      <c r="CS11" s="0" t="str">
        <f aca="false">IF(AND($CQ11=$CQ$5,$B11=2002),CONCATENATE($CQ11," ",$B11),"")</f>
        <v/>
      </c>
      <c r="CT11" s="0" t="str">
        <f aca="false">IF(AND($CQ11=$CQ$5,$B11=2003),CONCATENATE($CQ11," ",$B11),"")</f>
        <v/>
      </c>
      <c r="CU11" s="0" t="str">
        <f aca="false">IF(AND($CQ11=$CQ$5,$B11=2004),CONCATENATE($CQ11," ",$B11),"")</f>
        <v/>
      </c>
      <c r="CV11" s="0" t="str">
        <f aca="false">IF(OR($EZ11=CV$5,$FA11=CV$5,$FB11=CV$5),CV$5,"")</f>
        <v/>
      </c>
      <c r="CW11" s="0" t="str">
        <f aca="false">IF(AND($CV11=$CV$5,$B11=2001),CONCATENATE($CV11," ",$B11),"")</f>
        <v/>
      </c>
      <c r="CX11" s="0" t="str">
        <f aca="false">IF(AND($CV11=$CV$5,$B11=2002),CONCATENATE($CV11," ",$B11),"")</f>
        <v/>
      </c>
      <c r="CY11" s="0" t="str">
        <f aca="false">IF(AND($CV11=$CV$5,$B11=2003),CONCATENATE($CV11," ",$B11),"")</f>
        <v/>
      </c>
      <c r="CZ11" s="0" t="str">
        <f aca="false">IF(AND($CV11=$CV$5,$B11=2004),CONCATENATE($CV11," ",$B11),"")</f>
        <v/>
      </c>
      <c r="DA11" s="0" t="str">
        <f aca="false">IF(OR($EZ11=DA$5,$FA11=DA$5,$FB11=DA$5),DA$5,"")</f>
        <v/>
      </c>
      <c r="DB11" s="0" t="str">
        <f aca="false">IF(AND($DA11=$DA$5,$B11=2001),CONCATENATE($DA11," ",$B11),"")</f>
        <v/>
      </c>
      <c r="DC11" s="0" t="str">
        <f aca="false">IF(AND($DA11=$DA$5,$B11=2002),CONCATENATE($DA11," ",$B11),"")</f>
        <v/>
      </c>
      <c r="DD11" s="0" t="str">
        <f aca="false">IF(AND($DA11=$DA$5,$B11=2003),CONCATENATE($DA11," ",$B11),"")</f>
        <v/>
      </c>
      <c r="DE11" s="0" t="str">
        <f aca="false">IF(AND($DA11=$DA$5,$B11=2004),CONCATENATE($DA11," ",$B11),"")</f>
        <v/>
      </c>
      <c r="DF11" s="0" t="n">
        <v>700</v>
      </c>
      <c r="DG11" s="0" t="n">
        <v>700</v>
      </c>
      <c r="DH11" s="12" t="n">
        <v>3066.1</v>
      </c>
      <c r="DI11" s="12" t="n">
        <v>1425</v>
      </c>
      <c r="DJ11" s="12" t="n">
        <v>9850</v>
      </c>
      <c r="DK11" s="12" t="n">
        <v>3833</v>
      </c>
      <c r="DL11" s="12" t="n">
        <v>3745</v>
      </c>
      <c r="DM11" s="0" t="n">
        <v>6.8</v>
      </c>
      <c r="DN11" s="12" t="n">
        <v>1503.1</v>
      </c>
      <c r="DO11" s="0" t="n">
        <v>34</v>
      </c>
      <c r="DP11" s="0" t="n">
        <v>160</v>
      </c>
      <c r="DQ11" s="12" t="n">
        <v>4845</v>
      </c>
      <c r="DR11" s="12" t="n">
        <v>1390</v>
      </c>
      <c r="DS11" s="12" t="n">
        <v>6446</v>
      </c>
      <c r="DT11" s="12" t="n">
        <v>1846</v>
      </c>
      <c r="DU11" s="12" t="n">
        <v>1503.1</v>
      </c>
      <c r="DV11" s="0" t="n">
        <v>6.8</v>
      </c>
      <c r="DW11" s="0" t="n">
        <v>559</v>
      </c>
      <c r="DX11" s="12" t="n">
        <v>3075.2</v>
      </c>
      <c r="DY11" s="0" t="n">
        <v>905</v>
      </c>
      <c r="DZ11" s="0" t="n">
        <v>1065</v>
      </c>
      <c r="EA11" s="0" t="n">
        <v>0</v>
      </c>
      <c r="EB11" s="12" t="n">
        <f aca="false">DF11*$EB$1*$EB$2</f>
        <v>126000</v>
      </c>
      <c r="EC11" s="12" t="n">
        <v>551898</v>
      </c>
      <c r="ED11" s="12" t="n">
        <v>256500</v>
      </c>
      <c r="EE11" s="12" t="n">
        <v>1773000</v>
      </c>
      <c r="EF11" s="12" t="n">
        <v>689940</v>
      </c>
      <c r="EG11" s="12" t="n">
        <v>674100</v>
      </c>
      <c r="EH11" s="12" t="n">
        <v>1224</v>
      </c>
      <c r="EI11" s="12" t="n">
        <v>270558</v>
      </c>
      <c r="EJ11" s="12" t="n">
        <v>6120</v>
      </c>
      <c r="EK11" s="12" t="n">
        <v>28800</v>
      </c>
      <c r="EL11" s="12" t="n">
        <v>872100</v>
      </c>
      <c r="EM11" s="12" t="n">
        <v>250200</v>
      </c>
      <c r="EN11" s="12" t="n">
        <v>1160280</v>
      </c>
      <c r="EO11" s="12" t="n">
        <v>332280</v>
      </c>
      <c r="EP11" s="12" t="n">
        <v>270558</v>
      </c>
      <c r="EQ11" s="0" t="n">
        <v>1224</v>
      </c>
      <c r="ER11" s="12" t="n">
        <v>100620</v>
      </c>
      <c r="ES11" s="12" t="n">
        <v>553536</v>
      </c>
      <c r="ET11" s="12" t="n">
        <v>162900</v>
      </c>
      <c r="EU11" s="12" t="n">
        <v>191700</v>
      </c>
      <c r="EV11" s="0" t="n">
        <v>0</v>
      </c>
      <c r="EW11" s="0" t="s">
        <v>121</v>
      </c>
      <c r="EX11" s="0" t="s">
        <v>115</v>
      </c>
      <c r="EY11" s="0" t="s">
        <v>116</v>
      </c>
      <c r="EZ11" s="0" t="s">
        <v>91</v>
      </c>
      <c r="FC11" s="0" t="s">
        <v>518</v>
      </c>
      <c r="FD11" s="0" t="s">
        <v>519</v>
      </c>
      <c r="FS11" s="0" t="n">
        <v>365</v>
      </c>
    </row>
    <row r="12" customFormat="false" ht="12.75" hidden="false" customHeight="false" outlineLevel="0" collapsed="false">
      <c r="A12" s="0" t="s">
        <v>144</v>
      </c>
      <c r="B12" s="0" t="n">
        <v>2004</v>
      </c>
      <c r="C12" s="24"/>
      <c r="D12" s="0" t="s">
        <v>117</v>
      </c>
      <c r="E12" s="0" t="str">
        <f aca="false">CONCATENATE(D12," ",B12)</f>
        <v>CA 2004</v>
      </c>
      <c r="F12" s="0" t="s">
        <v>178</v>
      </c>
      <c r="G12" s="0" t="s">
        <v>153</v>
      </c>
      <c r="H12" s="0" t="s">
        <v>179</v>
      </c>
      <c r="I12" s="0" t="s">
        <v>180</v>
      </c>
      <c r="J12" s="0" t="str">
        <f aca="false">IF(OR($EZ12=J$5,$FA12=J$5,$FB12=J$5),J$5,"")</f>
        <v/>
      </c>
      <c r="K12" s="0" t="str">
        <f aca="false">IF(AND($J12=$J$5,$B12=2001),CONCATENATE($J12," ",$B12),"")</f>
        <v/>
      </c>
      <c r="L12" s="0" t="str">
        <f aca="false">IF(AND($J12=$J$5,$B12=2002),CONCATENATE($J12," ",$B12),"")</f>
        <v/>
      </c>
      <c r="M12" s="0" t="str">
        <f aca="false">IF(AND($J12=$J$5,$B12=2003),CONCATENATE($J12," ",$B12),"")</f>
        <v/>
      </c>
      <c r="N12" s="0" t="str">
        <f aca="false">IF(AND($J12=$J$5,$B12=2004),CONCATENATE($J12," ",$B12),"")</f>
        <v/>
      </c>
      <c r="O12" s="0" t="str">
        <f aca="false">IF(OR($EZ12=O$5,$FA12=O$5,$FB12=O$5),O$5,"")</f>
        <v/>
      </c>
      <c r="P12" s="0" t="str">
        <f aca="false">IF(AND($O12=$O$5,$B12=2001),CONCATENATE($O12," ",$B12),"")</f>
        <v/>
      </c>
      <c r="Q12" s="0" t="str">
        <f aca="false">IF(AND($O12=$O$5,$B12=2002),CONCATENATE($O12," ",$B12),"")</f>
        <v/>
      </c>
      <c r="R12" s="0" t="str">
        <f aca="false">IF(AND($O12=$O$5,$B12=2003),CONCATENATE($O12," ",$B12),"")</f>
        <v/>
      </c>
      <c r="S12" s="0" t="str">
        <f aca="false">IF(AND($O12=$O$5,$B12=2004),CONCATENATE($O12," ",$B12),"")</f>
        <v/>
      </c>
      <c r="T12" s="0" t="str">
        <f aca="false">IF(OR($EZ12=T$5,$FA12=T$5,$FB12=T$5),T$5,"")</f>
        <v/>
      </c>
      <c r="U12" s="0" t="str">
        <f aca="false">IF(AND($T12=$T$5,$B12=2001),CONCATENATE($T12," ",$B12),"")</f>
        <v/>
      </c>
      <c r="V12" s="0" t="str">
        <f aca="false">IF(AND($T12=$T$5,$B12=2002),CONCATENATE($T12," ",$B12),"")</f>
        <v/>
      </c>
      <c r="W12" s="0" t="str">
        <f aca="false">IF(AND($T12=$T$5,$B12=2003),CONCATENATE($T12," ",$B12),"")</f>
        <v/>
      </c>
      <c r="X12" s="0" t="str">
        <f aca="false">IF(AND($T12=$T$5,$B12=2004),CONCATENATE($T12," ",$B12),"")</f>
        <v/>
      </c>
      <c r="Y12" s="0" t="str">
        <f aca="false">IF(OR($EZ12=Y$5,$FA12=Y$5,$FB12=Y$5),Y$5,"")</f>
        <v/>
      </c>
      <c r="Z12" s="0" t="str">
        <f aca="false">IF(AND($Y12=$Y$5,$B12=2001),CONCATENATE($Y12," ",$B12),"")</f>
        <v/>
      </c>
      <c r="AA12" s="0" t="str">
        <f aca="false">IF(AND($Y12=$Y$5,$B12=2002),CONCATENATE($Y12," ",$B12),"")</f>
        <v/>
      </c>
      <c r="AB12" s="0" t="str">
        <f aca="false">IF(AND($Y12=$Y$5,$B12=2003),CONCATENATE($Y12," ",$B12),"")</f>
        <v/>
      </c>
      <c r="AC12" s="0" t="str">
        <f aca="false">IF(AND($Y12=$Y$5,$B12=2004),CONCATENATE($Y12," ",$B12),"")</f>
        <v/>
      </c>
      <c r="AD12" s="0" t="str">
        <f aca="false">IF(OR($EZ12=AD$5,$FA12=AD$5,$FB12=AD$5),AD$5,"")</f>
        <v/>
      </c>
      <c r="AE12" s="0" t="str">
        <f aca="false">IF(AND($AD12=$AD$5,$B12=2001),CONCATENATE($AD12," ",$B12),"")</f>
        <v/>
      </c>
      <c r="AF12" s="0" t="str">
        <f aca="false">IF(AND($AD12=$AD$5,$B12=2002),CONCATENATE($AD12," ",$B12),"")</f>
        <v/>
      </c>
      <c r="AG12" s="0" t="str">
        <f aca="false">IF(AND($AD12=$AD$5,$B12=2003),CONCATENATE($AD12," ",$B12),"")</f>
        <v/>
      </c>
      <c r="AH12" s="0" t="str">
        <f aca="false">IF(AND($AD12=$AD$5,$B12=2004),CONCATENATE($AD12," ",$B12),"")</f>
        <v/>
      </c>
      <c r="AI12" s="0" t="str">
        <f aca="false">IF(OR($EZ12=AI$5,$FA12=AI$5,$FB12=AI$5),AI$5,"")</f>
        <v/>
      </c>
      <c r="AJ12" s="0" t="str">
        <f aca="false">IF(AND($AI12=$AI$5,$B12=2001),CONCATENATE($AI12," ",$B12),"")</f>
        <v/>
      </c>
      <c r="AK12" s="0" t="str">
        <f aca="false">IF(AND($AI12=$AI$5,$B12=2002),CONCATENATE($AI12," ",$B12),"")</f>
        <v/>
      </c>
      <c r="AL12" s="0" t="str">
        <f aca="false">IF(AND($AI12=$AI$5,$B12=2003),CONCATENATE($AI12," ",$B12),"")</f>
        <v/>
      </c>
      <c r="AM12" s="0" t="str">
        <f aca="false">IF(AND($AI12=$AI$5,$B12=2004),CONCATENATE($AI12," ",$B12),"")</f>
        <v/>
      </c>
      <c r="AN12" s="0" t="str">
        <f aca="false">IF(OR($EZ12=AN$5,$FA12=AN$5,$FB12=AN$5),AN$5,"")</f>
        <v/>
      </c>
      <c r="AO12" s="0" t="str">
        <f aca="false">IF(AND($AN12=$AN$5,$B12=2001),CONCATENATE($AN12," ",$B12),"")</f>
        <v/>
      </c>
      <c r="AP12" s="0" t="str">
        <f aca="false">IF(AND($AN12=$AN$5,$B12=2002),CONCATENATE($AN12," ",$B12),"")</f>
        <v/>
      </c>
      <c r="AQ12" s="0" t="str">
        <f aca="false">IF(AND($AN12=$AN$5,$B12=2003),CONCATENATE($AN12," ",$B12),"")</f>
        <v/>
      </c>
      <c r="AR12" s="0" t="str">
        <f aca="false">IF(AND($AN12=$AN$5,$B12=2004),CONCATENATE($AN12," ",$B12),"")</f>
        <v/>
      </c>
      <c r="AS12" s="0" t="str">
        <f aca="false">IF(OR($EZ12=AS$5,$FA12=AS$5,$FB12=AS$5),AS$5,"")</f>
        <v/>
      </c>
      <c r="AT12" s="0" t="str">
        <f aca="false">IF(AND($AS12=$AS$5,$B12=2001),CONCATENATE($AS12," ",$B12),"")</f>
        <v/>
      </c>
      <c r="AU12" s="0" t="str">
        <f aca="false">IF(AND($AS12=$AS$5,$B12=2002),CONCATENATE($AS12," ",$B12),"")</f>
        <v/>
      </c>
      <c r="AV12" s="0" t="str">
        <f aca="false">IF(AND($AS12=$AS$5,$B12=2003),CONCATENATE($AS12," ",$B12),"")</f>
        <v/>
      </c>
      <c r="AW12" s="0" t="str">
        <f aca="false">IF(AND($AS12=$AS$5,$B12=2004),CONCATENATE($AS12," ",$B12),"")</f>
        <v/>
      </c>
      <c r="AX12" s="0" t="str">
        <f aca="false">IF(OR($EZ12=AX$5,$FA12=AX$5,$FB12=AX$5),AX$5,"")</f>
        <v/>
      </c>
      <c r="AY12" s="0" t="str">
        <f aca="false">IF(AND($AX12=$AX$5,$B12=2001),CONCATENATE($AX12," ",$B12),"")</f>
        <v/>
      </c>
      <c r="AZ12" s="0" t="str">
        <f aca="false">IF(AND($AX12=$AX$5,$B12=2002),CONCATENATE($AX12," ",$B12),"")</f>
        <v/>
      </c>
      <c r="BA12" s="0" t="str">
        <f aca="false">IF(AND($AX12=$AX$5,$B12=2003),CONCATENATE($AX12," ",$B12),"")</f>
        <v/>
      </c>
      <c r="BB12" s="0" t="str">
        <f aca="false">IF(AND($AX12=$AX$5,$B12=2004),CONCATENATE($AX12," ",$B12),"")</f>
        <v/>
      </c>
      <c r="BC12" s="0" t="str">
        <f aca="false">IF(OR($EZ12=BC$5,$FA12=BC$5,$FB12=BC$5),BC$5,"")</f>
        <v/>
      </c>
      <c r="BD12" s="0" t="str">
        <f aca="false">IF(AND($BC12=$BC$5,$B12=2001),CONCATENATE($BC12," ",$B12),"")</f>
        <v/>
      </c>
      <c r="BE12" s="0" t="str">
        <f aca="false">IF(AND($BC12=$BC$5,$B12=2002),CONCATENATE($BC12," ",$B12),"")</f>
        <v/>
      </c>
      <c r="BF12" s="0" t="str">
        <f aca="false">IF(AND($BC12=$BC$5,$B12=2003),CONCATENATE($BC12," ",$B12),"")</f>
        <v/>
      </c>
      <c r="BG12" s="0" t="str">
        <f aca="false">IF(AND($BC12=$BC$5,$B12=2004),CONCATENATE($BC12," ",$B12),"")</f>
        <v/>
      </c>
      <c r="BH12" s="0" t="str">
        <f aca="false">IF(OR($EZ12=BH$5,$FA12=BH$5,$FB12=BH$5),BH$5,"")</f>
        <v/>
      </c>
      <c r="BI12" s="0" t="str">
        <f aca="false">IF(AND($BH12=$BH$5,$B12=2001),CONCATENATE($BH12," ",$B12),"")</f>
        <v/>
      </c>
      <c r="BJ12" s="0" t="str">
        <f aca="false">IF(AND($BH12=$BH$5,$B12=2002),CONCATENATE($BH12," ",$B12),"")</f>
        <v/>
      </c>
      <c r="BK12" s="0" t="str">
        <f aca="false">IF(AND($BH12=$BH$5,$B12=2003),CONCATENATE($BH12," ",$B12),"")</f>
        <v/>
      </c>
      <c r="BL12" s="0" t="str">
        <f aca="false">IF(AND($BH12=$BH$5,$B12=2004),CONCATENATE($BH12," ",$B12),"")</f>
        <v/>
      </c>
      <c r="BM12" s="0" t="str">
        <f aca="false">IF(OR($EZ12=BM$5,$FA12=BM$5,$FB12=BM$5),BM$5,"")</f>
        <v/>
      </c>
      <c r="BN12" s="0" t="str">
        <f aca="false">IF(AND($BM12=$BM$5,$B12=2001),CONCATENATE($BM12," ",$B12),"")</f>
        <v/>
      </c>
      <c r="BO12" s="0" t="str">
        <f aca="false">IF(AND($BM12=$BM$5,$B12=2002),CONCATENATE($BM12," ",$B12),"")</f>
        <v/>
      </c>
      <c r="BP12" s="0" t="str">
        <f aca="false">IF(AND($BM12=$BM$5,$B12=2003),CONCATENATE($BM12," ",$B12),"")</f>
        <v/>
      </c>
      <c r="BQ12" s="0" t="str">
        <f aca="false">IF(AND($BM12=$BM$5,$B12=2004),CONCATENATE($BM12," ",$B12),"")</f>
        <v/>
      </c>
      <c r="BR12" s="0" t="str">
        <f aca="false">IF(OR($EZ12=BR$5,$FA12=BR$5,$FB12=BR$5),BR$5,"")</f>
        <v/>
      </c>
      <c r="BS12" s="0" t="str">
        <f aca="false">IF(AND($BR12=$BR$5,$B12=2001),CONCATENATE($BR12," ",$B12),"")</f>
        <v/>
      </c>
      <c r="BT12" s="0" t="str">
        <f aca="false">IF(AND($BR12=$BR$5,$B12=2002),CONCATENATE($BR12," ",$B12),"")</f>
        <v/>
      </c>
      <c r="BU12" s="0" t="str">
        <f aca="false">IF(AND($BR12=$BR$5,$B12=2003),CONCATENATE($BR12," ",$B12),"")</f>
        <v/>
      </c>
      <c r="BV12" s="0" t="str">
        <f aca="false">IF(AND($BR12=$BR$5,$B12=2004),CONCATENATE($BR12," ",$B12),"")</f>
        <v/>
      </c>
      <c r="BW12" s="0" t="str">
        <f aca="false">IF(OR($EZ12=BW$5,$FA12=BW$5,$FB12=BW$5),BW$5,"")</f>
        <v/>
      </c>
      <c r="BX12" s="0" t="str">
        <f aca="false">IF(AND($BW12=$BW$5,$B12=2001),CONCATENATE($BW12," ",$B12),"")</f>
        <v/>
      </c>
      <c r="BY12" s="0" t="str">
        <f aca="false">IF(AND($BW12=$BW$5,$B12=2002),CONCATENATE($BW12," ",$B12),"")</f>
        <v/>
      </c>
      <c r="BZ12" s="0" t="str">
        <f aca="false">IF(AND($BW12=$BW$5,$B12=2003),CONCATENATE($BW12," ",$B12),"")</f>
        <v/>
      </c>
      <c r="CA12" s="0" t="str">
        <f aca="false">IF(AND($BW12=$BW$5,$B12=2004),CONCATENATE($BW12," ",$B12),"")</f>
        <v/>
      </c>
      <c r="CB12" s="0" t="str">
        <f aca="false">IF(OR($EZ12=CB$5,$FA12=CB$5,$FB12=CB$5),CB$5,"")</f>
        <v/>
      </c>
      <c r="CC12" s="0" t="str">
        <f aca="false">IF(AND($CB12=$CB$5,$B12=2001),CONCATENATE($CB12," ",$B12),"")</f>
        <v/>
      </c>
      <c r="CD12" s="0" t="str">
        <f aca="false">IF(AND($CB12=$CB$5,$B12=2002),CONCATENATE($CB12," ",$B12),"")</f>
        <v/>
      </c>
      <c r="CE12" s="0" t="str">
        <f aca="false">IF(AND($CB12=$CB$5,$B12=2003),CONCATENATE($CB12," ",$B12),"")</f>
        <v/>
      </c>
      <c r="CF12" s="0" t="str">
        <f aca="false">IF(AND($CB12=$CB$5,$B12=2004),CONCATENATE($CB12," ",$B12),"")</f>
        <v/>
      </c>
      <c r="CG12" s="0" t="str">
        <f aca="false">IF(OR($EZ12=CG$5,$FA12=CG$5,$FB12=CG$5),CG$5,"")</f>
        <v/>
      </c>
      <c r="CH12" s="0" t="str">
        <f aca="false">IF(AND($CG12=$CG$5,$B12=2001),CONCATENATE($CG12," ",$B12),"")</f>
        <v/>
      </c>
      <c r="CI12" s="0" t="str">
        <f aca="false">IF(AND($CG12=$CG$5,$B12=2002),CONCATENATE($CG12," ",$B12),"")</f>
        <v/>
      </c>
      <c r="CJ12" s="0" t="str">
        <f aca="false">IF(AND($CG12=$CG$5,$B12=2003),CONCATENATE($CG12," ",$B12),"")</f>
        <v/>
      </c>
      <c r="CK12" s="0" t="str">
        <f aca="false">IF(AND($CG12=$CG$5,$B12=2004),CONCATENATE($CG12," ",$B12),"")</f>
        <v/>
      </c>
      <c r="CL12" s="0" t="str">
        <f aca="false">IF(OR($EZ12=CL$5,$FA12=CL$5,$FB12=CL$5),CL$5,"")</f>
        <v>So Cal</v>
      </c>
      <c r="CM12" s="0" t="str">
        <f aca="false">IF(AND($CL12=$CL$5,$B12=2001),CONCATENATE($CL12," ",$B12),"")</f>
        <v/>
      </c>
      <c r="CN12" s="0" t="str">
        <f aca="false">IF(AND($CL12=$CL$5,$B12=2002),CONCATENATE($CL12," ",$B12),"")</f>
        <v/>
      </c>
      <c r="CO12" s="0" t="str">
        <f aca="false">IF(AND($CL12=$CL$5,$B12=2003),CONCATENATE($CL12," ",$B12),"")</f>
        <v/>
      </c>
      <c r="CP12" s="0" t="str">
        <f aca="false">IF(AND($CL12=$CL$5,$B12=2004),CONCATENATE($CL12," ",$B12),"")</f>
        <v>So Cal 2004</v>
      </c>
      <c r="CQ12" s="0" t="str">
        <f aca="false">IF(OR($EZ12=CQ$5,$FA12=CQ$5,$FB12=CQ$5),CQ$5,"")</f>
        <v/>
      </c>
      <c r="CR12" s="0" t="str">
        <f aca="false">IF(AND($CQ12=$CQ$5,$B12=2001),CONCATENATE($CQ12," ",$B12),"")</f>
        <v/>
      </c>
      <c r="CS12" s="0" t="str">
        <f aca="false">IF(AND($CQ12=$CQ$5,$B12=2002),CONCATENATE($CQ12," ",$B12),"")</f>
        <v/>
      </c>
      <c r="CT12" s="0" t="str">
        <f aca="false">IF(AND($CQ12=$CQ$5,$B12=2003),CONCATENATE($CQ12," ",$B12),"")</f>
        <v/>
      </c>
      <c r="CU12" s="0" t="str">
        <f aca="false">IF(AND($CQ12=$CQ$5,$B12=2004),CONCATENATE($CQ12," ",$B12),"")</f>
        <v/>
      </c>
      <c r="CV12" s="0" t="str">
        <f aca="false">IF(OR($EZ12=CV$5,$FA12=CV$5,$FB12=CV$5),CV$5,"")</f>
        <v/>
      </c>
      <c r="CW12" s="0" t="str">
        <f aca="false">IF(AND($CV12=$CV$5,$B12=2001),CONCATENATE($CV12," ",$B12),"")</f>
        <v/>
      </c>
      <c r="CX12" s="0" t="str">
        <f aca="false">IF(AND($CV12=$CV$5,$B12=2002),CONCATENATE($CV12," ",$B12),"")</f>
        <v/>
      </c>
      <c r="CY12" s="0" t="str">
        <f aca="false">IF(AND($CV12=$CV$5,$B12=2003),CONCATENATE($CV12," ",$B12),"")</f>
        <v/>
      </c>
      <c r="CZ12" s="0" t="str">
        <f aca="false">IF(AND($CV12=$CV$5,$B12=2004),CONCATENATE($CV12," ",$B12),"")</f>
        <v/>
      </c>
      <c r="DA12" s="0" t="str">
        <f aca="false">IF(OR($EZ12=DA$5,$FA12=DA$5,$FB12=DA$5),DA$5,"")</f>
        <v/>
      </c>
      <c r="DB12" s="0" t="str">
        <f aca="false">IF(AND($DA12=$DA$5,$B12=2001),CONCATENATE($DA12," ",$B12),"")</f>
        <v/>
      </c>
      <c r="DC12" s="0" t="str">
        <f aca="false">IF(AND($DA12=$DA$5,$B12=2002),CONCATENATE($DA12," ",$B12),"")</f>
        <v/>
      </c>
      <c r="DD12" s="0" t="str">
        <f aca="false">IF(AND($DA12=$DA$5,$B12=2003),CONCATENATE($DA12," ",$B12),"")</f>
        <v/>
      </c>
      <c r="DE12" s="0" t="str">
        <f aca="false">IF(AND($DA12=$DA$5,$B12=2004),CONCATENATE($DA12," ",$B12),"")</f>
        <v/>
      </c>
      <c r="DF12" s="0" t="n">
        <v>1100</v>
      </c>
      <c r="DG12" s="0" t="n">
        <v>1100</v>
      </c>
      <c r="DH12" s="12" t="n">
        <v>3526.1</v>
      </c>
      <c r="DI12" s="12" t="n">
        <v>1425</v>
      </c>
      <c r="DJ12" s="12" t="n">
        <v>9850</v>
      </c>
      <c r="DK12" s="12" t="n">
        <v>4833</v>
      </c>
      <c r="DL12" s="12" t="n">
        <v>4745</v>
      </c>
      <c r="DM12" s="0" t="n">
        <v>6.8</v>
      </c>
      <c r="DN12" s="12" t="n">
        <v>1963.1</v>
      </c>
      <c r="DO12" s="0" t="n">
        <v>34</v>
      </c>
      <c r="DP12" s="0" t="n">
        <v>660</v>
      </c>
      <c r="DQ12" s="12" t="n">
        <v>6878</v>
      </c>
      <c r="DR12" s="12" t="n">
        <v>1390</v>
      </c>
      <c r="DS12" s="12" t="n">
        <v>7546</v>
      </c>
      <c r="DT12" s="12" t="n">
        <v>2946</v>
      </c>
      <c r="DU12" s="12" t="n">
        <v>1963.1</v>
      </c>
      <c r="DV12" s="0" t="n">
        <v>6.8</v>
      </c>
      <c r="DW12" s="0" t="n">
        <v>559</v>
      </c>
      <c r="DX12" s="12" t="n">
        <v>4815.2</v>
      </c>
      <c r="DY12" s="0" t="n">
        <v>905</v>
      </c>
      <c r="DZ12" s="0" t="n">
        <v>1065</v>
      </c>
      <c r="EA12" s="0" t="n">
        <v>0</v>
      </c>
      <c r="EB12" s="12" t="n">
        <f aca="false">DF12*$EB$1*$EB$2</f>
        <v>198000</v>
      </c>
      <c r="EC12" s="12" t="n">
        <v>634698</v>
      </c>
      <c r="ED12" s="12" t="n">
        <v>256500</v>
      </c>
      <c r="EE12" s="12" t="n">
        <v>1773000</v>
      </c>
      <c r="EF12" s="12" t="n">
        <v>869940</v>
      </c>
      <c r="EG12" s="12" t="n">
        <v>854100</v>
      </c>
      <c r="EH12" s="12" t="n">
        <v>1224</v>
      </c>
      <c r="EI12" s="12" t="n">
        <v>353358</v>
      </c>
      <c r="EJ12" s="12" t="n">
        <v>6120</v>
      </c>
      <c r="EK12" s="12" t="n">
        <v>118800</v>
      </c>
      <c r="EL12" s="12" t="n">
        <v>1238040</v>
      </c>
      <c r="EM12" s="12" t="n">
        <v>250200</v>
      </c>
      <c r="EN12" s="12" t="n">
        <v>1358280</v>
      </c>
      <c r="EO12" s="12" t="n">
        <v>530280</v>
      </c>
      <c r="EP12" s="12" t="n">
        <v>353358</v>
      </c>
      <c r="EQ12" s="0" t="n">
        <v>1224</v>
      </c>
      <c r="ER12" s="12" t="n">
        <v>100620</v>
      </c>
      <c r="ES12" s="12" t="n">
        <v>866736</v>
      </c>
      <c r="ET12" s="12" t="n">
        <v>162900</v>
      </c>
      <c r="EU12" s="12" t="n">
        <v>191700</v>
      </c>
      <c r="EV12" s="0" t="n">
        <v>0</v>
      </c>
      <c r="EW12" s="0" t="s">
        <v>114</v>
      </c>
      <c r="EX12" s="0" t="s">
        <v>115</v>
      </c>
      <c r="EY12" s="0" t="s">
        <v>116</v>
      </c>
      <c r="EZ12" s="0" t="s">
        <v>91</v>
      </c>
      <c r="FS12" s="0" t="n">
        <v>389</v>
      </c>
    </row>
    <row r="13" customFormat="false" ht="12.75" hidden="false" customHeight="false" outlineLevel="0" collapsed="false">
      <c r="A13" s="0" t="s">
        <v>517</v>
      </c>
      <c r="B13" s="0" t="n">
        <v>2004</v>
      </c>
      <c r="C13" s="24"/>
      <c r="D13" s="0" t="s">
        <v>117</v>
      </c>
      <c r="E13" s="0" t="str">
        <f aca="false">CONCATENATE(D13," ",B13)</f>
        <v>CA 2004</v>
      </c>
      <c r="F13" s="0" t="s">
        <v>483</v>
      </c>
      <c r="G13" s="0" t="s">
        <v>520</v>
      </c>
      <c r="H13" s="0" t="s">
        <v>432</v>
      </c>
      <c r="I13" s="0" t="s">
        <v>484</v>
      </c>
      <c r="J13" s="0" t="str">
        <f aca="false">IF(OR($EZ13=J$5,$FA13=J$5,$FB13=J$5),J$5,"")</f>
        <v/>
      </c>
      <c r="K13" s="0" t="str">
        <f aca="false">IF(AND($J13=$J$5,$B13=2001),CONCATENATE($J13," ",$B13),"")</f>
        <v/>
      </c>
      <c r="L13" s="0" t="str">
        <f aca="false">IF(AND($J13=$J$5,$B13=2002),CONCATENATE($J13," ",$B13),"")</f>
        <v/>
      </c>
      <c r="M13" s="0" t="str">
        <f aca="false">IF(AND($J13=$J$5,$B13=2003),CONCATENATE($J13," ",$B13),"")</f>
        <v/>
      </c>
      <c r="N13" s="0" t="str">
        <f aca="false">IF(AND($J13=$J$5,$B13=2004),CONCATENATE($J13," ",$B13),"")</f>
        <v/>
      </c>
      <c r="O13" s="0" t="str">
        <f aca="false">IF(OR($EZ13=O$5,$FA13=O$5,$FB13=O$5),O$5,"")</f>
        <v/>
      </c>
      <c r="P13" s="0" t="str">
        <f aca="false">IF(AND($O13=$O$5,$B13=2001),CONCATENATE($O13," ",$B13),"")</f>
        <v/>
      </c>
      <c r="Q13" s="0" t="str">
        <f aca="false">IF(AND($O13=$O$5,$B13=2002),CONCATENATE($O13," ",$B13),"")</f>
        <v/>
      </c>
      <c r="R13" s="0" t="str">
        <f aca="false">IF(AND($O13=$O$5,$B13=2003),CONCATENATE($O13," ",$B13),"")</f>
        <v/>
      </c>
      <c r="S13" s="0" t="str">
        <f aca="false">IF(AND($O13=$O$5,$B13=2004),CONCATENATE($O13," ",$B13),"")</f>
        <v/>
      </c>
      <c r="T13" s="0" t="str">
        <f aca="false">IF(OR($EZ13=T$5,$FA13=T$5,$FB13=T$5),T$5,"")</f>
        <v/>
      </c>
      <c r="U13" s="0" t="str">
        <f aca="false">IF(AND($T13=$T$5,$B13=2001),CONCATENATE($T13," ",$B13),"")</f>
        <v/>
      </c>
      <c r="V13" s="0" t="str">
        <f aca="false">IF(AND($T13=$T$5,$B13=2002),CONCATENATE($T13," ",$B13),"")</f>
        <v/>
      </c>
      <c r="W13" s="0" t="str">
        <f aca="false">IF(AND($T13=$T$5,$B13=2003),CONCATENATE($T13," ",$B13),"")</f>
        <v/>
      </c>
      <c r="X13" s="0" t="str">
        <f aca="false">IF(AND($T13=$T$5,$B13=2004),CONCATENATE($T13," ",$B13),"")</f>
        <v/>
      </c>
      <c r="Y13" s="0" t="str">
        <f aca="false">IF(OR($EZ13=Y$5,$FA13=Y$5,$FB13=Y$5),Y$5,"")</f>
        <v/>
      </c>
      <c r="Z13" s="0" t="str">
        <f aca="false">IF(AND($Y13=$Y$5,$B13=2001),CONCATENATE($Y13," ",$B13),"")</f>
        <v/>
      </c>
      <c r="AA13" s="0" t="str">
        <f aca="false">IF(AND($Y13=$Y$5,$B13=2002),CONCATENATE($Y13," ",$B13),"")</f>
        <v/>
      </c>
      <c r="AB13" s="0" t="str">
        <f aca="false">IF(AND($Y13=$Y$5,$B13=2003),CONCATENATE($Y13," ",$B13),"")</f>
        <v/>
      </c>
      <c r="AC13" s="0" t="str">
        <f aca="false">IF(AND($Y13=$Y$5,$B13=2004),CONCATENATE($Y13," ",$B13),"")</f>
        <v/>
      </c>
      <c r="AD13" s="0" t="str">
        <f aca="false">IF(OR($EZ13=AD$5,$FA13=AD$5,$FB13=AD$5),AD$5,"")</f>
        <v/>
      </c>
      <c r="AE13" s="0" t="str">
        <f aca="false">IF(AND($AD13=$AD$5,$B13=2001),CONCATENATE($AD13," ",$B13),"")</f>
        <v/>
      </c>
      <c r="AF13" s="0" t="str">
        <f aca="false">IF(AND($AD13=$AD$5,$B13=2002),CONCATENATE($AD13," ",$B13),"")</f>
        <v/>
      </c>
      <c r="AG13" s="0" t="str">
        <f aca="false">IF(AND($AD13=$AD$5,$B13=2003),CONCATENATE($AD13," ",$B13),"")</f>
        <v/>
      </c>
      <c r="AH13" s="0" t="str">
        <f aca="false">IF(AND($AD13=$AD$5,$B13=2004),CONCATENATE($AD13," ",$B13),"")</f>
        <v/>
      </c>
      <c r="AI13" s="0" t="str">
        <f aca="false">IF(OR($EZ13=AI$5,$FA13=AI$5,$FB13=AI$5),AI$5,"")</f>
        <v/>
      </c>
      <c r="AJ13" s="0" t="str">
        <f aca="false">IF(AND($AI13=$AI$5,$B13=2001),CONCATENATE($AI13," ",$B13),"")</f>
        <v/>
      </c>
      <c r="AK13" s="0" t="str">
        <f aca="false">IF(AND($AI13=$AI$5,$B13=2002),CONCATENATE($AI13," ",$B13),"")</f>
        <v/>
      </c>
      <c r="AL13" s="0" t="str">
        <f aca="false">IF(AND($AI13=$AI$5,$B13=2003),CONCATENATE($AI13," ",$B13),"")</f>
        <v/>
      </c>
      <c r="AM13" s="0" t="str">
        <f aca="false">IF(AND($AI13=$AI$5,$B13=2004),CONCATENATE($AI13," ",$B13),"")</f>
        <v/>
      </c>
      <c r="AN13" s="0" t="str">
        <f aca="false">IF(OR($EZ13=AN$5,$FA13=AN$5,$FB13=AN$5),AN$5,"")</f>
        <v/>
      </c>
      <c r="AO13" s="0" t="str">
        <f aca="false">IF(AND($AN13=$AN$5,$B13=2001),CONCATENATE($AN13," ",$B13),"")</f>
        <v/>
      </c>
      <c r="AP13" s="0" t="str">
        <f aca="false">IF(AND($AN13=$AN$5,$B13=2002),CONCATENATE($AN13," ",$B13),"")</f>
        <v/>
      </c>
      <c r="AQ13" s="0" t="str">
        <f aca="false">IF(AND($AN13=$AN$5,$B13=2003),CONCATENATE($AN13," ",$B13),"")</f>
        <v/>
      </c>
      <c r="AR13" s="0" t="str">
        <f aca="false">IF(AND($AN13=$AN$5,$B13=2004),CONCATENATE($AN13," ",$B13),"")</f>
        <v/>
      </c>
      <c r="AS13" s="0" t="str">
        <f aca="false">IF(OR($EZ13=AS$5,$FA13=AS$5,$FB13=AS$5),AS$5,"")</f>
        <v/>
      </c>
      <c r="AT13" s="0" t="str">
        <f aca="false">IF(AND($AS13=$AS$5,$B13=2001),CONCATENATE($AS13," ",$B13),"")</f>
        <v/>
      </c>
      <c r="AU13" s="0" t="str">
        <f aca="false">IF(AND($AS13=$AS$5,$B13=2002),CONCATENATE($AS13," ",$B13),"")</f>
        <v/>
      </c>
      <c r="AV13" s="0" t="str">
        <f aca="false">IF(AND($AS13=$AS$5,$B13=2003),CONCATENATE($AS13," ",$B13),"")</f>
        <v/>
      </c>
      <c r="AW13" s="0" t="str">
        <f aca="false">IF(AND($AS13=$AS$5,$B13=2004),CONCATENATE($AS13," ",$B13),"")</f>
        <v/>
      </c>
      <c r="AX13" s="0" t="str">
        <f aca="false">IF(OR($EZ13=AX$5,$FA13=AX$5,$FB13=AX$5),AX$5,"")</f>
        <v/>
      </c>
      <c r="AY13" s="0" t="str">
        <f aca="false">IF(AND($AX13=$AX$5,$B13=2001),CONCATENATE($AX13," ",$B13),"")</f>
        <v/>
      </c>
      <c r="AZ13" s="0" t="str">
        <f aca="false">IF(AND($AX13=$AX$5,$B13=2002),CONCATENATE($AX13," ",$B13),"")</f>
        <v/>
      </c>
      <c r="BA13" s="0" t="str">
        <f aca="false">IF(AND($AX13=$AX$5,$B13=2003),CONCATENATE($AX13," ",$B13),"")</f>
        <v/>
      </c>
      <c r="BB13" s="0" t="str">
        <f aca="false">IF(AND($AX13=$AX$5,$B13=2004),CONCATENATE($AX13," ",$B13),"")</f>
        <v/>
      </c>
      <c r="BC13" s="0" t="str">
        <f aca="false">IF(OR($EZ13=BC$5,$FA13=BC$5,$FB13=BC$5),BC$5,"")</f>
        <v/>
      </c>
      <c r="BD13" s="0" t="str">
        <f aca="false">IF(AND($BC13=$BC$5,$B13=2001),CONCATENATE($BC13," ",$B13),"")</f>
        <v/>
      </c>
      <c r="BE13" s="0" t="str">
        <f aca="false">IF(AND($BC13=$BC$5,$B13=2002),CONCATENATE($BC13," ",$B13),"")</f>
        <v/>
      </c>
      <c r="BF13" s="0" t="str">
        <f aca="false">IF(AND($BC13=$BC$5,$B13=2003),CONCATENATE($BC13," ",$B13),"")</f>
        <v/>
      </c>
      <c r="BG13" s="0" t="str">
        <f aca="false">IF(AND($BC13=$BC$5,$B13=2004),CONCATENATE($BC13," ",$B13),"")</f>
        <v/>
      </c>
      <c r="BH13" s="0" t="str">
        <f aca="false">IF(OR($EZ13=BH$5,$FA13=BH$5,$FB13=BH$5),BH$5,"")</f>
        <v/>
      </c>
      <c r="BI13" s="0" t="str">
        <f aca="false">IF(AND($BH13=$BH$5,$B13=2001),CONCATENATE($BH13," ",$B13),"")</f>
        <v/>
      </c>
      <c r="BJ13" s="0" t="str">
        <f aca="false">IF(AND($BH13=$BH$5,$B13=2002),CONCATENATE($BH13," ",$B13),"")</f>
        <v/>
      </c>
      <c r="BK13" s="0" t="str">
        <f aca="false">IF(AND($BH13=$BH$5,$B13=2003),CONCATENATE($BH13," ",$B13),"")</f>
        <v/>
      </c>
      <c r="BL13" s="0" t="str">
        <f aca="false">IF(AND($BH13=$BH$5,$B13=2004),CONCATENATE($BH13," ",$B13),"")</f>
        <v/>
      </c>
      <c r="BM13" s="0" t="str">
        <f aca="false">IF(OR($EZ13=BM$5,$FA13=BM$5,$FB13=BM$5),BM$5,"")</f>
        <v/>
      </c>
      <c r="BN13" s="0" t="str">
        <f aca="false">IF(AND($BM13=$BM$5,$B13=2001),CONCATENATE($BM13," ",$B13),"")</f>
        <v/>
      </c>
      <c r="BO13" s="0" t="str">
        <f aca="false">IF(AND($BM13=$BM$5,$B13=2002),CONCATENATE($BM13," ",$B13),"")</f>
        <v/>
      </c>
      <c r="BP13" s="0" t="str">
        <f aca="false">IF(AND($BM13=$BM$5,$B13=2003),CONCATENATE($BM13," ",$B13),"")</f>
        <v/>
      </c>
      <c r="BQ13" s="0" t="str">
        <f aca="false">IF(AND($BM13=$BM$5,$B13=2004),CONCATENATE($BM13," ",$B13),"")</f>
        <v/>
      </c>
      <c r="BR13" s="0" t="str">
        <f aca="false">IF(OR($EZ13=BR$5,$FA13=BR$5,$FB13=BR$5),BR$5,"")</f>
        <v/>
      </c>
      <c r="BS13" s="0" t="str">
        <f aca="false">IF(AND($BR13=$BR$5,$B13=2001),CONCATENATE($BR13," ",$B13),"")</f>
        <v/>
      </c>
      <c r="BT13" s="0" t="str">
        <f aca="false">IF(AND($BR13=$BR$5,$B13=2002),CONCATENATE($BR13," ",$B13),"")</f>
        <v/>
      </c>
      <c r="BU13" s="0" t="str">
        <f aca="false">IF(AND($BR13=$BR$5,$B13=2003),CONCATENATE($BR13," ",$B13),"")</f>
        <v/>
      </c>
      <c r="BV13" s="0" t="str">
        <f aca="false">IF(AND($BR13=$BR$5,$B13=2004),CONCATENATE($BR13," ",$B13),"")</f>
        <v/>
      </c>
      <c r="BW13" s="0" t="str">
        <f aca="false">IF(OR($EZ13=BW$5,$FA13=BW$5,$FB13=BW$5),BW$5,"")</f>
        <v/>
      </c>
      <c r="BX13" s="0" t="str">
        <f aca="false">IF(AND($BW13=$BW$5,$B13=2001),CONCATENATE($BW13," ",$B13),"")</f>
        <v/>
      </c>
      <c r="BY13" s="0" t="str">
        <f aca="false">IF(AND($BW13=$BW$5,$B13=2002),CONCATENATE($BW13," ",$B13),"")</f>
        <v/>
      </c>
      <c r="BZ13" s="0" t="str">
        <f aca="false">IF(AND($BW13=$BW$5,$B13=2003),CONCATENATE($BW13," ",$B13),"")</f>
        <v/>
      </c>
      <c r="CA13" s="0" t="str">
        <f aca="false">IF(AND($BW13=$BW$5,$B13=2004),CONCATENATE($BW13," ",$B13),"")</f>
        <v/>
      </c>
      <c r="CB13" s="0" t="str">
        <f aca="false">IF(OR($EZ13=CB$5,$FA13=CB$5,$FB13=CB$5),CB$5,"")</f>
        <v/>
      </c>
      <c r="CC13" s="0" t="str">
        <f aca="false">IF(AND($CB13=$CB$5,$B13=2001),CONCATENATE($CB13," ",$B13),"")</f>
        <v/>
      </c>
      <c r="CD13" s="0" t="str">
        <f aca="false">IF(AND($CB13=$CB$5,$B13=2002),CONCATENATE($CB13," ",$B13),"")</f>
        <v/>
      </c>
      <c r="CE13" s="0" t="str">
        <f aca="false">IF(AND($CB13=$CB$5,$B13=2003),CONCATENATE($CB13," ",$B13),"")</f>
        <v/>
      </c>
      <c r="CF13" s="0" t="str">
        <f aca="false">IF(AND($CB13=$CB$5,$B13=2004),CONCATENATE($CB13," ",$B13),"")</f>
        <v/>
      </c>
      <c r="CG13" s="0" t="str">
        <f aca="false">IF(OR($EZ13=CG$5,$FA13=CG$5,$FB13=CG$5),CG$5,"")</f>
        <v/>
      </c>
      <c r="CH13" s="0" t="str">
        <f aca="false">IF(AND($CG13=$CG$5,$B13=2001),CONCATENATE($CG13," ",$B13),"")</f>
        <v/>
      </c>
      <c r="CI13" s="0" t="str">
        <f aca="false">IF(AND($CG13=$CG$5,$B13=2002),CONCATENATE($CG13," ",$B13),"")</f>
        <v/>
      </c>
      <c r="CJ13" s="0" t="str">
        <f aca="false">IF(AND($CG13=$CG$5,$B13=2003),CONCATENATE($CG13," ",$B13),"")</f>
        <v/>
      </c>
      <c r="CK13" s="0" t="str">
        <f aca="false">IF(AND($CG13=$CG$5,$B13=2004),CONCATENATE($CG13," ",$B13),"")</f>
        <v/>
      </c>
      <c r="CL13" s="0" t="str">
        <f aca="false">IF(OR($EZ13=CL$5,$FA13=CL$5,$FB13=CL$5),CL$5,"")</f>
        <v>So Cal</v>
      </c>
      <c r="CM13" s="0" t="str">
        <f aca="false">IF(AND($CL13=$CL$5,$B13=2001),CONCATENATE($CL13," ",$B13),"")</f>
        <v/>
      </c>
      <c r="CN13" s="0" t="str">
        <f aca="false">IF(AND($CL13=$CL$5,$B13=2002),CONCATENATE($CL13," ",$B13),"")</f>
        <v/>
      </c>
      <c r="CO13" s="0" t="str">
        <f aca="false">IF(AND($CL13=$CL$5,$B13=2003),CONCATENATE($CL13," ",$B13),"")</f>
        <v/>
      </c>
      <c r="CP13" s="0" t="str">
        <f aca="false">IF(AND($CL13=$CL$5,$B13=2004),CONCATENATE($CL13," ",$B13),"")</f>
        <v>So Cal 2004</v>
      </c>
      <c r="CQ13" s="0" t="str">
        <f aca="false">IF(OR($EZ13=CQ$5,$FA13=CQ$5,$FB13=CQ$5),CQ$5,"")</f>
        <v/>
      </c>
      <c r="CR13" s="0" t="str">
        <f aca="false">IF(AND($CQ13=$CQ$5,$B13=2001),CONCATENATE($CQ13," ",$B13),"")</f>
        <v/>
      </c>
      <c r="CS13" s="0" t="str">
        <f aca="false">IF(AND($CQ13=$CQ$5,$B13=2002),CONCATENATE($CQ13," ",$B13),"")</f>
        <v/>
      </c>
      <c r="CT13" s="0" t="str">
        <f aca="false">IF(AND($CQ13=$CQ$5,$B13=2003),CONCATENATE($CQ13," ",$B13),"")</f>
        <v/>
      </c>
      <c r="CU13" s="0" t="str">
        <f aca="false">IF(AND($CQ13=$CQ$5,$B13=2004),CONCATENATE($CQ13," ",$B13),"")</f>
        <v/>
      </c>
      <c r="CV13" s="0" t="str">
        <f aca="false">IF(OR($EZ13=CV$5,$FA13=CV$5,$FB13=CV$5),CV$5,"")</f>
        <v/>
      </c>
      <c r="CW13" s="0" t="str">
        <f aca="false">IF(AND($CV13=$CV$5,$B13=2001),CONCATENATE($CV13," ",$B13),"")</f>
        <v/>
      </c>
      <c r="CX13" s="0" t="str">
        <f aca="false">IF(AND($CV13=$CV$5,$B13=2002),CONCATENATE($CV13," ",$B13),"")</f>
        <v/>
      </c>
      <c r="CY13" s="0" t="str">
        <f aca="false">IF(AND($CV13=$CV$5,$B13=2003),CONCATENATE($CV13," ",$B13),"")</f>
        <v/>
      </c>
      <c r="CZ13" s="0" t="str">
        <f aca="false">IF(AND($CV13=$CV$5,$B13=2004),CONCATENATE($CV13," ",$B13),"")</f>
        <v/>
      </c>
      <c r="DA13" s="0" t="str">
        <f aca="false">IF(OR($EZ13=DA$5,$FA13=DA$5,$FB13=DA$5),DA$5,"")</f>
        <v/>
      </c>
      <c r="DB13" s="0" t="str">
        <f aca="false">IF(AND($DA13=$DA$5,$B13=2001),CONCATENATE($DA13," ",$B13),"")</f>
        <v/>
      </c>
      <c r="DC13" s="0" t="str">
        <f aca="false">IF(AND($DA13=$DA$5,$B13=2002),CONCATENATE($DA13," ",$B13),"")</f>
        <v/>
      </c>
      <c r="DD13" s="0" t="str">
        <f aca="false">IF(AND($DA13=$DA$5,$B13=2003),CONCATENATE($DA13," ",$B13),"")</f>
        <v/>
      </c>
      <c r="DE13" s="0" t="str">
        <f aca="false">IF(AND($DA13=$DA$5,$B13=2004),CONCATENATE($DA13," ",$B13),"")</f>
        <v/>
      </c>
      <c r="DF13" s="0" t="n">
        <v>440</v>
      </c>
      <c r="DG13" s="0" t="n">
        <v>440</v>
      </c>
      <c r="DH13" s="12" t="n">
        <v>3526.1</v>
      </c>
      <c r="DI13" s="12" t="n">
        <v>1425</v>
      </c>
      <c r="DJ13" s="12" t="n">
        <v>9850</v>
      </c>
      <c r="DK13" s="12" t="n">
        <v>4833</v>
      </c>
      <c r="DL13" s="12" t="n">
        <v>4745</v>
      </c>
      <c r="DM13" s="0" t="n">
        <v>6.8</v>
      </c>
      <c r="DN13" s="12" t="n">
        <v>1963.1</v>
      </c>
      <c r="DO13" s="0" t="n">
        <v>34</v>
      </c>
      <c r="DP13" s="0" t="n">
        <v>660</v>
      </c>
      <c r="DQ13" s="12" t="n">
        <v>6878</v>
      </c>
      <c r="DR13" s="12" t="n">
        <v>1390</v>
      </c>
      <c r="DS13" s="12" t="n">
        <v>7546</v>
      </c>
      <c r="DT13" s="12" t="n">
        <v>2946</v>
      </c>
      <c r="DU13" s="12" t="n">
        <v>1963.1</v>
      </c>
      <c r="DV13" s="0" t="n">
        <v>6.8</v>
      </c>
      <c r="DW13" s="0" t="n">
        <v>559</v>
      </c>
      <c r="DX13" s="12" t="n">
        <v>3715.2</v>
      </c>
      <c r="DY13" s="0" t="n">
        <v>905</v>
      </c>
      <c r="DZ13" s="0" t="n">
        <v>1065</v>
      </c>
      <c r="EA13" s="0" t="n">
        <v>0</v>
      </c>
      <c r="EB13" s="12" t="n">
        <f aca="false">DF13*$EB$1*$EB$2</f>
        <v>79200</v>
      </c>
      <c r="EC13" s="12" t="n">
        <v>634698</v>
      </c>
      <c r="ED13" s="12" t="n">
        <v>256500</v>
      </c>
      <c r="EE13" s="12" t="n">
        <v>1773000</v>
      </c>
      <c r="EF13" s="12" t="n">
        <v>869940</v>
      </c>
      <c r="EG13" s="12" t="n">
        <v>854100</v>
      </c>
      <c r="EH13" s="12" t="n">
        <v>1224</v>
      </c>
      <c r="EI13" s="12" t="n">
        <v>353358</v>
      </c>
      <c r="EJ13" s="12" t="n">
        <v>6120</v>
      </c>
      <c r="EK13" s="12" t="n">
        <v>118800</v>
      </c>
      <c r="EL13" s="12" t="n">
        <v>1238040</v>
      </c>
      <c r="EM13" s="12" t="n">
        <v>250200</v>
      </c>
      <c r="EN13" s="12" t="n">
        <v>1358280</v>
      </c>
      <c r="EO13" s="12" t="n">
        <v>530280</v>
      </c>
      <c r="EP13" s="12" t="n">
        <v>353358</v>
      </c>
      <c r="EQ13" s="0" t="n">
        <v>1224</v>
      </c>
      <c r="ER13" s="12" t="n">
        <v>100620</v>
      </c>
      <c r="ES13" s="12" t="n">
        <v>668736</v>
      </c>
      <c r="ET13" s="12" t="n">
        <v>162900</v>
      </c>
      <c r="EU13" s="12" t="n">
        <v>191700</v>
      </c>
      <c r="EV13" s="0" t="n">
        <v>0</v>
      </c>
      <c r="EW13" s="0" t="s">
        <v>121</v>
      </c>
      <c r="EX13" s="0" t="s">
        <v>115</v>
      </c>
      <c r="EY13" s="0" t="s">
        <v>116</v>
      </c>
      <c r="EZ13" s="25" t="s">
        <v>91</v>
      </c>
      <c r="FA13" s="25"/>
      <c r="FB13" s="25"/>
      <c r="FC13" s="0" t="s">
        <v>518</v>
      </c>
      <c r="FD13" s="0" t="s">
        <v>519</v>
      </c>
      <c r="FS13" s="0" t="n">
        <v>667</v>
      </c>
    </row>
    <row r="14" customFormat="false" ht="12.75" hidden="false" customHeight="false" outlineLevel="0" collapsed="false">
      <c r="A14" s="0" t="s">
        <v>144</v>
      </c>
      <c r="B14" s="0" t="n">
        <v>2004</v>
      </c>
      <c r="C14" s="24"/>
      <c r="D14" s="0" t="s">
        <v>117</v>
      </c>
      <c r="E14" s="0" t="str">
        <f aca="false">CONCATENATE(D14," ",B14)</f>
        <v>CA 2004</v>
      </c>
      <c r="F14" s="0" t="s">
        <v>183</v>
      </c>
      <c r="G14" s="0" t="s">
        <v>119</v>
      </c>
      <c r="H14" s="0" t="s">
        <v>184</v>
      </c>
      <c r="I14" s="0" t="s">
        <v>185</v>
      </c>
      <c r="J14" s="0" t="str">
        <f aca="false">IF(OR($EZ14=J$5,$FA14=J$5,$FB14=J$5),J$5,"")</f>
        <v/>
      </c>
      <c r="K14" s="0" t="str">
        <f aca="false">IF(AND($J14=$J$5,$B14=2001),CONCATENATE($J14," ",$B14),"")</f>
        <v/>
      </c>
      <c r="L14" s="0" t="str">
        <f aca="false">IF(AND($J14=$J$5,$B14=2002),CONCATENATE($J14," ",$B14),"")</f>
        <v/>
      </c>
      <c r="M14" s="0" t="str">
        <f aca="false">IF(AND($J14=$J$5,$B14=2003),CONCATENATE($J14," ",$B14),"")</f>
        <v/>
      </c>
      <c r="N14" s="0" t="str">
        <f aca="false">IF(AND($J14=$J$5,$B14=2004),CONCATENATE($J14," ",$B14),"")</f>
        <v/>
      </c>
      <c r="O14" s="0" t="str">
        <f aca="false">IF(OR($EZ14=O$5,$FA14=O$5,$FB14=O$5),O$5,"")</f>
        <v/>
      </c>
      <c r="P14" s="0" t="str">
        <f aca="false">IF(AND($O14=$O$5,$B14=2001),CONCATENATE($O14," ",$B14),"")</f>
        <v/>
      </c>
      <c r="Q14" s="0" t="str">
        <f aca="false">IF(AND($O14=$O$5,$B14=2002),CONCATENATE($O14," ",$B14),"")</f>
        <v/>
      </c>
      <c r="R14" s="0" t="str">
        <f aca="false">IF(AND($O14=$O$5,$B14=2003),CONCATENATE($O14," ",$B14),"")</f>
        <v/>
      </c>
      <c r="S14" s="0" t="str">
        <f aca="false">IF(AND($O14=$O$5,$B14=2004),CONCATENATE($O14," ",$B14),"")</f>
        <v/>
      </c>
      <c r="T14" s="0" t="str">
        <f aca="false">IF(OR($EZ14=T$5,$FA14=T$5,$FB14=T$5),T$5,"")</f>
        <v/>
      </c>
      <c r="U14" s="0" t="str">
        <f aca="false">IF(AND($T14=$T$5,$B14=2001),CONCATENATE($T14," ",$B14),"")</f>
        <v/>
      </c>
      <c r="V14" s="0" t="str">
        <f aca="false">IF(AND($T14=$T$5,$B14=2002),CONCATENATE($T14," ",$B14),"")</f>
        <v/>
      </c>
      <c r="W14" s="0" t="str">
        <f aca="false">IF(AND($T14=$T$5,$B14=2003),CONCATENATE($T14," ",$B14),"")</f>
        <v/>
      </c>
      <c r="X14" s="0" t="str">
        <f aca="false">IF(AND($T14=$T$5,$B14=2004),CONCATENATE($T14," ",$B14),"")</f>
        <v/>
      </c>
      <c r="Y14" s="0" t="str">
        <f aca="false">IF(OR($EZ14=Y$5,$FA14=Y$5,$FB14=Y$5),Y$5,"")</f>
        <v/>
      </c>
      <c r="Z14" s="0" t="str">
        <f aca="false">IF(AND($Y14=$Y$5,$B14=2001),CONCATENATE($Y14," ",$B14),"")</f>
        <v/>
      </c>
      <c r="AA14" s="0" t="str">
        <f aca="false">IF(AND($Y14=$Y$5,$B14=2002),CONCATENATE($Y14," ",$B14),"")</f>
        <v/>
      </c>
      <c r="AB14" s="0" t="str">
        <f aca="false">IF(AND($Y14=$Y$5,$B14=2003),CONCATENATE($Y14," ",$B14),"")</f>
        <v/>
      </c>
      <c r="AC14" s="0" t="str">
        <f aca="false">IF(AND($Y14=$Y$5,$B14=2004),CONCATENATE($Y14," ",$B14),"")</f>
        <v/>
      </c>
      <c r="AD14" s="0" t="str">
        <f aca="false">IF(OR($EZ14=AD$5,$FA14=AD$5,$FB14=AD$5),AD$5,"")</f>
        <v/>
      </c>
      <c r="AE14" s="0" t="str">
        <f aca="false">IF(AND($AD14=$AD$5,$B14=2001),CONCATENATE($AD14," ",$B14),"")</f>
        <v/>
      </c>
      <c r="AF14" s="0" t="str">
        <f aca="false">IF(AND($AD14=$AD$5,$B14=2002),CONCATENATE($AD14," ",$B14),"")</f>
        <v/>
      </c>
      <c r="AG14" s="0" t="str">
        <f aca="false">IF(AND($AD14=$AD$5,$B14=2003),CONCATENATE($AD14," ",$B14),"")</f>
        <v/>
      </c>
      <c r="AH14" s="0" t="str">
        <f aca="false">IF(AND($AD14=$AD$5,$B14=2004),CONCATENATE($AD14," ",$B14),"")</f>
        <v/>
      </c>
      <c r="AI14" s="0" t="str">
        <f aca="false">IF(OR($EZ14=AI$5,$FA14=AI$5,$FB14=AI$5),AI$5,"")</f>
        <v/>
      </c>
      <c r="AJ14" s="0" t="str">
        <f aca="false">IF(AND($AI14=$AI$5,$B14=2001),CONCATENATE($AI14," ",$B14),"")</f>
        <v/>
      </c>
      <c r="AK14" s="0" t="str">
        <f aca="false">IF(AND($AI14=$AI$5,$B14=2002),CONCATENATE($AI14," ",$B14),"")</f>
        <v/>
      </c>
      <c r="AL14" s="0" t="str">
        <f aca="false">IF(AND($AI14=$AI$5,$B14=2003),CONCATENATE($AI14," ",$B14),"")</f>
        <v/>
      </c>
      <c r="AM14" s="0" t="str">
        <f aca="false">IF(AND($AI14=$AI$5,$B14=2004),CONCATENATE($AI14," ",$B14),"")</f>
        <v/>
      </c>
      <c r="AN14" s="0" t="str">
        <f aca="false">IF(OR($EZ14=AN$5,$FA14=AN$5,$FB14=AN$5),AN$5,"")</f>
        <v/>
      </c>
      <c r="AO14" s="0" t="str">
        <f aca="false">IF(AND($AN14=$AN$5,$B14=2001),CONCATENATE($AN14," ",$B14),"")</f>
        <v/>
      </c>
      <c r="AP14" s="0" t="str">
        <f aca="false">IF(AND($AN14=$AN$5,$B14=2002),CONCATENATE($AN14," ",$B14),"")</f>
        <v/>
      </c>
      <c r="AQ14" s="0" t="str">
        <f aca="false">IF(AND($AN14=$AN$5,$B14=2003),CONCATENATE($AN14," ",$B14),"")</f>
        <v/>
      </c>
      <c r="AR14" s="0" t="str">
        <f aca="false">IF(AND($AN14=$AN$5,$B14=2004),CONCATENATE($AN14," ",$B14),"")</f>
        <v/>
      </c>
      <c r="AS14" s="0" t="str">
        <f aca="false">IF(OR($EZ14=AS$5,$FA14=AS$5,$FB14=AS$5),AS$5,"")</f>
        <v/>
      </c>
      <c r="AT14" s="0" t="str">
        <f aca="false">IF(AND($AS14=$AS$5,$B14=2001),CONCATENATE($AS14," ",$B14),"")</f>
        <v/>
      </c>
      <c r="AU14" s="0" t="str">
        <f aca="false">IF(AND($AS14=$AS$5,$B14=2002),CONCATENATE($AS14," ",$B14),"")</f>
        <v/>
      </c>
      <c r="AV14" s="0" t="str">
        <f aca="false">IF(AND($AS14=$AS$5,$B14=2003),CONCATENATE($AS14," ",$B14),"")</f>
        <v/>
      </c>
      <c r="AW14" s="0" t="str">
        <f aca="false">IF(AND($AS14=$AS$5,$B14=2004),CONCATENATE($AS14," ",$B14),"")</f>
        <v/>
      </c>
      <c r="AX14" s="0" t="str">
        <f aca="false">IF(OR($EZ14=AX$5,$FA14=AX$5,$FB14=AX$5),AX$5,"")</f>
        <v/>
      </c>
      <c r="AY14" s="0" t="str">
        <f aca="false">IF(AND($AX14=$AX$5,$B14=2001),CONCATENATE($AX14," ",$B14),"")</f>
        <v/>
      </c>
      <c r="AZ14" s="0" t="str">
        <f aca="false">IF(AND($AX14=$AX$5,$B14=2002),CONCATENATE($AX14," ",$B14),"")</f>
        <v/>
      </c>
      <c r="BA14" s="0" t="str">
        <f aca="false">IF(AND($AX14=$AX$5,$B14=2003),CONCATENATE($AX14," ",$B14),"")</f>
        <v/>
      </c>
      <c r="BB14" s="0" t="str">
        <f aca="false">IF(AND($AX14=$AX$5,$B14=2004),CONCATENATE($AX14," ",$B14),"")</f>
        <v/>
      </c>
      <c r="BC14" s="0" t="str">
        <f aca="false">IF(OR($EZ14=BC$5,$FA14=BC$5,$FB14=BC$5),BC$5,"")</f>
        <v/>
      </c>
      <c r="BD14" s="0" t="str">
        <f aca="false">IF(AND($BC14=$BC$5,$B14=2001),CONCATENATE($BC14," ",$B14),"")</f>
        <v/>
      </c>
      <c r="BE14" s="0" t="str">
        <f aca="false">IF(AND($BC14=$BC$5,$B14=2002),CONCATENATE($BC14," ",$B14),"")</f>
        <v/>
      </c>
      <c r="BF14" s="0" t="str">
        <f aca="false">IF(AND($BC14=$BC$5,$B14=2003),CONCATENATE($BC14," ",$B14),"")</f>
        <v/>
      </c>
      <c r="BG14" s="0" t="str">
        <f aca="false">IF(AND($BC14=$BC$5,$B14=2004),CONCATENATE($BC14," ",$B14),"")</f>
        <v/>
      </c>
      <c r="BH14" s="0" t="str">
        <f aca="false">IF(OR($EZ14=BH$5,$FA14=BH$5,$FB14=BH$5),BH$5,"")</f>
        <v/>
      </c>
      <c r="BI14" s="0" t="str">
        <f aca="false">IF(AND($BH14=$BH$5,$B14=2001),CONCATENATE($BH14," ",$B14),"")</f>
        <v/>
      </c>
      <c r="BJ14" s="0" t="str">
        <f aca="false">IF(AND($BH14=$BH$5,$B14=2002),CONCATENATE($BH14," ",$B14),"")</f>
        <v/>
      </c>
      <c r="BK14" s="0" t="str">
        <f aca="false">IF(AND($BH14=$BH$5,$B14=2003),CONCATENATE($BH14," ",$B14),"")</f>
        <v/>
      </c>
      <c r="BL14" s="0" t="str">
        <f aca="false">IF(AND($BH14=$BH$5,$B14=2004),CONCATENATE($BH14," ",$B14),"")</f>
        <v/>
      </c>
      <c r="BM14" s="0" t="str">
        <f aca="false">IF(OR($EZ14=BM$5,$FA14=BM$5,$FB14=BM$5),BM$5,"")</f>
        <v/>
      </c>
      <c r="BN14" s="0" t="str">
        <f aca="false">IF(AND($BM14=$BM$5,$B14=2001),CONCATENATE($BM14," ",$B14),"")</f>
        <v/>
      </c>
      <c r="BO14" s="0" t="str">
        <f aca="false">IF(AND($BM14=$BM$5,$B14=2002),CONCATENATE($BM14," ",$B14),"")</f>
        <v/>
      </c>
      <c r="BP14" s="0" t="str">
        <f aca="false">IF(AND($BM14=$BM$5,$B14=2003),CONCATENATE($BM14," ",$B14),"")</f>
        <v/>
      </c>
      <c r="BQ14" s="0" t="str">
        <f aca="false">IF(AND($BM14=$BM$5,$B14=2004),CONCATENATE($BM14," ",$B14),"")</f>
        <v/>
      </c>
      <c r="BR14" s="0" t="str">
        <f aca="false">IF(OR($EZ14=BR$5,$FA14=BR$5,$FB14=BR$5),BR$5,"")</f>
        <v/>
      </c>
      <c r="BS14" s="0" t="str">
        <f aca="false">IF(AND($BR14=$BR$5,$B14=2001),CONCATENATE($BR14," ",$B14),"")</f>
        <v/>
      </c>
      <c r="BT14" s="0" t="str">
        <f aca="false">IF(AND($BR14=$BR$5,$B14=2002),CONCATENATE($BR14," ",$B14),"")</f>
        <v/>
      </c>
      <c r="BU14" s="0" t="str">
        <f aca="false">IF(AND($BR14=$BR$5,$B14=2003),CONCATENATE($BR14," ",$B14),"")</f>
        <v/>
      </c>
      <c r="BV14" s="0" t="str">
        <f aca="false">IF(AND($BR14=$BR$5,$B14=2004),CONCATENATE($BR14," ",$B14),"")</f>
        <v/>
      </c>
      <c r="BW14" s="0" t="str">
        <f aca="false">IF(OR($EZ14=BW$5,$FA14=BW$5,$FB14=BW$5),BW$5,"")</f>
        <v/>
      </c>
      <c r="BX14" s="0" t="str">
        <f aca="false">IF(AND($BW14=$BW$5,$B14=2001),CONCATENATE($BW14," ",$B14),"")</f>
        <v/>
      </c>
      <c r="BY14" s="0" t="str">
        <f aca="false">IF(AND($BW14=$BW$5,$B14=2002),CONCATENATE($BW14," ",$B14),"")</f>
        <v/>
      </c>
      <c r="BZ14" s="0" t="str">
        <f aca="false">IF(AND($BW14=$BW$5,$B14=2003),CONCATENATE($BW14," ",$B14),"")</f>
        <v/>
      </c>
      <c r="CA14" s="0" t="str">
        <f aca="false">IF(AND($BW14=$BW$5,$B14=2004),CONCATENATE($BW14," ",$B14),"")</f>
        <v/>
      </c>
      <c r="CB14" s="0" t="str">
        <f aca="false">IF(OR($EZ14=CB$5,$FA14=CB$5,$FB14=CB$5),CB$5,"")</f>
        <v/>
      </c>
      <c r="CC14" s="0" t="str">
        <f aca="false">IF(AND($CB14=$CB$5,$B14=2001),CONCATENATE($CB14," ",$B14),"")</f>
        <v/>
      </c>
      <c r="CD14" s="0" t="str">
        <f aca="false">IF(AND($CB14=$CB$5,$B14=2002),CONCATENATE($CB14," ",$B14),"")</f>
        <v/>
      </c>
      <c r="CE14" s="0" t="str">
        <f aca="false">IF(AND($CB14=$CB$5,$B14=2003),CONCATENATE($CB14," ",$B14),"")</f>
        <v/>
      </c>
      <c r="CF14" s="0" t="str">
        <f aca="false">IF(AND($CB14=$CB$5,$B14=2004),CONCATENATE($CB14," ",$B14),"")</f>
        <v/>
      </c>
      <c r="CG14" s="0" t="str">
        <f aca="false">IF(OR($EZ14=CG$5,$FA14=CG$5,$FB14=CG$5),CG$5,"")</f>
        <v/>
      </c>
      <c r="CH14" s="0" t="str">
        <f aca="false">IF(AND($CG14=$CG$5,$B14=2001),CONCATENATE($CG14," ",$B14),"")</f>
        <v/>
      </c>
      <c r="CI14" s="0" t="str">
        <f aca="false">IF(AND($CG14=$CG$5,$B14=2002),CONCATENATE($CG14," ",$B14),"")</f>
        <v/>
      </c>
      <c r="CJ14" s="0" t="str">
        <f aca="false">IF(AND($CG14=$CG$5,$B14=2003),CONCATENATE($CG14," ",$B14),"")</f>
        <v/>
      </c>
      <c r="CK14" s="0" t="str">
        <f aca="false">IF(AND($CG14=$CG$5,$B14=2004),CONCATENATE($CG14," ",$B14),"")</f>
        <v/>
      </c>
      <c r="CL14" s="0" t="str">
        <f aca="false">IF(OR($EZ14=CL$5,$FA14=CL$5,$FB14=CL$5),CL$5,"")</f>
        <v>So Cal</v>
      </c>
      <c r="CM14" s="0" t="str">
        <f aca="false">IF(AND($CL14=$CL$5,$B14=2001),CONCATENATE($CL14," ",$B14),"")</f>
        <v/>
      </c>
      <c r="CN14" s="0" t="str">
        <f aca="false">IF(AND($CL14=$CL$5,$B14=2002),CONCATENATE($CL14," ",$B14),"")</f>
        <v/>
      </c>
      <c r="CO14" s="0" t="str">
        <f aca="false">IF(AND($CL14=$CL$5,$B14=2003),CONCATENATE($CL14," ",$B14),"")</f>
        <v/>
      </c>
      <c r="CP14" s="0" t="str">
        <f aca="false">IF(AND($CL14=$CL$5,$B14=2004),CONCATENATE($CL14," ",$B14),"")</f>
        <v>So Cal 2004</v>
      </c>
      <c r="CQ14" s="0" t="str">
        <f aca="false">IF(OR($EZ14=CQ$5,$FA14=CQ$5,$FB14=CQ$5),CQ$5,"")</f>
        <v/>
      </c>
      <c r="CR14" s="0" t="str">
        <f aca="false">IF(AND($CQ14=$CQ$5,$B14=2001),CONCATENATE($CQ14," ",$B14),"")</f>
        <v/>
      </c>
      <c r="CS14" s="0" t="str">
        <f aca="false">IF(AND($CQ14=$CQ$5,$B14=2002),CONCATENATE($CQ14," ",$B14),"")</f>
        <v/>
      </c>
      <c r="CT14" s="0" t="str">
        <f aca="false">IF(AND($CQ14=$CQ$5,$B14=2003),CONCATENATE($CQ14," ",$B14),"")</f>
        <v/>
      </c>
      <c r="CU14" s="0" t="str">
        <f aca="false">IF(AND($CQ14=$CQ$5,$B14=2004),CONCATENATE($CQ14," ",$B14),"")</f>
        <v/>
      </c>
      <c r="CV14" s="0" t="str">
        <f aca="false">IF(OR($EZ14=CV$5,$FA14=CV$5,$FB14=CV$5),CV$5,"")</f>
        <v/>
      </c>
      <c r="CW14" s="0" t="str">
        <f aca="false">IF(AND($CV14=$CV$5,$B14=2001),CONCATENATE($CV14," ",$B14),"")</f>
        <v/>
      </c>
      <c r="CX14" s="0" t="str">
        <f aca="false">IF(AND($CV14=$CV$5,$B14=2002),CONCATENATE($CV14," ",$B14),"")</f>
        <v/>
      </c>
      <c r="CY14" s="0" t="str">
        <f aca="false">IF(AND($CV14=$CV$5,$B14=2003),CONCATENATE($CV14," ",$B14),"")</f>
        <v/>
      </c>
      <c r="CZ14" s="0" t="str">
        <f aca="false">IF(AND($CV14=$CV$5,$B14=2004),CONCATENATE($CV14," ",$B14),"")</f>
        <v/>
      </c>
      <c r="DA14" s="0" t="str">
        <f aca="false">IF(OR($EZ14=DA$5,$FA14=DA$5,$FB14=DA$5),DA$5,"")</f>
        <v/>
      </c>
      <c r="DB14" s="0" t="str">
        <f aca="false">IF(AND($DA14=$DA$5,$B14=2001),CONCATENATE($DA14," ",$B14),"")</f>
        <v/>
      </c>
      <c r="DC14" s="0" t="str">
        <f aca="false">IF(AND($DA14=$DA$5,$B14=2002),CONCATENATE($DA14," ",$B14),"")</f>
        <v/>
      </c>
      <c r="DD14" s="0" t="str">
        <f aca="false">IF(AND($DA14=$DA$5,$B14=2003),CONCATENATE($DA14," ",$B14),"")</f>
        <v/>
      </c>
      <c r="DE14" s="0" t="str">
        <f aca="false">IF(AND($DA14=$DA$5,$B14=2004),CONCATENATE($DA14," ",$B14),"")</f>
        <v/>
      </c>
      <c r="DF14" s="0" t="n">
        <v>200</v>
      </c>
      <c r="DG14" s="0" t="n">
        <v>200</v>
      </c>
      <c r="DH14" s="12" t="n">
        <v>3066.1</v>
      </c>
      <c r="DI14" s="12" t="n">
        <v>1425</v>
      </c>
      <c r="DJ14" s="12" t="n">
        <v>9850</v>
      </c>
      <c r="DK14" s="12" t="n">
        <v>4833</v>
      </c>
      <c r="DL14" s="12" t="n">
        <v>4745</v>
      </c>
      <c r="DM14" s="0" t="n">
        <v>6.8</v>
      </c>
      <c r="DN14" s="12" t="n">
        <v>1503.1</v>
      </c>
      <c r="DO14" s="0" t="n">
        <v>34</v>
      </c>
      <c r="DP14" s="0" t="n">
        <v>660</v>
      </c>
      <c r="DQ14" s="12" t="n">
        <v>6130</v>
      </c>
      <c r="DR14" s="12" t="n">
        <v>1390</v>
      </c>
      <c r="DS14" s="12" t="n">
        <v>7546</v>
      </c>
      <c r="DT14" s="12" t="n">
        <v>2946</v>
      </c>
      <c r="DU14" s="12" t="n">
        <v>1503.1</v>
      </c>
      <c r="DV14" s="0" t="n">
        <v>6.8</v>
      </c>
      <c r="DW14" s="0" t="n">
        <v>559</v>
      </c>
      <c r="DX14" s="12" t="n">
        <v>3275.2</v>
      </c>
      <c r="DY14" s="0" t="n">
        <v>905</v>
      </c>
      <c r="DZ14" s="0" t="n">
        <v>1065</v>
      </c>
      <c r="EA14" s="0" t="n">
        <v>0</v>
      </c>
      <c r="EB14" s="12" t="n">
        <f aca="false">DF14*$EB$1*$EB$2</f>
        <v>36000</v>
      </c>
      <c r="EC14" s="12" t="n">
        <v>551898</v>
      </c>
      <c r="ED14" s="12" t="n">
        <v>256500</v>
      </c>
      <c r="EE14" s="12" t="n">
        <v>1773000</v>
      </c>
      <c r="EF14" s="12" t="n">
        <v>869940</v>
      </c>
      <c r="EG14" s="12" t="n">
        <v>854100</v>
      </c>
      <c r="EH14" s="12" t="n">
        <v>1224</v>
      </c>
      <c r="EI14" s="12" t="n">
        <v>270558</v>
      </c>
      <c r="EJ14" s="12" t="n">
        <v>6120</v>
      </c>
      <c r="EK14" s="12" t="n">
        <v>118800</v>
      </c>
      <c r="EL14" s="12" t="n">
        <v>1103400</v>
      </c>
      <c r="EM14" s="12" t="n">
        <v>250200</v>
      </c>
      <c r="EN14" s="12" t="n">
        <v>1358280</v>
      </c>
      <c r="EO14" s="12" t="n">
        <v>530280</v>
      </c>
      <c r="EP14" s="12" t="n">
        <v>270558</v>
      </c>
      <c r="EQ14" s="0" t="n">
        <v>1224</v>
      </c>
      <c r="ER14" s="12" t="n">
        <v>100620</v>
      </c>
      <c r="ES14" s="12" t="n">
        <v>589536</v>
      </c>
      <c r="ET14" s="12" t="n">
        <v>162900</v>
      </c>
      <c r="EU14" s="12" t="n">
        <v>191700</v>
      </c>
      <c r="EV14" s="0" t="n">
        <v>0</v>
      </c>
      <c r="EW14" s="0" t="s">
        <v>114</v>
      </c>
      <c r="EX14" s="0" t="s">
        <v>115</v>
      </c>
      <c r="EY14" s="0" t="s">
        <v>116</v>
      </c>
      <c r="EZ14" s="0" t="s">
        <v>91</v>
      </c>
      <c r="FC14" s="0" t="s">
        <v>521</v>
      </c>
      <c r="FD14" s="0" t="s">
        <v>522</v>
      </c>
      <c r="FS14" s="0" t="n">
        <v>719</v>
      </c>
    </row>
    <row r="15" customFormat="false" ht="12.75" hidden="false" customHeight="false" outlineLevel="0" collapsed="false">
      <c r="A15" s="0" t="s">
        <v>108</v>
      </c>
      <c r="B15" s="0" t="n">
        <v>2001</v>
      </c>
      <c r="C15" s="24" t="n">
        <v>37043</v>
      </c>
      <c r="D15" s="0" t="s">
        <v>117</v>
      </c>
      <c r="E15" s="0" t="str">
        <f aca="false">CONCATENATE(D15," ",B15)</f>
        <v>CA 2001</v>
      </c>
      <c r="F15" s="0" t="s">
        <v>141</v>
      </c>
      <c r="G15" s="0" t="s">
        <v>142</v>
      </c>
      <c r="H15" s="0" t="s">
        <v>12</v>
      </c>
      <c r="I15" s="0" t="s">
        <v>193</v>
      </c>
      <c r="J15" s="0" t="str">
        <f aca="false">IF(OR($EZ15=J$5,$FA15=J$5,$FB15=J$5),J$5,"")</f>
        <v/>
      </c>
      <c r="K15" s="0" t="str">
        <f aca="false">IF(AND($J15=$J$5,$B15=2001),CONCATENATE($J15," ",$B15),"")</f>
        <v/>
      </c>
      <c r="L15" s="0" t="str">
        <f aca="false">IF(AND($J15=$J$5,$B15=2002),CONCATENATE($J15," ",$B15),"")</f>
        <v/>
      </c>
      <c r="M15" s="0" t="str">
        <f aca="false">IF(AND($J15=$J$5,$B15=2003),CONCATENATE($J15," ",$B15),"")</f>
        <v/>
      </c>
      <c r="N15" s="0" t="str">
        <f aca="false">IF(AND($J15=$J$5,$B15=2004),CONCATENATE($J15," ",$B15),"")</f>
        <v/>
      </c>
      <c r="O15" s="0" t="str">
        <f aca="false">IF(OR($EZ15=O$5,$FA15=O$5,$FB15=O$5),O$5,"")</f>
        <v/>
      </c>
      <c r="P15" s="0" t="str">
        <f aca="false">IF(AND($O15=$O$5,$B15=2001),CONCATENATE($O15," ",$B15),"")</f>
        <v/>
      </c>
      <c r="Q15" s="0" t="str">
        <f aca="false">IF(AND($O15=$O$5,$B15=2002),CONCATENATE($O15," ",$B15),"")</f>
        <v/>
      </c>
      <c r="R15" s="0" t="str">
        <f aca="false">IF(AND($O15=$O$5,$B15=2003),CONCATENATE($O15," ",$B15),"")</f>
        <v/>
      </c>
      <c r="S15" s="0" t="str">
        <f aca="false">IF(AND($O15=$O$5,$B15=2004),CONCATENATE($O15," ",$B15),"")</f>
        <v/>
      </c>
      <c r="T15" s="0" t="str">
        <f aca="false">IF(OR($EZ15=T$5,$FA15=T$5,$FB15=T$5),T$5,"")</f>
        <v/>
      </c>
      <c r="U15" s="0" t="str">
        <f aca="false">IF(AND($T15=$T$5,$B15=2001),CONCATENATE($T15," ",$B15),"")</f>
        <v/>
      </c>
      <c r="V15" s="0" t="str">
        <f aca="false">IF(AND($T15=$T$5,$B15=2002),CONCATENATE($T15," ",$B15),"")</f>
        <v/>
      </c>
      <c r="W15" s="0" t="str">
        <f aca="false">IF(AND($T15=$T$5,$B15=2003),CONCATENATE($T15," ",$B15),"")</f>
        <v/>
      </c>
      <c r="X15" s="0" t="str">
        <f aca="false">IF(AND($T15=$T$5,$B15=2004),CONCATENATE($T15," ",$B15),"")</f>
        <v/>
      </c>
      <c r="Y15" s="0" t="str">
        <f aca="false">IF(OR($EZ15=Y$5,$FA15=Y$5,$FB15=Y$5),Y$5,"")</f>
        <v/>
      </c>
      <c r="Z15" s="0" t="str">
        <f aca="false">IF(AND($Y15=$Y$5,$B15=2001),CONCATENATE($Y15," ",$B15),"")</f>
        <v/>
      </c>
      <c r="AA15" s="0" t="str">
        <f aca="false">IF(AND($Y15=$Y$5,$B15=2002),CONCATENATE($Y15," ",$B15),"")</f>
        <v/>
      </c>
      <c r="AB15" s="0" t="str">
        <f aca="false">IF(AND($Y15=$Y$5,$B15=2003),CONCATENATE($Y15," ",$B15),"")</f>
        <v/>
      </c>
      <c r="AC15" s="0" t="str">
        <f aca="false">IF(AND($Y15=$Y$5,$B15=2004),CONCATENATE($Y15," ",$B15),"")</f>
        <v/>
      </c>
      <c r="AD15" s="0" t="str">
        <f aca="false">IF(OR($EZ15=AD$5,$FA15=AD$5,$FB15=AD$5),AD$5,"")</f>
        <v/>
      </c>
      <c r="AE15" s="0" t="str">
        <f aca="false">IF(AND($AD15=$AD$5,$B15=2001),CONCATENATE($AD15," ",$B15),"")</f>
        <v/>
      </c>
      <c r="AF15" s="0" t="str">
        <f aca="false">IF(AND($AD15=$AD$5,$B15=2002),CONCATENATE($AD15," ",$B15),"")</f>
        <v/>
      </c>
      <c r="AG15" s="0" t="str">
        <f aca="false">IF(AND($AD15=$AD$5,$B15=2003),CONCATENATE($AD15," ",$B15),"")</f>
        <v/>
      </c>
      <c r="AH15" s="0" t="str">
        <f aca="false">IF(AND($AD15=$AD$5,$B15=2004),CONCATENATE($AD15," ",$B15),"")</f>
        <v/>
      </c>
      <c r="AI15" s="0" t="str">
        <f aca="false">IF(OR($EZ15=AI$5,$FA15=AI$5,$FB15=AI$5),AI$5,"")</f>
        <v/>
      </c>
      <c r="AJ15" s="0" t="str">
        <f aca="false">IF(AND($AI15=$AI$5,$B15=2001),CONCATENATE($AI15," ",$B15),"")</f>
        <v/>
      </c>
      <c r="AK15" s="0" t="str">
        <f aca="false">IF(AND($AI15=$AI$5,$B15=2002),CONCATENATE($AI15," ",$B15),"")</f>
        <v/>
      </c>
      <c r="AL15" s="0" t="str">
        <f aca="false">IF(AND($AI15=$AI$5,$B15=2003),CONCATENATE($AI15," ",$B15),"")</f>
        <v/>
      </c>
      <c r="AM15" s="0" t="str">
        <f aca="false">IF(AND($AI15=$AI$5,$B15=2004),CONCATENATE($AI15," ",$B15),"")</f>
        <v/>
      </c>
      <c r="AN15" s="0" t="str">
        <f aca="false">IF(OR($EZ15=AN$5,$FA15=AN$5,$FB15=AN$5),AN$5,"")</f>
        <v/>
      </c>
      <c r="AO15" s="0" t="str">
        <f aca="false">IF(AND($AN15=$AN$5,$B15=2001),CONCATENATE($AN15," ",$B15),"")</f>
        <v/>
      </c>
      <c r="AP15" s="0" t="str">
        <f aca="false">IF(AND($AN15=$AN$5,$B15=2002),CONCATENATE($AN15," ",$B15),"")</f>
        <v/>
      </c>
      <c r="AQ15" s="0" t="str">
        <f aca="false">IF(AND($AN15=$AN$5,$B15=2003),CONCATENATE($AN15," ",$B15),"")</f>
        <v/>
      </c>
      <c r="AR15" s="0" t="str">
        <f aca="false">IF(AND($AN15=$AN$5,$B15=2004),CONCATENATE($AN15," ",$B15),"")</f>
        <v/>
      </c>
      <c r="AS15" s="0" t="str">
        <f aca="false">IF(OR($EZ15=AS$5,$FA15=AS$5,$FB15=AS$5),AS$5,"")</f>
        <v/>
      </c>
      <c r="AT15" s="0" t="str">
        <f aca="false">IF(AND($AS15=$AS$5,$B15=2001),CONCATENATE($AS15," ",$B15),"")</f>
        <v/>
      </c>
      <c r="AU15" s="0" t="str">
        <f aca="false">IF(AND($AS15=$AS$5,$B15=2002),CONCATENATE($AS15," ",$B15),"")</f>
        <v/>
      </c>
      <c r="AV15" s="0" t="str">
        <f aca="false">IF(AND($AS15=$AS$5,$B15=2003),CONCATENATE($AS15," ",$B15),"")</f>
        <v/>
      </c>
      <c r="AW15" s="0" t="str">
        <f aca="false">IF(AND($AS15=$AS$5,$B15=2004),CONCATENATE($AS15," ",$B15),"")</f>
        <v/>
      </c>
      <c r="AX15" s="0" t="str">
        <f aca="false">IF(OR($EZ15=AX$5,$FA15=AX$5,$FB15=AX$5),AX$5,"")</f>
        <v/>
      </c>
      <c r="AY15" s="0" t="str">
        <f aca="false">IF(AND($AX15=$AX$5,$B15=2001),CONCATENATE($AX15," ",$B15),"")</f>
        <v/>
      </c>
      <c r="AZ15" s="0" t="str">
        <f aca="false">IF(AND($AX15=$AX$5,$B15=2002),CONCATENATE($AX15," ",$B15),"")</f>
        <v/>
      </c>
      <c r="BA15" s="0" t="str">
        <f aca="false">IF(AND($AX15=$AX$5,$B15=2003),CONCATENATE($AX15," ",$B15),"")</f>
        <v/>
      </c>
      <c r="BB15" s="0" t="str">
        <f aca="false">IF(AND($AX15=$AX$5,$B15=2004),CONCATENATE($AX15," ",$B15),"")</f>
        <v/>
      </c>
      <c r="BC15" s="0" t="str">
        <f aca="false">IF(OR($EZ15=BC$5,$FA15=BC$5,$FB15=BC$5),BC$5,"")</f>
        <v/>
      </c>
      <c r="BD15" s="0" t="str">
        <f aca="false">IF(AND($BC15=$BC$5,$B15=2001),CONCATENATE($BC15," ",$B15),"")</f>
        <v/>
      </c>
      <c r="BE15" s="0" t="str">
        <f aca="false">IF(AND($BC15=$BC$5,$B15=2002),CONCATENATE($BC15," ",$B15),"")</f>
        <v/>
      </c>
      <c r="BF15" s="0" t="str">
        <f aca="false">IF(AND($BC15=$BC$5,$B15=2003),CONCATENATE($BC15," ",$B15),"")</f>
        <v/>
      </c>
      <c r="BG15" s="0" t="str">
        <f aca="false">IF(AND($BC15=$BC$5,$B15=2004),CONCATENATE($BC15," ",$B15),"")</f>
        <v/>
      </c>
      <c r="BH15" s="0" t="str">
        <f aca="false">IF(OR($EZ15=BH$5,$FA15=BH$5,$FB15=BH$5),BH$5,"")</f>
        <v/>
      </c>
      <c r="BI15" s="0" t="str">
        <f aca="false">IF(AND($BH15=$BH$5,$B15=2001),CONCATENATE($BH15," ",$B15),"")</f>
        <v/>
      </c>
      <c r="BJ15" s="0" t="str">
        <f aca="false">IF(AND($BH15=$BH$5,$B15=2002),CONCATENATE($BH15," ",$B15),"")</f>
        <v/>
      </c>
      <c r="BK15" s="0" t="str">
        <f aca="false">IF(AND($BH15=$BH$5,$B15=2003),CONCATENATE($BH15," ",$B15),"")</f>
        <v/>
      </c>
      <c r="BL15" s="0" t="str">
        <f aca="false">IF(AND($BH15=$BH$5,$B15=2004),CONCATENATE($BH15," ",$B15),"")</f>
        <v/>
      </c>
      <c r="BM15" s="0" t="str">
        <f aca="false">IF(OR($EZ15=BM$5,$FA15=BM$5,$FB15=BM$5),BM$5,"")</f>
        <v/>
      </c>
      <c r="BN15" s="0" t="str">
        <f aca="false">IF(AND($BM15=$BM$5,$B15=2001),CONCATENATE($BM15," ",$B15),"")</f>
        <v/>
      </c>
      <c r="BO15" s="0" t="str">
        <f aca="false">IF(AND($BM15=$BM$5,$B15=2002),CONCATENATE($BM15," ",$B15),"")</f>
        <v/>
      </c>
      <c r="BP15" s="0" t="str">
        <f aca="false">IF(AND($BM15=$BM$5,$B15=2003),CONCATENATE($BM15," ",$B15),"")</f>
        <v/>
      </c>
      <c r="BQ15" s="0" t="str">
        <f aca="false">IF(AND($BM15=$BM$5,$B15=2004),CONCATENATE($BM15," ",$B15),"")</f>
        <v/>
      </c>
      <c r="BR15" s="0" t="str">
        <f aca="false">IF(OR($EZ15=BR$5,$FA15=BR$5,$FB15=BR$5),BR$5,"")</f>
        <v/>
      </c>
      <c r="BS15" s="0" t="str">
        <f aca="false">IF(AND($BR15=$BR$5,$B15=2001),CONCATENATE($BR15," ",$B15),"")</f>
        <v/>
      </c>
      <c r="BT15" s="0" t="str">
        <f aca="false">IF(AND($BR15=$BR$5,$B15=2002),CONCATENATE($BR15," ",$B15),"")</f>
        <v/>
      </c>
      <c r="BU15" s="0" t="str">
        <f aca="false">IF(AND($BR15=$BR$5,$B15=2003),CONCATENATE($BR15," ",$B15),"")</f>
        <v/>
      </c>
      <c r="BV15" s="0" t="str">
        <f aca="false">IF(AND($BR15=$BR$5,$B15=2004),CONCATENATE($BR15," ",$B15),"")</f>
        <v/>
      </c>
      <c r="BW15" s="0" t="str">
        <f aca="false">IF(OR($EZ15=BW$5,$FA15=BW$5,$FB15=BW$5),BW$5,"")</f>
        <v/>
      </c>
      <c r="BX15" s="0" t="str">
        <f aca="false">IF(AND($BW15=$BW$5,$B15=2001),CONCATENATE($BW15," ",$B15),"")</f>
        <v/>
      </c>
      <c r="BY15" s="0" t="str">
        <f aca="false">IF(AND($BW15=$BW$5,$B15=2002),CONCATENATE($BW15," ",$B15),"")</f>
        <v/>
      </c>
      <c r="BZ15" s="0" t="str">
        <f aca="false">IF(AND($BW15=$BW$5,$B15=2003),CONCATENATE($BW15," ",$B15),"")</f>
        <v/>
      </c>
      <c r="CA15" s="0" t="str">
        <f aca="false">IF(AND($BW15=$BW$5,$B15=2004),CONCATENATE($BW15," ",$B15),"")</f>
        <v/>
      </c>
      <c r="CB15" s="0" t="str">
        <f aca="false">IF(OR($EZ15=CB$5,$FA15=CB$5,$FB15=CB$5),CB$5,"")</f>
        <v/>
      </c>
      <c r="CC15" s="0" t="str">
        <f aca="false">IF(AND($CB15=$CB$5,$B15=2001),CONCATENATE($CB15," ",$B15),"")</f>
        <v/>
      </c>
      <c r="CD15" s="0" t="str">
        <f aca="false">IF(AND($CB15=$CB$5,$B15=2002),CONCATENATE($CB15," ",$B15),"")</f>
        <v/>
      </c>
      <c r="CE15" s="0" t="str">
        <f aca="false">IF(AND($CB15=$CB$5,$B15=2003),CONCATENATE($CB15," ",$B15),"")</f>
        <v/>
      </c>
      <c r="CF15" s="0" t="str">
        <f aca="false">IF(AND($CB15=$CB$5,$B15=2004),CONCATENATE($CB15," ",$B15),"")</f>
        <v/>
      </c>
      <c r="CG15" s="0" t="str">
        <f aca="false">IF(OR($EZ15=CG$5,$FA15=CG$5,$FB15=CG$5),CG$5,"")</f>
        <v>SDG&amp;E</v>
      </c>
      <c r="CH15" s="0" t="str">
        <f aca="false">IF(AND($CG15=$CG$5,$B15=2001),CONCATENATE($CG15," ",$B15),"")</f>
        <v>SDG&amp;E 2001</v>
      </c>
      <c r="CI15" s="0" t="str">
        <f aca="false">IF(AND($CG15=$CG$5,$B15=2002),CONCATENATE($CG15," ",$B15),"")</f>
        <v/>
      </c>
      <c r="CJ15" s="0" t="str">
        <f aca="false">IF(AND($CG15=$CG$5,$B15=2003),CONCATENATE($CG15," ",$B15),"")</f>
        <v/>
      </c>
      <c r="CK15" s="0" t="str">
        <f aca="false">IF(AND($CG15=$CG$5,$B15=2004),CONCATENATE($CG15," ",$B15),"")</f>
        <v/>
      </c>
      <c r="CL15" s="0" t="str">
        <f aca="false">IF(OR($EZ15=CL$5,$FA15=CL$5,$FB15=CL$5),CL$5,"")</f>
        <v/>
      </c>
      <c r="CM15" s="0" t="str">
        <f aca="false">IF(AND($CL15=$CL$5,$B15=2001),CONCATENATE($CL15," ",$B15),"")</f>
        <v/>
      </c>
      <c r="CN15" s="0" t="str">
        <f aca="false">IF(AND($CL15=$CL$5,$B15=2002),CONCATENATE($CL15," ",$B15),"")</f>
        <v/>
      </c>
      <c r="CO15" s="0" t="str">
        <f aca="false">IF(AND($CL15=$CL$5,$B15=2003),CONCATENATE($CL15," ",$B15),"")</f>
        <v/>
      </c>
      <c r="CP15" s="0" t="str">
        <f aca="false">IF(AND($CL15=$CL$5,$B15=2004),CONCATENATE($CL15," ",$B15),"")</f>
        <v/>
      </c>
      <c r="CQ15" s="0" t="str">
        <f aca="false">IF(OR($EZ15=CQ$5,$FA15=CQ$5,$FB15=CQ$5),CQ$5,"")</f>
        <v/>
      </c>
      <c r="CR15" s="0" t="str">
        <f aca="false">IF(AND($CQ15=$CQ$5,$B15=2001),CONCATENATE($CQ15," ",$B15),"")</f>
        <v/>
      </c>
      <c r="CS15" s="0" t="str">
        <f aca="false">IF(AND($CQ15=$CQ$5,$B15=2002),CONCATENATE($CQ15," ",$B15),"")</f>
        <v/>
      </c>
      <c r="CT15" s="0" t="str">
        <f aca="false">IF(AND($CQ15=$CQ$5,$B15=2003),CONCATENATE($CQ15," ",$B15),"")</f>
        <v/>
      </c>
      <c r="CU15" s="0" t="str">
        <f aca="false">IF(AND($CQ15=$CQ$5,$B15=2004),CONCATENATE($CQ15," ",$B15),"")</f>
        <v/>
      </c>
      <c r="CV15" s="0" t="str">
        <f aca="false">IF(OR($EZ15=CV$5,$FA15=CV$5,$FB15=CV$5),CV$5,"")</f>
        <v/>
      </c>
      <c r="CW15" s="0" t="str">
        <f aca="false">IF(AND($CV15=$CV$5,$B15=2001),CONCATENATE($CV15," ",$B15),"")</f>
        <v/>
      </c>
      <c r="CX15" s="0" t="str">
        <f aca="false">IF(AND($CV15=$CV$5,$B15=2002),CONCATENATE($CV15," ",$B15),"")</f>
        <v/>
      </c>
      <c r="CY15" s="0" t="str">
        <f aca="false">IF(AND($CV15=$CV$5,$B15=2003),CONCATENATE($CV15," ",$B15),"")</f>
        <v/>
      </c>
      <c r="CZ15" s="0" t="str">
        <f aca="false">IF(AND($CV15=$CV$5,$B15=2004),CONCATENATE($CV15," ",$B15),"")</f>
        <v/>
      </c>
      <c r="DA15" s="0" t="str">
        <f aca="false">IF(OR($EZ15=DA$5,$FA15=DA$5,$FB15=DA$5),DA$5,"")</f>
        <v/>
      </c>
      <c r="DB15" s="0" t="str">
        <f aca="false">IF(AND($DA15=$DA$5,$B15=2001),CONCATENATE($DA15," ",$B15),"")</f>
        <v/>
      </c>
      <c r="DC15" s="0" t="str">
        <f aca="false">IF(AND($DA15=$DA$5,$B15=2002),CONCATENATE($DA15," ",$B15),"")</f>
        <v/>
      </c>
      <c r="DD15" s="0" t="str">
        <f aca="false">IF(AND($DA15=$DA$5,$B15=2003),CONCATENATE($DA15," ",$B15),"")</f>
        <v/>
      </c>
      <c r="DE15" s="0" t="str">
        <f aca="false">IF(AND($DA15=$DA$5,$B15=2004),CONCATENATE($DA15," ",$B15),"")</f>
        <v/>
      </c>
      <c r="DF15" s="0" t="n">
        <v>49</v>
      </c>
      <c r="DG15" s="0" t="n">
        <v>0</v>
      </c>
      <c r="DH15" s="12" t="n">
        <v>1086.1</v>
      </c>
      <c r="DI15" s="12" t="n">
        <v>685</v>
      </c>
      <c r="DJ15" s="12" t="n">
        <v>560</v>
      </c>
      <c r="DK15" s="12" t="n">
        <v>0</v>
      </c>
      <c r="DL15" s="12" t="n">
        <v>0</v>
      </c>
      <c r="DM15" s="0" t="n">
        <v>6.8</v>
      </c>
      <c r="DN15" s="12" t="n">
        <v>1023.1</v>
      </c>
      <c r="DO15" s="0" t="n">
        <v>34</v>
      </c>
      <c r="DP15" s="0" t="n">
        <v>160</v>
      </c>
      <c r="DQ15" s="12" t="n">
        <v>0</v>
      </c>
      <c r="DR15" s="12" t="n">
        <v>0</v>
      </c>
      <c r="DS15" s="12" t="n">
        <v>0</v>
      </c>
      <c r="DT15" s="12" t="n">
        <v>0</v>
      </c>
      <c r="DU15" s="12" t="n">
        <v>1023.1</v>
      </c>
      <c r="DV15" s="0" t="n">
        <v>6.8</v>
      </c>
      <c r="DW15" s="0" t="n">
        <v>49</v>
      </c>
      <c r="DX15" s="12" t="n">
        <v>5.2</v>
      </c>
      <c r="DY15" s="0" t="n">
        <v>685</v>
      </c>
      <c r="DZ15" s="0" t="n">
        <v>545</v>
      </c>
      <c r="EA15" s="0" t="n">
        <v>0</v>
      </c>
      <c r="EB15" s="12" t="n">
        <f aca="false">DF15*$EB$1*$EB$2</f>
        <v>8820</v>
      </c>
      <c r="EC15" s="12" t="n">
        <v>195498</v>
      </c>
      <c r="ED15" s="12" t="n">
        <v>123300</v>
      </c>
      <c r="EE15" s="12" t="n">
        <v>100800</v>
      </c>
      <c r="EF15" s="12" t="n">
        <v>0</v>
      </c>
      <c r="EG15" s="12" t="n">
        <v>0</v>
      </c>
      <c r="EH15" s="12" t="n">
        <v>1224</v>
      </c>
      <c r="EI15" s="12" t="n">
        <v>184158</v>
      </c>
      <c r="EJ15" s="12" t="n">
        <v>6120</v>
      </c>
      <c r="EK15" s="12" t="n">
        <v>28800</v>
      </c>
      <c r="EL15" s="12" t="n">
        <v>0</v>
      </c>
      <c r="EM15" s="12" t="n">
        <v>0</v>
      </c>
      <c r="EN15" s="12" t="n">
        <v>0</v>
      </c>
      <c r="EO15" s="12" t="n">
        <v>0</v>
      </c>
      <c r="EP15" s="12" t="n">
        <v>184158</v>
      </c>
      <c r="EQ15" s="0" t="n">
        <v>1224</v>
      </c>
      <c r="ER15" s="12" t="n">
        <v>8820</v>
      </c>
      <c r="ES15" s="12" t="n">
        <v>936</v>
      </c>
      <c r="ET15" s="12" t="n">
        <v>123300</v>
      </c>
      <c r="EU15" s="12" t="n">
        <v>98100</v>
      </c>
      <c r="EV15" s="0" t="n">
        <v>0</v>
      </c>
      <c r="EW15" s="0" t="s">
        <v>121</v>
      </c>
      <c r="EX15" s="0" t="s">
        <v>115</v>
      </c>
      <c r="EY15" s="0" t="s">
        <v>116</v>
      </c>
      <c r="EZ15" s="25" t="s">
        <v>37</v>
      </c>
      <c r="FA15" s="25"/>
      <c r="FB15" s="25"/>
      <c r="FC15" s="0" t="s">
        <v>523</v>
      </c>
      <c r="FD15" s="0" t="s">
        <v>524</v>
      </c>
      <c r="FE15" s="0" t="s">
        <v>525</v>
      </c>
      <c r="FF15" s="0" t="s">
        <v>526</v>
      </c>
      <c r="FG15" s="0" t="s">
        <v>527</v>
      </c>
      <c r="FS15" s="0" t="n">
        <v>377</v>
      </c>
    </row>
    <row r="16" customFormat="false" ht="12.75" hidden="false" customHeight="false" outlineLevel="0" collapsed="false">
      <c r="A16" s="0" t="s">
        <v>140</v>
      </c>
      <c r="B16" s="0" t="n">
        <v>2003</v>
      </c>
      <c r="C16" s="24" t="n">
        <v>37773</v>
      </c>
      <c r="D16" s="0" t="s">
        <v>117</v>
      </c>
      <c r="E16" s="0" t="str">
        <f aca="false">CONCATENATE(D16," ",B16)</f>
        <v>CA 2003</v>
      </c>
      <c r="F16" s="0" t="s">
        <v>141</v>
      </c>
      <c r="G16" s="0" t="s">
        <v>142</v>
      </c>
      <c r="H16" s="0" t="s">
        <v>125</v>
      </c>
      <c r="I16" s="26" t="s">
        <v>143</v>
      </c>
      <c r="J16" s="0" t="str">
        <f aca="false">IF(OR($EZ16=J$5,$FA16=J$5,$FB16=J$5),J$5,"")</f>
        <v/>
      </c>
      <c r="K16" s="0" t="str">
        <f aca="false">IF(AND($J16=$J$5,$B16=2001),CONCATENATE($J16," ",$B16),"")</f>
        <v/>
      </c>
      <c r="L16" s="0" t="str">
        <f aca="false">IF(AND($J16=$J$5,$B16=2002),CONCATENATE($J16," ",$B16),"")</f>
        <v/>
      </c>
      <c r="M16" s="0" t="str">
        <f aca="false">IF(AND($J16=$J$5,$B16=2003),CONCATENATE($J16," ",$B16),"")</f>
        <v/>
      </c>
      <c r="N16" s="0" t="str">
        <f aca="false">IF(AND($J16=$J$5,$B16=2004),CONCATENATE($J16," ",$B16),"")</f>
        <v/>
      </c>
      <c r="O16" s="0" t="str">
        <f aca="false">IF(OR($EZ16=O$5,$FA16=O$5,$FB16=O$5),O$5,"")</f>
        <v/>
      </c>
      <c r="P16" s="0" t="str">
        <f aca="false">IF(AND($O16=$O$5,$B16=2001),CONCATENATE($O16," ",$B16),"")</f>
        <v/>
      </c>
      <c r="Q16" s="0" t="str">
        <f aca="false">IF(AND($O16=$O$5,$B16=2002),CONCATENATE($O16," ",$B16),"")</f>
        <v/>
      </c>
      <c r="R16" s="0" t="str">
        <f aca="false">IF(AND($O16=$O$5,$B16=2003),CONCATENATE($O16," ",$B16),"")</f>
        <v/>
      </c>
      <c r="S16" s="0" t="str">
        <f aca="false">IF(AND($O16=$O$5,$B16=2004),CONCATENATE($O16," ",$B16),"")</f>
        <v/>
      </c>
      <c r="T16" s="0" t="str">
        <f aca="false">IF(OR($EZ16=T$5,$FA16=T$5,$FB16=T$5),T$5,"")</f>
        <v/>
      </c>
      <c r="U16" s="0" t="str">
        <f aca="false">IF(AND($T16=$T$5,$B16=2001),CONCATENATE($T16," ",$B16),"")</f>
        <v/>
      </c>
      <c r="V16" s="0" t="str">
        <f aca="false">IF(AND($T16=$T$5,$B16=2002),CONCATENATE($T16," ",$B16),"")</f>
        <v/>
      </c>
      <c r="W16" s="0" t="str">
        <f aca="false">IF(AND($T16=$T$5,$B16=2003),CONCATENATE($T16," ",$B16),"")</f>
        <v/>
      </c>
      <c r="X16" s="0" t="str">
        <f aca="false">IF(AND($T16=$T$5,$B16=2004),CONCATENATE($T16," ",$B16),"")</f>
        <v/>
      </c>
      <c r="Y16" s="0" t="str">
        <f aca="false">IF(OR($EZ16=Y$5,$FA16=Y$5,$FB16=Y$5),Y$5,"")</f>
        <v/>
      </c>
      <c r="Z16" s="0" t="str">
        <f aca="false">IF(AND($Y16=$Y$5,$B16=2001),CONCATENATE($Y16," ",$B16),"")</f>
        <v/>
      </c>
      <c r="AA16" s="0" t="str">
        <f aca="false">IF(AND($Y16=$Y$5,$B16=2002),CONCATENATE($Y16," ",$B16),"")</f>
        <v/>
      </c>
      <c r="AB16" s="0" t="str">
        <f aca="false">IF(AND($Y16=$Y$5,$B16=2003),CONCATENATE($Y16," ",$B16),"")</f>
        <v/>
      </c>
      <c r="AC16" s="0" t="str">
        <f aca="false">IF(AND($Y16=$Y$5,$B16=2004),CONCATENATE($Y16," ",$B16),"")</f>
        <v/>
      </c>
      <c r="AD16" s="0" t="str">
        <f aca="false">IF(OR($EZ16=AD$5,$FA16=AD$5,$FB16=AD$5),AD$5,"")</f>
        <v/>
      </c>
      <c r="AE16" s="0" t="str">
        <f aca="false">IF(AND($AD16=$AD$5,$B16=2001),CONCATENATE($AD16," ",$B16),"")</f>
        <v/>
      </c>
      <c r="AF16" s="0" t="str">
        <f aca="false">IF(AND($AD16=$AD$5,$B16=2002),CONCATENATE($AD16," ",$B16),"")</f>
        <v/>
      </c>
      <c r="AG16" s="0" t="str">
        <f aca="false">IF(AND($AD16=$AD$5,$B16=2003),CONCATENATE($AD16," ",$B16),"")</f>
        <v/>
      </c>
      <c r="AH16" s="0" t="str">
        <f aca="false">IF(AND($AD16=$AD$5,$B16=2004),CONCATENATE($AD16," ",$B16),"")</f>
        <v/>
      </c>
      <c r="AI16" s="0" t="str">
        <f aca="false">IF(OR($EZ16=AI$5,$FA16=AI$5,$FB16=AI$5),AI$5,"")</f>
        <v/>
      </c>
      <c r="AJ16" s="0" t="str">
        <f aca="false">IF(AND($AI16=$AI$5,$B16=2001),CONCATENATE($AI16," ",$B16),"")</f>
        <v/>
      </c>
      <c r="AK16" s="0" t="str">
        <f aca="false">IF(AND($AI16=$AI$5,$B16=2002),CONCATENATE($AI16," ",$B16),"")</f>
        <v/>
      </c>
      <c r="AL16" s="0" t="str">
        <f aca="false">IF(AND($AI16=$AI$5,$B16=2003),CONCATENATE($AI16," ",$B16),"")</f>
        <v/>
      </c>
      <c r="AM16" s="0" t="str">
        <f aca="false">IF(AND($AI16=$AI$5,$B16=2004),CONCATENATE($AI16," ",$B16),"")</f>
        <v/>
      </c>
      <c r="AN16" s="0" t="str">
        <f aca="false">IF(OR($EZ16=AN$5,$FA16=AN$5,$FB16=AN$5),AN$5,"")</f>
        <v/>
      </c>
      <c r="AO16" s="0" t="str">
        <f aca="false">IF(AND($AN16=$AN$5,$B16=2001),CONCATENATE($AN16," ",$B16),"")</f>
        <v/>
      </c>
      <c r="AP16" s="0" t="str">
        <f aca="false">IF(AND($AN16=$AN$5,$B16=2002),CONCATENATE($AN16," ",$B16),"")</f>
        <v/>
      </c>
      <c r="AQ16" s="0" t="str">
        <f aca="false">IF(AND($AN16=$AN$5,$B16=2003),CONCATENATE($AN16," ",$B16),"")</f>
        <v/>
      </c>
      <c r="AR16" s="0" t="str">
        <f aca="false">IF(AND($AN16=$AN$5,$B16=2004),CONCATENATE($AN16," ",$B16),"")</f>
        <v/>
      </c>
      <c r="AS16" s="0" t="str">
        <f aca="false">IF(OR($EZ16=AS$5,$FA16=AS$5,$FB16=AS$5),AS$5,"")</f>
        <v/>
      </c>
      <c r="AT16" s="0" t="str">
        <f aca="false">IF(AND($AS16=$AS$5,$B16=2001),CONCATENATE($AS16," ",$B16),"")</f>
        <v/>
      </c>
      <c r="AU16" s="0" t="str">
        <f aca="false">IF(AND($AS16=$AS$5,$B16=2002),CONCATENATE($AS16," ",$B16),"")</f>
        <v/>
      </c>
      <c r="AV16" s="0" t="str">
        <f aca="false">IF(AND($AS16=$AS$5,$B16=2003),CONCATENATE($AS16," ",$B16),"")</f>
        <v/>
      </c>
      <c r="AW16" s="0" t="str">
        <f aca="false">IF(AND($AS16=$AS$5,$B16=2004),CONCATENATE($AS16," ",$B16),"")</f>
        <v/>
      </c>
      <c r="AX16" s="0" t="str">
        <f aca="false">IF(OR($EZ16=AX$5,$FA16=AX$5,$FB16=AX$5),AX$5,"")</f>
        <v/>
      </c>
      <c r="AY16" s="0" t="str">
        <f aca="false">IF(AND($AX16=$AX$5,$B16=2001),CONCATENATE($AX16," ",$B16),"")</f>
        <v/>
      </c>
      <c r="AZ16" s="0" t="str">
        <f aca="false">IF(AND($AX16=$AX$5,$B16=2002),CONCATENATE($AX16," ",$B16),"")</f>
        <v/>
      </c>
      <c r="BA16" s="0" t="str">
        <f aca="false">IF(AND($AX16=$AX$5,$B16=2003),CONCATENATE($AX16," ",$B16),"")</f>
        <v/>
      </c>
      <c r="BB16" s="0" t="str">
        <f aca="false">IF(AND($AX16=$AX$5,$B16=2004),CONCATENATE($AX16," ",$B16),"")</f>
        <v/>
      </c>
      <c r="BC16" s="0" t="str">
        <f aca="false">IF(OR($EZ16=BC$5,$FA16=BC$5,$FB16=BC$5),BC$5,"")</f>
        <v/>
      </c>
      <c r="BD16" s="0" t="str">
        <f aca="false">IF(AND($BC16=$BC$5,$B16=2001),CONCATENATE($BC16," ",$B16),"")</f>
        <v/>
      </c>
      <c r="BE16" s="0" t="str">
        <f aca="false">IF(AND($BC16=$BC$5,$B16=2002),CONCATENATE($BC16," ",$B16),"")</f>
        <v/>
      </c>
      <c r="BF16" s="0" t="str">
        <f aca="false">IF(AND($BC16=$BC$5,$B16=2003),CONCATENATE($BC16," ",$B16),"")</f>
        <v/>
      </c>
      <c r="BG16" s="0" t="str">
        <f aca="false">IF(AND($BC16=$BC$5,$B16=2004),CONCATENATE($BC16," ",$B16),"")</f>
        <v/>
      </c>
      <c r="BH16" s="0" t="str">
        <f aca="false">IF(OR($EZ16=BH$5,$FA16=BH$5,$FB16=BH$5),BH$5,"")</f>
        <v/>
      </c>
      <c r="BI16" s="0" t="str">
        <f aca="false">IF(AND($BH16=$BH$5,$B16=2001),CONCATENATE($BH16," ",$B16),"")</f>
        <v/>
      </c>
      <c r="BJ16" s="0" t="str">
        <f aca="false">IF(AND($BH16=$BH$5,$B16=2002),CONCATENATE($BH16," ",$B16),"")</f>
        <v/>
      </c>
      <c r="BK16" s="0" t="str">
        <f aca="false">IF(AND($BH16=$BH$5,$B16=2003),CONCATENATE($BH16," ",$B16),"")</f>
        <v/>
      </c>
      <c r="BL16" s="0" t="str">
        <f aca="false">IF(AND($BH16=$BH$5,$B16=2004),CONCATENATE($BH16," ",$B16),"")</f>
        <v/>
      </c>
      <c r="BM16" s="0" t="str">
        <f aca="false">IF(OR($EZ16=BM$5,$FA16=BM$5,$FB16=BM$5),BM$5,"")</f>
        <v/>
      </c>
      <c r="BN16" s="0" t="str">
        <f aca="false">IF(AND($BM16=$BM$5,$B16=2001),CONCATENATE($BM16," ",$B16),"")</f>
        <v/>
      </c>
      <c r="BO16" s="0" t="str">
        <f aca="false">IF(AND($BM16=$BM$5,$B16=2002),CONCATENATE($BM16," ",$B16),"")</f>
        <v/>
      </c>
      <c r="BP16" s="0" t="str">
        <f aca="false">IF(AND($BM16=$BM$5,$B16=2003),CONCATENATE($BM16," ",$B16),"")</f>
        <v/>
      </c>
      <c r="BQ16" s="0" t="str">
        <f aca="false">IF(AND($BM16=$BM$5,$B16=2004),CONCATENATE($BM16," ",$B16),"")</f>
        <v/>
      </c>
      <c r="BR16" s="0" t="str">
        <f aca="false">IF(OR($EZ16=BR$5,$FA16=BR$5,$FB16=BR$5),BR$5,"")</f>
        <v/>
      </c>
      <c r="BS16" s="0" t="str">
        <f aca="false">IF(AND($BR16=$BR$5,$B16=2001),CONCATENATE($BR16," ",$B16),"")</f>
        <v/>
      </c>
      <c r="BT16" s="0" t="str">
        <f aca="false">IF(AND($BR16=$BR$5,$B16=2002),CONCATENATE($BR16," ",$B16),"")</f>
        <v/>
      </c>
      <c r="BU16" s="0" t="str">
        <f aca="false">IF(AND($BR16=$BR$5,$B16=2003),CONCATENATE($BR16," ",$B16),"")</f>
        <v/>
      </c>
      <c r="BV16" s="0" t="str">
        <f aca="false">IF(AND($BR16=$BR$5,$B16=2004),CONCATENATE($BR16," ",$B16),"")</f>
        <v/>
      </c>
      <c r="BW16" s="0" t="str">
        <f aca="false">IF(OR($EZ16=BW$5,$FA16=BW$5,$FB16=BW$5),BW$5,"")</f>
        <v/>
      </c>
      <c r="BX16" s="0" t="str">
        <f aca="false">IF(AND($BW16=$BW$5,$B16=2001),CONCATENATE($BW16," ",$B16),"")</f>
        <v/>
      </c>
      <c r="BY16" s="0" t="str">
        <f aca="false">IF(AND($BW16=$BW$5,$B16=2002),CONCATENATE($BW16," ",$B16),"")</f>
        <v/>
      </c>
      <c r="BZ16" s="0" t="str">
        <f aca="false">IF(AND($BW16=$BW$5,$B16=2003),CONCATENATE($BW16," ",$B16),"")</f>
        <v/>
      </c>
      <c r="CA16" s="0" t="str">
        <f aca="false">IF(AND($BW16=$BW$5,$B16=2004),CONCATENATE($BW16," ",$B16),"")</f>
        <v/>
      </c>
      <c r="CB16" s="0" t="str">
        <f aca="false">IF(OR($EZ16=CB$5,$FA16=CB$5,$FB16=CB$5),CB$5,"")</f>
        <v/>
      </c>
      <c r="CC16" s="0" t="str">
        <f aca="false">IF(AND($CB16=$CB$5,$B16=2001),CONCATENATE($CB16," ",$B16),"")</f>
        <v/>
      </c>
      <c r="CD16" s="0" t="str">
        <f aca="false">IF(AND($CB16=$CB$5,$B16=2002),CONCATENATE($CB16," ",$B16),"")</f>
        <v/>
      </c>
      <c r="CE16" s="0" t="str">
        <f aca="false">IF(AND($CB16=$CB$5,$B16=2003),CONCATENATE($CB16," ",$B16),"")</f>
        <v/>
      </c>
      <c r="CF16" s="0" t="str">
        <f aca="false">IF(AND($CB16=$CB$5,$B16=2004),CONCATENATE($CB16," ",$B16),"")</f>
        <v/>
      </c>
      <c r="CG16" s="0" t="str">
        <f aca="false">IF(OR($EZ16=CG$5,$FA16=CG$5,$FB16=CG$5),CG$5,"")</f>
        <v>SDG&amp;E</v>
      </c>
      <c r="CH16" s="0" t="str">
        <f aca="false">IF(AND($CG16=$CG$5,$B16=2001),CONCATENATE($CG16," ",$B16),"")</f>
        <v/>
      </c>
      <c r="CI16" s="0" t="str">
        <f aca="false">IF(AND($CG16=$CG$5,$B16=2002),CONCATENATE($CG16," ",$B16),"")</f>
        <v/>
      </c>
      <c r="CJ16" s="0" t="str">
        <f aca="false">IF(AND($CG16=$CG$5,$B16=2003),CONCATENATE($CG16," ",$B16),"")</f>
        <v>SDG&amp;E 2003</v>
      </c>
      <c r="CK16" s="0" t="str">
        <f aca="false">IF(AND($CG16=$CG$5,$B16=2004),CONCATENATE($CG16," ",$B16),"")</f>
        <v/>
      </c>
      <c r="CL16" s="0" t="str">
        <f aca="false">IF(OR($EZ16=CL$5,$FA16=CL$5,$FB16=CL$5),CL$5,"")</f>
        <v/>
      </c>
      <c r="CM16" s="0" t="str">
        <f aca="false">IF(AND($CL16=$CL$5,$B16=2001),CONCATENATE($CL16," ",$B16),"")</f>
        <v/>
      </c>
      <c r="CN16" s="0" t="str">
        <f aca="false">IF(AND($CL16=$CL$5,$B16=2002),CONCATENATE($CL16," ",$B16),"")</f>
        <v/>
      </c>
      <c r="CO16" s="0" t="str">
        <f aca="false">IF(AND($CL16=$CL$5,$B16=2003),CONCATENATE($CL16," ",$B16),"")</f>
        <v/>
      </c>
      <c r="CP16" s="0" t="str">
        <f aca="false">IF(AND($CL16=$CL$5,$B16=2004),CONCATENATE($CL16," ",$B16),"")</f>
        <v/>
      </c>
      <c r="CQ16" s="0" t="str">
        <f aca="false">IF(OR($EZ16=CQ$5,$FA16=CQ$5,$FB16=CQ$5),CQ$5,"")</f>
        <v/>
      </c>
      <c r="CR16" s="0" t="str">
        <f aca="false">IF(AND($CQ16=$CQ$5,$B16=2001),CONCATENATE($CQ16," ",$B16),"")</f>
        <v/>
      </c>
      <c r="CS16" s="0" t="str">
        <f aca="false">IF(AND($CQ16=$CQ$5,$B16=2002),CONCATENATE($CQ16," ",$B16),"")</f>
        <v/>
      </c>
      <c r="CT16" s="0" t="str">
        <f aca="false">IF(AND($CQ16=$CQ$5,$B16=2003),CONCATENATE($CQ16," ",$B16),"")</f>
        <v/>
      </c>
      <c r="CU16" s="0" t="str">
        <f aca="false">IF(AND($CQ16=$CQ$5,$B16=2004),CONCATENATE($CQ16," ",$B16),"")</f>
        <v/>
      </c>
      <c r="CV16" s="0" t="str">
        <f aca="false">IF(OR($EZ16=CV$5,$FA16=CV$5,$FB16=CV$5),CV$5,"")</f>
        <v/>
      </c>
      <c r="CW16" s="0" t="str">
        <f aca="false">IF(AND($CV16=$CV$5,$B16=2001),CONCATENATE($CV16," ",$B16),"")</f>
        <v/>
      </c>
      <c r="CX16" s="0" t="str">
        <f aca="false">IF(AND($CV16=$CV$5,$B16=2002),CONCATENATE($CV16," ",$B16),"")</f>
        <v/>
      </c>
      <c r="CY16" s="0" t="str">
        <f aca="false">IF(AND($CV16=$CV$5,$B16=2003),CONCATENATE($CV16," ",$B16),"")</f>
        <v/>
      </c>
      <c r="CZ16" s="0" t="str">
        <f aca="false">IF(AND($CV16=$CV$5,$B16=2004),CONCATENATE($CV16," ",$B16),"")</f>
        <v/>
      </c>
      <c r="DA16" s="0" t="str">
        <f aca="false">IF(OR($EZ16=DA$5,$FA16=DA$5,$FB16=DA$5),DA$5,"")</f>
        <v/>
      </c>
      <c r="DB16" s="0" t="str">
        <f aca="false">IF(AND($DA16=$DA$5,$B16=2001),CONCATENATE($DA16," ",$B16),"")</f>
        <v/>
      </c>
      <c r="DC16" s="0" t="str">
        <f aca="false">IF(AND($DA16=$DA$5,$B16=2002),CONCATENATE($DA16," ",$B16),"")</f>
        <v/>
      </c>
      <c r="DD16" s="0" t="str">
        <f aca="false">IF(AND($DA16=$DA$5,$B16=2003),CONCATENATE($DA16," ",$B16),"")</f>
        <v/>
      </c>
      <c r="DE16" s="0" t="str">
        <f aca="false">IF(AND($DA16=$DA$5,$B16=2004),CONCATENATE($DA16," ",$B16),"")</f>
        <v/>
      </c>
      <c r="DF16" s="0" t="n">
        <v>510</v>
      </c>
      <c r="DG16" s="0" t="n">
        <v>510</v>
      </c>
      <c r="DH16" s="12" t="n">
        <v>2606.1</v>
      </c>
      <c r="DI16" s="12" t="n">
        <v>1205</v>
      </c>
      <c r="DJ16" s="12" t="n">
        <v>7305</v>
      </c>
      <c r="DK16" s="12" t="n">
        <v>3113</v>
      </c>
      <c r="DL16" s="12" t="n">
        <v>845</v>
      </c>
      <c r="DM16" s="0" t="n">
        <v>6.8</v>
      </c>
      <c r="DN16" s="12" t="n">
        <v>1503.1</v>
      </c>
      <c r="DO16" s="0" t="n">
        <v>34</v>
      </c>
      <c r="DP16" s="0" t="n">
        <v>160</v>
      </c>
      <c r="DQ16" s="12" t="n">
        <v>3385</v>
      </c>
      <c r="DR16" s="12" t="n">
        <v>850</v>
      </c>
      <c r="DS16" s="12" t="n">
        <v>4866</v>
      </c>
      <c r="DT16" s="12" t="n">
        <v>1296</v>
      </c>
      <c r="DU16" s="12" t="n">
        <v>1503.1</v>
      </c>
      <c r="DV16" s="0" t="n">
        <v>6.8</v>
      </c>
      <c r="DW16" s="0" t="n">
        <v>559</v>
      </c>
      <c r="DX16" s="12" t="n">
        <v>1775.2</v>
      </c>
      <c r="DY16" s="0" t="n">
        <v>685</v>
      </c>
      <c r="DZ16" s="0" t="n">
        <v>1065</v>
      </c>
      <c r="EA16" s="0" t="n">
        <v>0</v>
      </c>
      <c r="EB16" s="12" t="n">
        <f aca="false">DF16*$EB$1*$EB$2</f>
        <v>91800</v>
      </c>
      <c r="EC16" s="12" t="n">
        <v>469098</v>
      </c>
      <c r="ED16" s="12" t="n">
        <v>216900</v>
      </c>
      <c r="EE16" s="12" t="n">
        <v>1314900</v>
      </c>
      <c r="EF16" s="12" t="n">
        <v>560340</v>
      </c>
      <c r="EG16" s="12" t="n">
        <v>152100</v>
      </c>
      <c r="EH16" s="12" t="n">
        <v>1224</v>
      </c>
      <c r="EI16" s="12" t="n">
        <v>270558</v>
      </c>
      <c r="EJ16" s="12" t="n">
        <v>6120</v>
      </c>
      <c r="EK16" s="12" t="n">
        <v>28800</v>
      </c>
      <c r="EL16" s="12" t="n">
        <v>609300</v>
      </c>
      <c r="EM16" s="12" t="n">
        <v>153000</v>
      </c>
      <c r="EN16" s="12" t="n">
        <v>875880</v>
      </c>
      <c r="EO16" s="12" t="n">
        <v>233280</v>
      </c>
      <c r="EP16" s="12" t="n">
        <v>270558</v>
      </c>
      <c r="EQ16" s="0" t="n">
        <v>1224</v>
      </c>
      <c r="ER16" s="12" t="n">
        <v>100620</v>
      </c>
      <c r="ES16" s="12" t="n">
        <v>319536</v>
      </c>
      <c r="ET16" s="12" t="n">
        <v>123300</v>
      </c>
      <c r="EU16" s="12" t="n">
        <v>191700</v>
      </c>
      <c r="EV16" s="0" t="n">
        <v>0</v>
      </c>
      <c r="EW16" s="0" t="s">
        <v>114</v>
      </c>
      <c r="EX16" s="0" t="s">
        <v>115</v>
      </c>
      <c r="EY16" s="0" t="s">
        <v>116</v>
      </c>
      <c r="EZ16" s="25" t="s">
        <v>37</v>
      </c>
      <c r="FA16" s="25"/>
      <c r="FB16" s="25"/>
      <c r="FC16" s="26" t="s">
        <v>314</v>
      </c>
      <c r="FD16" s="0" t="s">
        <v>315</v>
      </c>
      <c r="FS16" s="0" t="n">
        <v>660</v>
      </c>
    </row>
    <row r="17" customFormat="false" ht="12.75" hidden="false" customHeight="false" outlineLevel="0" collapsed="false">
      <c r="A17" s="0" t="s">
        <v>108</v>
      </c>
      <c r="B17" s="0" t="n">
        <v>2001</v>
      </c>
      <c r="C17" s="24" t="n">
        <v>37043</v>
      </c>
      <c r="D17" s="0" t="s">
        <v>117</v>
      </c>
      <c r="E17" s="0" t="str">
        <f aca="false">CONCATENATE(D17," ",B17)</f>
        <v>CA 2001</v>
      </c>
      <c r="F17" s="0" t="s">
        <v>127</v>
      </c>
      <c r="G17" s="0" t="s">
        <v>128</v>
      </c>
      <c r="H17" s="0" t="s">
        <v>125</v>
      </c>
      <c r="I17" s="0" t="s">
        <v>129</v>
      </c>
      <c r="J17" s="0" t="str">
        <f aca="false">IF(OR($EZ17=J$5,$FA17=J$5,$FB17=J$5),J$5,"")</f>
        <v/>
      </c>
      <c r="K17" s="0" t="str">
        <f aca="false">IF(AND($J17=$J$5,$B17=2001),CONCATENATE($J17," ",$B17),"")</f>
        <v/>
      </c>
      <c r="L17" s="0" t="str">
        <f aca="false">IF(AND($J17=$J$5,$B17=2002),CONCATENATE($J17," ",$B17),"")</f>
        <v/>
      </c>
      <c r="M17" s="0" t="str">
        <f aca="false">IF(AND($J17=$J$5,$B17=2003),CONCATENATE($J17," ",$B17),"")</f>
        <v/>
      </c>
      <c r="N17" s="0" t="str">
        <f aca="false">IF(AND($J17=$J$5,$B17=2004),CONCATENATE($J17," ",$B17),"")</f>
        <v/>
      </c>
      <c r="O17" s="0" t="str">
        <f aca="false">IF(OR($EZ17=O$5,$FA17=O$5,$FB17=O$5),O$5,"")</f>
        <v/>
      </c>
      <c r="P17" s="0" t="str">
        <f aca="false">IF(AND($O17=$O$5,$B17=2001),CONCATENATE($O17," ",$B17),"")</f>
        <v/>
      </c>
      <c r="Q17" s="0" t="str">
        <f aca="false">IF(AND($O17=$O$5,$B17=2002),CONCATENATE($O17," ",$B17),"")</f>
        <v/>
      </c>
      <c r="R17" s="0" t="str">
        <f aca="false">IF(AND($O17=$O$5,$B17=2003),CONCATENATE($O17," ",$B17),"")</f>
        <v/>
      </c>
      <c r="S17" s="0" t="str">
        <f aca="false">IF(AND($O17=$O$5,$B17=2004),CONCATENATE($O17," ",$B17),"")</f>
        <v/>
      </c>
      <c r="T17" s="0" t="str">
        <f aca="false">IF(OR($EZ17=T$5,$FA17=T$5,$FB17=T$5),T$5,"")</f>
        <v/>
      </c>
      <c r="U17" s="0" t="str">
        <f aca="false">IF(AND($T17=$T$5,$B17=2001),CONCATENATE($T17," ",$B17),"")</f>
        <v/>
      </c>
      <c r="V17" s="0" t="str">
        <f aca="false">IF(AND($T17=$T$5,$B17=2002),CONCATENATE($T17," ",$B17),"")</f>
        <v/>
      </c>
      <c r="W17" s="0" t="str">
        <f aca="false">IF(AND($T17=$T$5,$B17=2003),CONCATENATE($T17," ",$B17),"")</f>
        <v/>
      </c>
      <c r="X17" s="0" t="str">
        <f aca="false">IF(AND($T17=$T$5,$B17=2004),CONCATENATE($T17," ",$B17),"")</f>
        <v/>
      </c>
      <c r="Y17" s="0" t="str">
        <f aca="false">IF(OR($EZ17=Y$5,$FA17=Y$5,$FB17=Y$5),Y$5,"")</f>
        <v/>
      </c>
      <c r="Z17" s="0" t="str">
        <f aca="false">IF(AND($Y17=$Y$5,$B17=2001),CONCATENATE($Y17," ",$B17),"")</f>
        <v/>
      </c>
      <c r="AA17" s="0" t="str">
        <f aca="false">IF(AND($Y17=$Y$5,$B17=2002),CONCATENATE($Y17," ",$B17),"")</f>
        <v/>
      </c>
      <c r="AB17" s="0" t="str">
        <f aca="false">IF(AND($Y17=$Y$5,$B17=2003),CONCATENATE($Y17," ",$B17),"")</f>
        <v/>
      </c>
      <c r="AC17" s="0" t="str">
        <f aca="false">IF(AND($Y17=$Y$5,$B17=2004),CONCATENATE($Y17," ",$B17),"")</f>
        <v/>
      </c>
      <c r="AD17" s="0" t="str">
        <f aca="false">IF(OR($EZ17=AD$5,$FA17=AD$5,$FB17=AD$5),AD$5,"")</f>
        <v/>
      </c>
      <c r="AE17" s="0" t="str">
        <f aca="false">IF(AND($AD17=$AD$5,$B17=2001),CONCATENATE($AD17," ",$B17),"")</f>
        <v/>
      </c>
      <c r="AF17" s="0" t="str">
        <f aca="false">IF(AND($AD17=$AD$5,$B17=2002),CONCATENATE($AD17," ",$B17),"")</f>
        <v/>
      </c>
      <c r="AG17" s="0" t="str">
        <f aca="false">IF(AND($AD17=$AD$5,$B17=2003),CONCATENATE($AD17," ",$B17),"")</f>
        <v/>
      </c>
      <c r="AH17" s="0" t="str">
        <f aca="false">IF(AND($AD17=$AD$5,$B17=2004),CONCATENATE($AD17," ",$B17),"")</f>
        <v/>
      </c>
      <c r="AI17" s="0" t="str">
        <f aca="false">IF(OR($EZ17=AI$5,$FA17=AI$5,$FB17=AI$5),AI$5,"")</f>
        <v/>
      </c>
      <c r="AJ17" s="0" t="str">
        <f aca="false">IF(AND($AI17=$AI$5,$B17=2001),CONCATENATE($AI17," ",$B17),"")</f>
        <v/>
      </c>
      <c r="AK17" s="0" t="str">
        <f aca="false">IF(AND($AI17=$AI$5,$B17=2002),CONCATENATE($AI17," ",$B17),"")</f>
        <v/>
      </c>
      <c r="AL17" s="0" t="str">
        <f aca="false">IF(AND($AI17=$AI$5,$B17=2003),CONCATENATE($AI17," ",$B17),"")</f>
        <v/>
      </c>
      <c r="AM17" s="0" t="str">
        <f aca="false">IF(AND($AI17=$AI$5,$B17=2004),CONCATENATE($AI17," ",$B17),"")</f>
        <v/>
      </c>
      <c r="AN17" s="0" t="str">
        <f aca="false">IF(OR($EZ17=AN$5,$FA17=AN$5,$FB17=AN$5),AN$5,"")</f>
        <v/>
      </c>
      <c r="AO17" s="0" t="str">
        <f aca="false">IF(AND($AN17=$AN$5,$B17=2001),CONCATENATE($AN17," ",$B17),"")</f>
        <v/>
      </c>
      <c r="AP17" s="0" t="str">
        <f aca="false">IF(AND($AN17=$AN$5,$B17=2002),CONCATENATE($AN17," ",$B17),"")</f>
        <v/>
      </c>
      <c r="AQ17" s="0" t="str">
        <f aca="false">IF(AND($AN17=$AN$5,$B17=2003),CONCATENATE($AN17," ",$B17),"")</f>
        <v/>
      </c>
      <c r="AR17" s="0" t="str">
        <f aca="false">IF(AND($AN17=$AN$5,$B17=2004),CONCATENATE($AN17," ",$B17),"")</f>
        <v/>
      </c>
      <c r="AS17" s="0" t="str">
        <f aca="false">IF(OR($EZ17=AS$5,$FA17=AS$5,$FB17=AS$5),AS$5,"")</f>
        <v/>
      </c>
      <c r="AT17" s="0" t="str">
        <f aca="false">IF(AND($AS17=$AS$5,$B17=2001),CONCATENATE($AS17," ",$B17),"")</f>
        <v/>
      </c>
      <c r="AU17" s="0" t="str">
        <f aca="false">IF(AND($AS17=$AS$5,$B17=2002),CONCATENATE($AS17," ",$B17),"")</f>
        <v/>
      </c>
      <c r="AV17" s="0" t="str">
        <f aca="false">IF(AND($AS17=$AS$5,$B17=2003),CONCATENATE($AS17," ",$B17),"")</f>
        <v/>
      </c>
      <c r="AW17" s="0" t="str">
        <f aca="false">IF(AND($AS17=$AS$5,$B17=2004),CONCATENATE($AS17," ",$B17),"")</f>
        <v/>
      </c>
      <c r="AX17" s="0" t="str">
        <f aca="false">IF(OR($EZ17=AX$5,$FA17=AX$5,$FB17=AX$5),AX$5,"")</f>
        <v/>
      </c>
      <c r="AY17" s="0" t="str">
        <f aca="false">IF(AND($AX17=$AX$5,$B17=2001),CONCATENATE($AX17," ",$B17),"")</f>
        <v/>
      </c>
      <c r="AZ17" s="0" t="str">
        <f aca="false">IF(AND($AX17=$AX$5,$B17=2002),CONCATENATE($AX17," ",$B17),"")</f>
        <v/>
      </c>
      <c r="BA17" s="0" t="str">
        <f aca="false">IF(AND($AX17=$AX$5,$B17=2003),CONCATENATE($AX17," ",$B17),"")</f>
        <v/>
      </c>
      <c r="BB17" s="0" t="str">
        <f aca="false">IF(AND($AX17=$AX$5,$B17=2004),CONCATENATE($AX17," ",$B17),"")</f>
        <v/>
      </c>
      <c r="BC17" s="0" t="str">
        <f aca="false">IF(OR($EZ17=BC$5,$FA17=BC$5,$FB17=BC$5),BC$5,"")</f>
        <v/>
      </c>
      <c r="BD17" s="0" t="str">
        <f aca="false">IF(AND($BC17=$BC$5,$B17=2001),CONCATENATE($BC17," ",$B17),"")</f>
        <v/>
      </c>
      <c r="BE17" s="0" t="str">
        <f aca="false">IF(AND($BC17=$BC$5,$B17=2002),CONCATENATE($BC17," ",$B17),"")</f>
        <v/>
      </c>
      <c r="BF17" s="0" t="str">
        <f aca="false">IF(AND($BC17=$BC$5,$B17=2003),CONCATENATE($BC17," ",$B17),"")</f>
        <v/>
      </c>
      <c r="BG17" s="0" t="str">
        <f aca="false">IF(AND($BC17=$BC$5,$B17=2004),CONCATENATE($BC17," ",$B17),"")</f>
        <v/>
      </c>
      <c r="BH17" s="0" t="str">
        <f aca="false">IF(OR($EZ17=BH$5,$FA17=BH$5,$FB17=BH$5),BH$5,"")</f>
        <v/>
      </c>
      <c r="BI17" s="0" t="str">
        <f aca="false">IF(AND($BH17=$BH$5,$B17=2001),CONCATENATE($BH17," ",$B17),"")</f>
        <v/>
      </c>
      <c r="BJ17" s="0" t="str">
        <f aca="false">IF(AND($BH17=$BH$5,$B17=2002),CONCATENATE($BH17," ",$B17),"")</f>
        <v/>
      </c>
      <c r="BK17" s="0" t="str">
        <f aca="false">IF(AND($BH17=$BH$5,$B17=2003),CONCATENATE($BH17," ",$B17),"")</f>
        <v/>
      </c>
      <c r="BL17" s="0" t="str">
        <f aca="false">IF(AND($BH17=$BH$5,$B17=2004),CONCATENATE($BH17," ",$B17),"")</f>
        <v/>
      </c>
      <c r="BM17" s="0" t="str">
        <f aca="false">IF(OR($EZ17=BM$5,$FA17=BM$5,$FB17=BM$5),BM$5,"")</f>
        <v>PG&amp;E</v>
      </c>
      <c r="BN17" s="0" t="str">
        <f aca="false">IF(AND($BM17=$BM$5,$B17=2001),CONCATENATE($BM17," ",$B17),"")</f>
        <v>PG&amp;E 2001</v>
      </c>
      <c r="BO17" s="0" t="str">
        <f aca="false">IF(AND($BM17=$BM$5,$B17=2002),CONCATENATE($BM17," ",$B17),"")</f>
        <v/>
      </c>
      <c r="BP17" s="0" t="str">
        <f aca="false">IF(AND($BM17=$BM$5,$B17=2003),CONCATENATE($BM17," ",$B17),"")</f>
        <v/>
      </c>
      <c r="BQ17" s="0" t="str">
        <f aca="false">IF(AND($BM17=$BM$5,$B17=2004),CONCATENATE($BM17," ",$B17),"")</f>
        <v/>
      </c>
      <c r="BR17" s="0" t="str">
        <f aca="false">IF(OR($EZ17=BR$5,$FA17=BR$5,$FB17=BR$5),BR$5,"")</f>
        <v/>
      </c>
      <c r="BS17" s="0" t="str">
        <f aca="false">IF(AND($BR17=$BR$5,$B17=2001),CONCATENATE($BR17," ",$B17),"")</f>
        <v/>
      </c>
      <c r="BT17" s="0" t="str">
        <f aca="false">IF(AND($BR17=$BR$5,$B17=2002),CONCATENATE($BR17," ",$B17),"")</f>
        <v/>
      </c>
      <c r="BU17" s="0" t="str">
        <f aca="false">IF(AND($BR17=$BR$5,$B17=2003),CONCATENATE($BR17," ",$B17),"")</f>
        <v/>
      </c>
      <c r="BV17" s="0" t="str">
        <f aca="false">IF(AND($BR17=$BR$5,$B17=2004),CONCATENATE($BR17," ",$B17),"")</f>
        <v/>
      </c>
      <c r="BW17" s="0" t="str">
        <f aca="false">IF(OR($EZ17=BW$5,$FA17=BW$5,$FB17=BW$5),BW$5,"")</f>
        <v/>
      </c>
      <c r="BX17" s="0" t="str">
        <f aca="false">IF(AND($BW17=$BW$5,$B17=2001),CONCATENATE($BW17," ",$B17),"")</f>
        <v/>
      </c>
      <c r="BY17" s="0" t="str">
        <f aca="false">IF(AND($BW17=$BW$5,$B17=2002),CONCATENATE($BW17," ",$B17),"")</f>
        <v/>
      </c>
      <c r="BZ17" s="0" t="str">
        <f aca="false">IF(AND($BW17=$BW$5,$B17=2003),CONCATENATE($BW17," ",$B17),"")</f>
        <v/>
      </c>
      <c r="CA17" s="0" t="str">
        <f aca="false">IF(AND($BW17=$BW$5,$B17=2004),CONCATENATE($BW17," ",$B17),"")</f>
        <v/>
      </c>
      <c r="CB17" s="0" t="str">
        <f aca="false">IF(OR($EZ17=CB$5,$FA17=CB$5,$FB17=CB$5),CB$5,"")</f>
        <v/>
      </c>
      <c r="CC17" s="0" t="str">
        <f aca="false">IF(AND($CB17=$CB$5,$B17=2001),CONCATENATE($CB17," ",$B17),"")</f>
        <v/>
      </c>
      <c r="CD17" s="0" t="str">
        <f aca="false">IF(AND($CB17=$CB$5,$B17=2002),CONCATENATE($CB17," ",$B17),"")</f>
        <v/>
      </c>
      <c r="CE17" s="0" t="str">
        <f aca="false">IF(AND($CB17=$CB$5,$B17=2003),CONCATENATE($CB17," ",$B17),"")</f>
        <v/>
      </c>
      <c r="CF17" s="0" t="str">
        <f aca="false">IF(AND($CB17=$CB$5,$B17=2004),CONCATENATE($CB17," ",$B17),"")</f>
        <v/>
      </c>
      <c r="CG17" s="0" t="str">
        <f aca="false">IF(OR($EZ17=CG$5,$FA17=CG$5,$FB17=CG$5),CG$5,"")</f>
        <v/>
      </c>
      <c r="CH17" s="0" t="str">
        <f aca="false">IF(AND($CG17=$CG$5,$B17=2001),CONCATENATE($CG17," ",$B17),"")</f>
        <v/>
      </c>
      <c r="CI17" s="0" t="str">
        <f aca="false">IF(AND($CG17=$CG$5,$B17=2002),CONCATENATE($CG17," ",$B17),"")</f>
        <v/>
      </c>
      <c r="CJ17" s="0" t="str">
        <f aca="false">IF(AND($CG17=$CG$5,$B17=2003),CONCATENATE($CG17," ",$B17),"")</f>
        <v/>
      </c>
      <c r="CK17" s="0" t="str">
        <f aca="false">IF(AND($CG17=$CG$5,$B17=2004),CONCATENATE($CG17," ",$B17),"")</f>
        <v/>
      </c>
      <c r="CL17" s="0" t="str">
        <f aca="false">IF(OR($EZ17=CL$5,$FA17=CL$5,$FB17=CL$5),CL$5,"")</f>
        <v/>
      </c>
      <c r="CM17" s="0" t="str">
        <f aca="false">IF(AND($CL17=$CL$5,$B17=2001),CONCATENATE($CL17," ",$B17),"")</f>
        <v/>
      </c>
      <c r="CN17" s="0" t="str">
        <f aca="false">IF(AND($CL17=$CL$5,$B17=2002),CONCATENATE($CL17," ",$B17),"")</f>
        <v/>
      </c>
      <c r="CO17" s="0" t="str">
        <f aca="false">IF(AND($CL17=$CL$5,$B17=2003),CONCATENATE($CL17," ",$B17),"")</f>
        <v/>
      </c>
      <c r="CP17" s="0" t="str">
        <f aca="false">IF(AND($CL17=$CL$5,$B17=2004),CONCATENATE($CL17," ",$B17),"")</f>
        <v/>
      </c>
      <c r="CQ17" s="0" t="str">
        <f aca="false">IF(OR($EZ17=CQ$5,$FA17=CQ$5,$FB17=CQ$5),CQ$5,"")</f>
        <v/>
      </c>
      <c r="CR17" s="0" t="str">
        <f aca="false">IF(AND($CQ17=$CQ$5,$B17=2001),CONCATENATE($CQ17," ",$B17),"")</f>
        <v/>
      </c>
      <c r="CS17" s="0" t="str">
        <f aca="false">IF(AND($CQ17=$CQ$5,$B17=2002),CONCATENATE($CQ17," ",$B17),"")</f>
        <v/>
      </c>
      <c r="CT17" s="0" t="str">
        <f aca="false">IF(AND($CQ17=$CQ$5,$B17=2003),CONCATENATE($CQ17," ",$B17),"")</f>
        <v/>
      </c>
      <c r="CU17" s="0" t="str">
        <f aca="false">IF(AND($CQ17=$CQ$5,$B17=2004),CONCATENATE($CQ17," ",$B17),"")</f>
        <v/>
      </c>
      <c r="CV17" s="0" t="str">
        <f aca="false">IF(OR($EZ17=CV$5,$FA17=CV$5,$FB17=CV$5),CV$5,"")</f>
        <v/>
      </c>
      <c r="CW17" s="0" t="str">
        <f aca="false">IF(AND($CV17=$CV$5,$B17=2001),CONCATENATE($CV17," ",$B17),"")</f>
        <v/>
      </c>
      <c r="CX17" s="0" t="str">
        <f aca="false">IF(AND($CV17=$CV$5,$B17=2002),CONCATENATE($CV17," ",$B17),"")</f>
        <v/>
      </c>
      <c r="CY17" s="0" t="str">
        <f aca="false">IF(AND($CV17=$CV$5,$B17=2003),CONCATENATE($CV17," ",$B17),"")</f>
        <v/>
      </c>
      <c r="CZ17" s="0" t="str">
        <f aca="false">IF(AND($CV17=$CV$5,$B17=2004),CONCATENATE($CV17," ",$B17),"")</f>
        <v/>
      </c>
      <c r="DA17" s="0" t="str">
        <f aca="false">IF(OR($EZ17=DA$5,$FA17=DA$5,$FB17=DA$5),DA$5,"")</f>
        <v/>
      </c>
      <c r="DB17" s="0" t="str">
        <f aca="false">IF(AND($DA17=$DA$5,$B17=2001),CONCATENATE($DA17," ",$B17),"")</f>
        <v/>
      </c>
      <c r="DC17" s="0" t="str">
        <f aca="false">IF(AND($DA17=$DA$5,$B17=2002),CONCATENATE($DA17," ",$B17),"")</f>
        <v/>
      </c>
      <c r="DD17" s="0" t="str">
        <f aca="false">IF(AND($DA17=$DA$5,$B17=2003),CONCATENATE($DA17," ",$B17),"")</f>
        <v/>
      </c>
      <c r="DE17" s="0" t="str">
        <f aca="false">IF(AND($DA17=$DA$5,$B17=2004),CONCATENATE($DA17," ",$B17),"")</f>
        <v/>
      </c>
      <c r="DF17" s="0" t="n">
        <v>500</v>
      </c>
      <c r="DG17" s="0" t="n">
        <v>500</v>
      </c>
      <c r="DH17" s="12" t="n">
        <v>1086.1</v>
      </c>
      <c r="DI17" s="12" t="n">
        <v>685</v>
      </c>
      <c r="DJ17" s="12" t="n">
        <v>560</v>
      </c>
      <c r="DK17" s="12" t="n">
        <v>0</v>
      </c>
      <c r="DL17" s="12" t="n">
        <v>0</v>
      </c>
      <c r="DM17" s="0" t="n">
        <v>6.8</v>
      </c>
      <c r="DN17" s="12" t="n">
        <v>1023.1</v>
      </c>
      <c r="DO17" s="0" t="n">
        <v>34</v>
      </c>
      <c r="DP17" s="0" t="n">
        <v>160</v>
      </c>
      <c r="DQ17" s="12" t="n">
        <v>0</v>
      </c>
      <c r="DR17" s="12" t="n">
        <v>0</v>
      </c>
      <c r="DS17" s="12" t="n">
        <v>500</v>
      </c>
      <c r="DT17" s="12" t="n">
        <v>0</v>
      </c>
      <c r="DU17" s="12" t="n">
        <v>1023.1</v>
      </c>
      <c r="DV17" s="0" t="n">
        <v>6.8</v>
      </c>
      <c r="DW17" s="0" t="n">
        <v>49</v>
      </c>
      <c r="DX17" s="12" t="n">
        <v>5.2</v>
      </c>
      <c r="DY17" s="0" t="n">
        <v>685</v>
      </c>
      <c r="DZ17" s="0" t="n">
        <v>545</v>
      </c>
      <c r="EA17" s="0" t="n">
        <v>0</v>
      </c>
      <c r="EB17" s="12" t="n">
        <f aca="false">DF17*$EB$1*$EB$2</f>
        <v>90000</v>
      </c>
      <c r="EC17" s="12" t="n">
        <v>195498</v>
      </c>
      <c r="ED17" s="12" t="n">
        <v>123300</v>
      </c>
      <c r="EE17" s="12" t="n">
        <v>100800</v>
      </c>
      <c r="EF17" s="12" t="n">
        <v>0</v>
      </c>
      <c r="EG17" s="12" t="n">
        <v>0</v>
      </c>
      <c r="EH17" s="12" t="n">
        <v>1224</v>
      </c>
      <c r="EI17" s="12" t="n">
        <v>184158</v>
      </c>
      <c r="EJ17" s="12" t="n">
        <v>6120</v>
      </c>
      <c r="EK17" s="12" t="n">
        <v>28800</v>
      </c>
      <c r="EL17" s="12" t="n">
        <v>0</v>
      </c>
      <c r="EM17" s="12" t="n">
        <v>0</v>
      </c>
      <c r="EN17" s="12" t="n">
        <v>90000</v>
      </c>
      <c r="EO17" s="12" t="n">
        <v>0</v>
      </c>
      <c r="EP17" s="12" t="n">
        <v>184158</v>
      </c>
      <c r="EQ17" s="0" t="n">
        <v>1224</v>
      </c>
      <c r="ER17" s="12" t="n">
        <v>8820</v>
      </c>
      <c r="ES17" s="12" t="n">
        <v>936</v>
      </c>
      <c r="ET17" s="12" t="n">
        <v>123300</v>
      </c>
      <c r="EU17" s="12" t="n">
        <v>98100</v>
      </c>
      <c r="EV17" s="0" t="n">
        <v>0</v>
      </c>
      <c r="EW17" s="0" t="s">
        <v>114</v>
      </c>
      <c r="EX17" s="0" t="s">
        <v>115</v>
      </c>
      <c r="EY17" s="0" t="s">
        <v>116</v>
      </c>
      <c r="EZ17" s="25" t="s">
        <v>12</v>
      </c>
      <c r="FA17" s="25"/>
      <c r="FB17" s="25"/>
      <c r="FC17" s="26" t="s">
        <v>314</v>
      </c>
      <c r="FD17" s="0" t="s">
        <v>315</v>
      </c>
      <c r="FG17" s="0" t="s">
        <v>528</v>
      </c>
      <c r="FS17" s="0" t="n">
        <v>658</v>
      </c>
    </row>
    <row r="18" customFormat="false" ht="12.75" hidden="false" customHeight="false" outlineLevel="0" collapsed="false">
      <c r="A18" s="0" t="s">
        <v>108</v>
      </c>
      <c r="B18" s="0" t="n">
        <v>2001</v>
      </c>
      <c r="C18" s="24" t="n">
        <v>37073</v>
      </c>
      <c r="D18" s="0" t="s">
        <v>117</v>
      </c>
      <c r="E18" s="0" t="str">
        <f aca="false">CONCATENATE(D18," ",B18)</f>
        <v>CA 2001</v>
      </c>
      <c r="F18" s="0" t="s">
        <v>164</v>
      </c>
      <c r="G18" s="0" t="s">
        <v>165</v>
      </c>
      <c r="H18" s="0" t="s">
        <v>166</v>
      </c>
      <c r="I18" s="0" t="s">
        <v>167</v>
      </c>
      <c r="J18" s="0" t="str">
        <f aca="false">IF(OR($EZ18=J$5,$FA18=J$5,$FB18=J$5),J$5,"")</f>
        <v/>
      </c>
      <c r="K18" s="0" t="str">
        <f aca="false">IF(AND($J18=$J$5,$B18=2001),CONCATENATE($J18," ",$B18),"")</f>
        <v/>
      </c>
      <c r="L18" s="0" t="str">
        <f aca="false">IF(AND($J18=$J$5,$B18=2002),CONCATENATE($J18," ",$B18),"")</f>
        <v/>
      </c>
      <c r="M18" s="0" t="str">
        <f aca="false">IF(AND($J18=$J$5,$B18=2003),CONCATENATE($J18," ",$B18),"")</f>
        <v/>
      </c>
      <c r="N18" s="0" t="str">
        <f aca="false">IF(AND($J18=$J$5,$B18=2004),CONCATENATE($J18," ",$B18),"")</f>
        <v/>
      </c>
      <c r="O18" s="0" t="str">
        <f aca="false">IF(OR($EZ18=O$5,$FA18=O$5,$FB18=O$5),O$5,"")</f>
        <v/>
      </c>
      <c r="P18" s="0" t="str">
        <f aca="false">IF(AND($O18=$O$5,$B18=2001),CONCATENATE($O18," ",$B18),"")</f>
        <v/>
      </c>
      <c r="Q18" s="0" t="str">
        <f aca="false">IF(AND($O18=$O$5,$B18=2002),CONCATENATE($O18," ",$B18),"")</f>
        <v/>
      </c>
      <c r="R18" s="0" t="str">
        <f aca="false">IF(AND($O18=$O$5,$B18=2003),CONCATENATE($O18," ",$B18),"")</f>
        <v/>
      </c>
      <c r="S18" s="0" t="str">
        <f aca="false">IF(AND($O18=$O$5,$B18=2004),CONCATENATE($O18," ",$B18),"")</f>
        <v/>
      </c>
      <c r="T18" s="0" t="str">
        <f aca="false">IF(OR($EZ18=T$5,$FA18=T$5,$FB18=T$5),T$5,"")</f>
        <v/>
      </c>
      <c r="U18" s="0" t="str">
        <f aca="false">IF(AND($T18=$T$5,$B18=2001),CONCATENATE($T18," ",$B18),"")</f>
        <v/>
      </c>
      <c r="V18" s="0" t="str">
        <f aca="false">IF(AND($T18=$T$5,$B18=2002),CONCATENATE($T18," ",$B18),"")</f>
        <v/>
      </c>
      <c r="W18" s="0" t="str">
        <f aca="false">IF(AND($T18=$T$5,$B18=2003),CONCATENATE($T18," ",$B18),"")</f>
        <v/>
      </c>
      <c r="X18" s="0" t="str">
        <f aca="false">IF(AND($T18=$T$5,$B18=2004),CONCATENATE($T18," ",$B18),"")</f>
        <v/>
      </c>
      <c r="Y18" s="0" t="str">
        <f aca="false">IF(OR($EZ18=Y$5,$FA18=Y$5,$FB18=Y$5),Y$5,"")</f>
        <v/>
      </c>
      <c r="Z18" s="0" t="str">
        <f aca="false">IF(AND($Y18=$Y$5,$B18=2001),CONCATENATE($Y18," ",$B18),"")</f>
        <v/>
      </c>
      <c r="AA18" s="0" t="str">
        <f aca="false">IF(AND($Y18=$Y$5,$B18=2002),CONCATENATE($Y18," ",$B18),"")</f>
        <v/>
      </c>
      <c r="AB18" s="0" t="str">
        <f aca="false">IF(AND($Y18=$Y$5,$B18=2003),CONCATENATE($Y18," ",$B18),"")</f>
        <v/>
      </c>
      <c r="AC18" s="0" t="str">
        <f aca="false">IF(AND($Y18=$Y$5,$B18=2004),CONCATENATE($Y18," ",$B18),"")</f>
        <v/>
      </c>
      <c r="AD18" s="0" t="str">
        <f aca="false">IF(OR($EZ18=AD$5,$FA18=AD$5,$FB18=AD$5),AD$5,"")</f>
        <v/>
      </c>
      <c r="AE18" s="0" t="str">
        <f aca="false">IF(AND($AD18=$AD$5,$B18=2001),CONCATENATE($AD18," ",$B18),"")</f>
        <v/>
      </c>
      <c r="AF18" s="0" t="str">
        <f aca="false">IF(AND($AD18=$AD$5,$B18=2002),CONCATENATE($AD18," ",$B18),"")</f>
        <v/>
      </c>
      <c r="AG18" s="0" t="str">
        <f aca="false">IF(AND($AD18=$AD$5,$B18=2003),CONCATENATE($AD18," ",$B18),"")</f>
        <v/>
      </c>
      <c r="AH18" s="0" t="str">
        <f aca="false">IF(AND($AD18=$AD$5,$B18=2004),CONCATENATE($AD18," ",$B18),"")</f>
        <v/>
      </c>
      <c r="AI18" s="0" t="str">
        <f aca="false">IF(OR($EZ18=AI$5,$FA18=AI$5,$FB18=AI$5),AI$5,"")</f>
        <v/>
      </c>
      <c r="AJ18" s="0" t="str">
        <f aca="false">IF(AND($AI18=$AI$5,$B18=2001),CONCATENATE($AI18," ",$B18),"")</f>
        <v/>
      </c>
      <c r="AK18" s="0" t="str">
        <f aca="false">IF(AND($AI18=$AI$5,$B18=2002),CONCATENATE($AI18," ",$B18),"")</f>
        <v/>
      </c>
      <c r="AL18" s="0" t="str">
        <f aca="false">IF(AND($AI18=$AI$5,$B18=2003),CONCATENATE($AI18," ",$B18),"")</f>
        <v/>
      </c>
      <c r="AM18" s="0" t="str">
        <f aca="false">IF(AND($AI18=$AI$5,$B18=2004),CONCATENATE($AI18," ",$B18),"")</f>
        <v/>
      </c>
      <c r="AN18" s="0" t="str">
        <f aca="false">IF(OR($EZ18=AN$5,$FA18=AN$5,$FB18=AN$5),AN$5,"")</f>
        <v/>
      </c>
      <c r="AO18" s="0" t="str">
        <f aca="false">IF(AND($AN18=$AN$5,$B18=2001),CONCATENATE($AN18," ",$B18),"")</f>
        <v/>
      </c>
      <c r="AP18" s="0" t="str">
        <f aca="false">IF(AND($AN18=$AN$5,$B18=2002),CONCATENATE($AN18," ",$B18),"")</f>
        <v/>
      </c>
      <c r="AQ18" s="0" t="str">
        <f aca="false">IF(AND($AN18=$AN$5,$B18=2003),CONCATENATE($AN18," ",$B18),"")</f>
        <v/>
      </c>
      <c r="AR18" s="0" t="str">
        <f aca="false">IF(AND($AN18=$AN$5,$B18=2004),CONCATENATE($AN18," ",$B18),"")</f>
        <v/>
      </c>
      <c r="AS18" s="0" t="str">
        <f aca="false">IF(OR($EZ18=AS$5,$FA18=AS$5,$FB18=AS$5),AS$5,"")</f>
        <v/>
      </c>
      <c r="AT18" s="0" t="str">
        <f aca="false">IF(AND($AS18=$AS$5,$B18=2001),CONCATENATE($AS18," ",$B18),"")</f>
        <v/>
      </c>
      <c r="AU18" s="0" t="str">
        <f aca="false">IF(AND($AS18=$AS$5,$B18=2002),CONCATENATE($AS18," ",$B18),"")</f>
        <v/>
      </c>
      <c r="AV18" s="0" t="str">
        <f aca="false">IF(AND($AS18=$AS$5,$B18=2003),CONCATENATE($AS18," ",$B18),"")</f>
        <v/>
      </c>
      <c r="AW18" s="0" t="str">
        <f aca="false">IF(AND($AS18=$AS$5,$B18=2004),CONCATENATE($AS18," ",$B18),"")</f>
        <v/>
      </c>
      <c r="AX18" s="0" t="str">
        <f aca="false">IF(OR($EZ18=AX$5,$FA18=AX$5,$FB18=AX$5),AX$5,"")</f>
        <v/>
      </c>
      <c r="AY18" s="0" t="str">
        <f aca="false">IF(AND($AX18=$AX$5,$B18=2001),CONCATENATE($AX18," ",$B18),"")</f>
        <v/>
      </c>
      <c r="AZ18" s="0" t="str">
        <f aca="false">IF(AND($AX18=$AX$5,$B18=2002),CONCATENATE($AX18," ",$B18),"")</f>
        <v/>
      </c>
      <c r="BA18" s="0" t="str">
        <f aca="false">IF(AND($AX18=$AX$5,$B18=2003),CONCATENATE($AX18," ",$B18),"")</f>
        <v/>
      </c>
      <c r="BB18" s="0" t="str">
        <f aca="false">IF(AND($AX18=$AX$5,$B18=2004),CONCATENATE($AX18," ",$B18),"")</f>
        <v/>
      </c>
      <c r="BC18" s="0" t="str">
        <f aca="false">IF(OR($EZ18=BC$5,$FA18=BC$5,$FB18=BC$5),BC$5,"")</f>
        <v/>
      </c>
      <c r="BD18" s="0" t="str">
        <f aca="false">IF(AND($BC18=$BC$5,$B18=2001),CONCATENATE($BC18," ",$B18),"")</f>
        <v/>
      </c>
      <c r="BE18" s="0" t="str">
        <f aca="false">IF(AND($BC18=$BC$5,$B18=2002),CONCATENATE($BC18," ",$B18),"")</f>
        <v/>
      </c>
      <c r="BF18" s="0" t="str">
        <f aca="false">IF(AND($BC18=$BC$5,$B18=2003),CONCATENATE($BC18," ",$B18),"")</f>
        <v/>
      </c>
      <c r="BG18" s="0" t="str">
        <f aca="false">IF(AND($BC18=$BC$5,$B18=2004),CONCATENATE($BC18," ",$B18),"")</f>
        <v/>
      </c>
      <c r="BH18" s="0" t="str">
        <f aca="false">IF(OR($EZ18=BH$5,$FA18=BH$5,$FB18=BH$5),BH$5,"")</f>
        <v/>
      </c>
      <c r="BI18" s="0" t="str">
        <f aca="false">IF(AND($BH18=$BH$5,$B18=2001),CONCATENATE($BH18," ",$B18),"")</f>
        <v/>
      </c>
      <c r="BJ18" s="0" t="str">
        <f aca="false">IF(AND($BH18=$BH$5,$B18=2002),CONCATENATE($BH18," ",$B18),"")</f>
        <v/>
      </c>
      <c r="BK18" s="0" t="str">
        <f aca="false">IF(AND($BH18=$BH$5,$B18=2003),CONCATENATE($BH18," ",$B18),"")</f>
        <v/>
      </c>
      <c r="BL18" s="0" t="str">
        <f aca="false">IF(AND($BH18=$BH$5,$B18=2004),CONCATENATE($BH18," ",$B18),"")</f>
        <v/>
      </c>
      <c r="BM18" s="0" t="str">
        <f aca="false">IF(OR($EZ18=BM$5,$FA18=BM$5,$FB18=BM$5),BM$5,"")</f>
        <v>PG&amp;E</v>
      </c>
      <c r="BN18" s="0" t="str">
        <f aca="false">IF(AND($BM18=$BM$5,$B18=2001),CONCATENATE($BM18," ",$B18),"")</f>
        <v>PG&amp;E 2001</v>
      </c>
      <c r="BO18" s="0" t="str">
        <f aca="false">IF(AND($BM18=$BM$5,$B18=2002),CONCATENATE($BM18," ",$B18),"")</f>
        <v/>
      </c>
      <c r="BP18" s="0" t="str">
        <f aca="false">IF(AND($BM18=$BM$5,$B18=2003),CONCATENATE($BM18," ",$B18),"")</f>
        <v/>
      </c>
      <c r="BQ18" s="0" t="str">
        <f aca="false">IF(AND($BM18=$BM$5,$B18=2004),CONCATENATE($BM18," ",$B18),"")</f>
        <v/>
      </c>
      <c r="BR18" s="0" t="str">
        <f aca="false">IF(OR($EZ18=BR$5,$FA18=BR$5,$FB18=BR$5),BR$5,"")</f>
        <v/>
      </c>
      <c r="BS18" s="0" t="str">
        <f aca="false">IF(AND($BR18=$BR$5,$B18=2001),CONCATENATE($BR18," ",$B18),"")</f>
        <v/>
      </c>
      <c r="BT18" s="0" t="str">
        <f aca="false">IF(AND($BR18=$BR$5,$B18=2002),CONCATENATE($BR18," ",$B18),"")</f>
        <v/>
      </c>
      <c r="BU18" s="0" t="str">
        <f aca="false">IF(AND($BR18=$BR$5,$B18=2003),CONCATENATE($BR18," ",$B18),"")</f>
        <v/>
      </c>
      <c r="BV18" s="0" t="str">
        <f aca="false">IF(AND($BR18=$BR$5,$B18=2004),CONCATENATE($BR18," ",$B18),"")</f>
        <v/>
      </c>
      <c r="BW18" s="0" t="str">
        <f aca="false">IF(OR($EZ18=BW$5,$FA18=BW$5,$FB18=BW$5),BW$5,"")</f>
        <v/>
      </c>
      <c r="BX18" s="0" t="str">
        <f aca="false">IF(AND($BW18=$BW$5,$B18=2001),CONCATENATE($BW18," ",$B18),"")</f>
        <v/>
      </c>
      <c r="BY18" s="0" t="str">
        <f aca="false">IF(AND($BW18=$BW$5,$B18=2002),CONCATENATE($BW18," ",$B18),"")</f>
        <v/>
      </c>
      <c r="BZ18" s="0" t="str">
        <f aca="false">IF(AND($BW18=$BW$5,$B18=2003),CONCATENATE($BW18," ",$B18),"")</f>
        <v/>
      </c>
      <c r="CA18" s="0" t="str">
        <f aca="false">IF(AND($BW18=$BW$5,$B18=2004),CONCATENATE($BW18," ",$B18),"")</f>
        <v/>
      </c>
      <c r="CB18" s="0" t="str">
        <f aca="false">IF(OR($EZ18=CB$5,$FA18=CB$5,$FB18=CB$5),CB$5,"")</f>
        <v/>
      </c>
      <c r="CC18" s="0" t="str">
        <f aca="false">IF(AND($CB18=$CB$5,$B18=2001),CONCATENATE($CB18," ",$B18),"")</f>
        <v/>
      </c>
      <c r="CD18" s="0" t="str">
        <f aca="false">IF(AND($CB18=$CB$5,$B18=2002),CONCATENATE($CB18," ",$B18),"")</f>
        <v/>
      </c>
      <c r="CE18" s="0" t="str">
        <f aca="false">IF(AND($CB18=$CB$5,$B18=2003),CONCATENATE($CB18," ",$B18),"")</f>
        <v/>
      </c>
      <c r="CF18" s="0" t="str">
        <f aca="false">IF(AND($CB18=$CB$5,$B18=2004),CONCATENATE($CB18," ",$B18),"")</f>
        <v/>
      </c>
      <c r="CG18" s="0" t="str">
        <f aca="false">IF(OR($EZ18=CG$5,$FA18=CG$5,$FB18=CG$5),CG$5,"")</f>
        <v/>
      </c>
      <c r="CH18" s="0" t="str">
        <f aca="false">IF(AND($CG18=$CG$5,$B18=2001),CONCATENATE($CG18," ",$B18),"")</f>
        <v/>
      </c>
      <c r="CI18" s="0" t="str">
        <f aca="false">IF(AND($CG18=$CG$5,$B18=2002),CONCATENATE($CG18," ",$B18),"")</f>
        <v/>
      </c>
      <c r="CJ18" s="0" t="str">
        <f aca="false">IF(AND($CG18=$CG$5,$B18=2003),CONCATENATE($CG18," ",$B18),"")</f>
        <v/>
      </c>
      <c r="CK18" s="0" t="str">
        <f aca="false">IF(AND($CG18=$CG$5,$B18=2004),CONCATENATE($CG18," ",$B18),"")</f>
        <v/>
      </c>
      <c r="CL18" s="0" t="str">
        <f aca="false">IF(OR($EZ18=CL$5,$FA18=CL$5,$FB18=CL$5),CL$5,"")</f>
        <v/>
      </c>
      <c r="CM18" s="0" t="str">
        <f aca="false">IF(AND($CL18=$CL$5,$B18=2001),CONCATENATE($CL18," ",$B18),"")</f>
        <v/>
      </c>
      <c r="CN18" s="0" t="str">
        <f aca="false">IF(AND($CL18=$CL$5,$B18=2002),CONCATENATE($CL18," ",$B18),"")</f>
        <v/>
      </c>
      <c r="CO18" s="0" t="str">
        <f aca="false">IF(AND($CL18=$CL$5,$B18=2003),CONCATENATE($CL18," ",$B18),"")</f>
        <v/>
      </c>
      <c r="CP18" s="0" t="str">
        <f aca="false">IF(AND($CL18=$CL$5,$B18=2004),CONCATENATE($CL18," ",$B18),"")</f>
        <v/>
      </c>
      <c r="CQ18" s="0" t="str">
        <f aca="false">IF(OR($EZ18=CQ$5,$FA18=CQ$5,$FB18=CQ$5),CQ$5,"")</f>
        <v/>
      </c>
      <c r="CR18" s="0" t="str">
        <f aca="false">IF(AND($CQ18=$CQ$5,$B18=2001),CONCATENATE($CQ18," ",$B18),"")</f>
        <v/>
      </c>
      <c r="CS18" s="0" t="str">
        <f aca="false">IF(AND($CQ18=$CQ$5,$B18=2002),CONCATENATE($CQ18," ",$B18),"")</f>
        <v/>
      </c>
      <c r="CT18" s="0" t="str">
        <f aca="false">IF(AND($CQ18=$CQ$5,$B18=2003),CONCATENATE($CQ18," ",$B18),"")</f>
        <v/>
      </c>
      <c r="CU18" s="0" t="str">
        <f aca="false">IF(AND($CQ18=$CQ$5,$B18=2004),CONCATENATE($CQ18," ",$B18),"")</f>
        <v/>
      </c>
      <c r="CV18" s="0" t="str">
        <f aca="false">IF(OR($EZ18=CV$5,$FA18=CV$5,$FB18=CV$5),CV$5,"")</f>
        <v/>
      </c>
      <c r="CW18" s="0" t="str">
        <f aca="false">IF(AND($CV18=$CV$5,$B18=2001),CONCATENATE($CV18," ",$B18),"")</f>
        <v/>
      </c>
      <c r="CX18" s="0" t="str">
        <f aca="false">IF(AND($CV18=$CV$5,$B18=2002),CONCATENATE($CV18," ",$B18),"")</f>
        <v/>
      </c>
      <c r="CY18" s="0" t="str">
        <f aca="false">IF(AND($CV18=$CV$5,$B18=2003),CONCATENATE($CV18," ",$B18),"")</f>
        <v/>
      </c>
      <c r="CZ18" s="0" t="str">
        <f aca="false">IF(AND($CV18=$CV$5,$B18=2004),CONCATENATE($CV18," ",$B18),"")</f>
        <v/>
      </c>
      <c r="DA18" s="0" t="str">
        <f aca="false">IF(OR($EZ18=DA$5,$FA18=DA$5,$FB18=DA$5),DA$5,"")</f>
        <v/>
      </c>
      <c r="DB18" s="0" t="str">
        <f aca="false">IF(AND($DA18=$DA$5,$B18=2001),CONCATENATE($DA18," ",$B18),"")</f>
        <v/>
      </c>
      <c r="DC18" s="0" t="str">
        <f aca="false">IF(AND($DA18=$DA$5,$B18=2002),CONCATENATE($DA18," ",$B18),"")</f>
        <v/>
      </c>
      <c r="DD18" s="0" t="str">
        <f aca="false">IF(AND($DA18=$DA$5,$B18=2003),CONCATENATE($DA18," ",$B18),"")</f>
        <v/>
      </c>
      <c r="DE18" s="0" t="str">
        <f aca="false">IF(AND($DA18=$DA$5,$B18=2004),CONCATENATE($DA18," ",$B18),"")</f>
        <v/>
      </c>
      <c r="DF18" s="0" t="n">
        <v>51</v>
      </c>
      <c r="DG18" s="0" t="n">
        <v>51</v>
      </c>
      <c r="DH18" s="12" t="n">
        <v>1326.1</v>
      </c>
      <c r="DI18" s="12" t="n">
        <v>1205</v>
      </c>
      <c r="DJ18" s="12" t="n">
        <v>560</v>
      </c>
      <c r="DK18" s="12" t="n">
        <v>0</v>
      </c>
      <c r="DL18" s="12" t="n">
        <v>0</v>
      </c>
      <c r="DM18" s="0" t="n">
        <v>6.8</v>
      </c>
      <c r="DN18" s="12" t="n">
        <v>1023.1</v>
      </c>
      <c r="DO18" s="0" t="n">
        <v>34</v>
      </c>
      <c r="DP18" s="0" t="n">
        <v>160</v>
      </c>
      <c r="DQ18" s="12" t="n">
        <v>0</v>
      </c>
      <c r="DR18" s="12" t="n">
        <v>0</v>
      </c>
      <c r="DS18" s="12" t="n">
        <v>1051</v>
      </c>
      <c r="DT18" s="12" t="n">
        <v>490</v>
      </c>
      <c r="DU18" s="12" t="n">
        <v>1023.1</v>
      </c>
      <c r="DV18" s="0" t="n">
        <v>6.8</v>
      </c>
      <c r="DW18" s="0" t="n">
        <v>49</v>
      </c>
      <c r="DX18" s="12" t="n">
        <v>5.2</v>
      </c>
      <c r="DY18" s="0" t="n">
        <v>685</v>
      </c>
      <c r="DZ18" s="0" t="n">
        <v>1065</v>
      </c>
      <c r="EA18" s="0" t="n">
        <v>0</v>
      </c>
      <c r="EB18" s="12" t="n">
        <f aca="false">DF18*$EB$1*$EB$2</f>
        <v>9180</v>
      </c>
      <c r="EC18" s="12" t="n">
        <v>238698</v>
      </c>
      <c r="ED18" s="12" t="n">
        <v>216900</v>
      </c>
      <c r="EE18" s="12" t="n">
        <v>100800</v>
      </c>
      <c r="EF18" s="12" t="n">
        <v>0</v>
      </c>
      <c r="EG18" s="12" t="n">
        <v>0</v>
      </c>
      <c r="EH18" s="12" t="n">
        <v>1224</v>
      </c>
      <c r="EI18" s="12" t="n">
        <v>184158</v>
      </c>
      <c r="EJ18" s="12" t="n">
        <v>6120</v>
      </c>
      <c r="EK18" s="12" t="n">
        <v>28800</v>
      </c>
      <c r="EL18" s="12" t="n">
        <v>0</v>
      </c>
      <c r="EM18" s="12" t="n">
        <v>0</v>
      </c>
      <c r="EN18" s="12" t="n">
        <v>189180</v>
      </c>
      <c r="EO18" s="12" t="n">
        <v>88200</v>
      </c>
      <c r="EP18" s="12" t="n">
        <v>184158</v>
      </c>
      <c r="EQ18" s="0" t="n">
        <v>1224</v>
      </c>
      <c r="ER18" s="12" t="n">
        <v>8820</v>
      </c>
      <c r="ES18" s="12" t="n">
        <v>936</v>
      </c>
      <c r="ET18" s="12" t="n">
        <v>123300</v>
      </c>
      <c r="EU18" s="12" t="n">
        <v>191700</v>
      </c>
      <c r="EV18" s="0" t="n">
        <v>0</v>
      </c>
      <c r="EW18" s="0" t="s">
        <v>121</v>
      </c>
      <c r="EX18" s="0" t="s">
        <v>115</v>
      </c>
      <c r="EY18" s="0" t="s">
        <v>116</v>
      </c>
      <c r="EZ18" s="25" t="s">
        <v>12</v>
      </c>
      <c r="FA18" s="2"/>
      <c r="FB18" s="2"/>
      <c r="FS18" s="0" t="n">
        <v>371</v>
      </c>
    </row>
    <row r="19" customFormat="false" ht="12.75" hidden="false" customHeight="false" outlineLevel="0" collapsed="false">
      <c r="A19" s="0" t="s">
        <v>108</v>
      </c>
      <c r="B19" s="0" t="n">
        <v>2001</v>
      </c>
      <c r="C19" s="24" t="n">
        <v>37073</v>
      </c>
      <c r="D19" s="0" t="s">
        <v>117</v>
      </c>
      <c r="E19" s="0" t="str">
        <f aca="false">CONCATENATE(D19," ",B19)</f>
        <v>CA 2001</v>
      </c>
      <c r="F19" s="0" t="s">
        <v>130</v>
      </c>
      <c r="G19" s="0" t="s">
        <v>131</v>
      </c>
      <c r="H19" s="0" t="s">
        <v>125</v>
      </c>
      <c r="I19" s="0" t="s">
        <v>132</v>
      </c>
      <c r="J19" s="0" t="str">
        <f aca="false">IF(OR($EZ19=J$5,$FA19=J$5,$FB19=J$5),J$5,"")</f>
        <v/>
      </c>
      <c r="K19" s="0" t="str">
        <f aca="false">IF(AND($J19=$J$5,$B19=2001),CONCATENATE($J19," ",$B19),"")</f>
        <v/>
      </c>
      <c r="L19" s="0" t="str">
        <f aca="false">IF(AND($J19=$J$5,$B19=2002),CONCATENATE($J19," ",$B19),"")</f>
        <v/>
      </c>
      <c r="M19" s="0" t="str">
        <f aca="false">IF(AND($J19=$J$5,$B19=2003),CONCATENATE($J19," ",$B19),"")</f>
        <v/>
      </c>
      <c r="N19" s="0" t="str">
        <f aca="false">IF(AND($J19=$J$5,$B19=2004),CONCATENATE($J19," ",$B19),"")</f>
        <v/>
      </c>
      <c r="O19" s="0" t="str">
        <f aca="false">IF(OR($EZ19=O$5,$FA19=O$5,$FB19=O$5),O$5,"")</f>
        <v/>
      </c>
      <c r="P19" s="0" t="str">
        <f aca="false">IF(AND($O19=$O$5,$B19=2001),CONCATENATE($O19," ",$B19),"")</f>
        <v/>
      </c>
      <c r="Q19" s="0" t="str">
        <f aca="false">IF(AND($O19=$O$5,$B19=2002),CONCATENATE($O19," ",$B19),"")</f>
        <v/>
      </c>
      <c r="R19" s="0" t="str">
        <f aca="false">IF(AND($O19=$O$5,$B19=2003),CONCATENATE($O19," ",$B19),"")</f>
        <v/>
      </c>
      <c r="S19" s="0" t="str">
        <f aca="false">IF(AND($O19=$O$5,$B19=2004),CONCATENATE($O19," ",$B19),"")</f>
        <v/>
      </c>
      <c r="T19" s="0" t="str">
        <f aca="false">IF(OR($EZ19=T$5,$FA19=T$5,$FB19=T$5),T$5,"")</f>
        <v/>
      </c>
      <c r="U19" s="0" t="str">
        <f aca="false">IF(AND($T19=$T$5,$B19=2001),CONCATENATE($T19," ",$B19),"")</f>
        <v/>
      </c>
      <c r="V19" s="0" t="str">
        <f aca="false">IF(AND($T19=$T$5,$B19=2002),CONCATENATE($T19," ",$B19),"")</f>
        <v/>
      </c>
      <c r="W19" s="0" t="str">
        <f aca="false">IF(AND($T19=$T$5,$B19=2003),CONCATENATE($T19," ",$B19),"")</f>
        <v/>
      </c>
      <c r="X19" s="0" t="str">
        <f aca="false">IF(AND($T19=$T$5,$B19=2004),CONCATENATE($T19," ",$B19),"")</f>
        <v/>
      </c>
      <c r="Y19" s="0" t="str">
        <f aca="false">IF(OR($EZ19=Y$5,$FA19=Y$5,$FB19=Y$5),Y$5,"")</f>
        <v/>
      </c>
      <c r="Z19" s="0" t="str">
        <f aca="false">IF(AND($Y19=$Y$5,$B19=2001),CONCATENATE($Y19," ",$B19),"")</f>
        <v/>
      </c>
      <c r="AA19" s="0" t="str">
        <f aca="false">IF(AND($Y19=$Y$5,$B19=2002),CONCATENATE($Y19," ",$B19),"")</f>
        <v/>
      </c>
      <c r="AB19" s="0" t="str">
        <f aca="false">IF(AND($Y19=$Y$5,$B19=2003),CONCATENATE($Y19," ",$B19),"")</f>
        <v/>
      </c>
      <c r="AC19" s="0" t="str">
        <f aca="false">IF(AND($Y19=$Y$5,$B19=2004),CONCATENATE($Y19," ",$B19),"")</f>
        <v/>
      </c>
      <c r="AD19" s="0" t="str">
        <f aca="false">IF(OR($EZ19=AD$5,$FA19=AD$5,$FB19=AD$5),AD$5,"")</f>
        <v/>
      </c>
      <c r="AE19" s="0" t="str">
        <f aca="false">IF(AND($AD19=$AD$5,$B19=2001),CONCATENATE($AD19," ",$B19),"")</f>
        <v/>
      </c>
      <c r="AF19" s="0" t="str">
        <f aca="false">IF(AND($AD19=$AD$5,$B19=2002),CONCATENATE($AD19," ",$B19),"")</f>
        <v/>
      </c>
      <c r="AG19" s="0" t="str">
        <f aca="false">IF(AND($AD19=$AD$5,$B19=2003),CONCATENATE($AD19," ",$B19),"")</f>
        <v/>
      </c>
      <c r="AH19" s="0" t="str">
        <f aca="false">IF(AND($AD19=$AD$5,$B19=2004),CONCATENATE($AD19," ",$B19),"")</f>
        <v/>
      </c>
      <c r="AI19" s="0" t="str">
        <f aca="false">IF(OR($EZ19=AI$5,$FA19=AI$5,$FB19=AI$5),AI$5,"")</f>
        <v/>
      </c>
      <c r="AJ19" s="0" t="str">
        <f aca="false">IF(AND($AI19=$AI$5,$B19=2001),CONCATENATE($AI19," ",$B19),"")</f>
        <v/>
      </c>
      <c r="AK19" s="0" t="str">
        <f aca="false">IF(AND($AI19=$AI$5,$B19=2002),CONCATENATE($AI19," ",$B19),"")</f>
        <v/>
      </c>
      <c r="AL19" s="0" t="str">
        <f aca="false">IF(AND($AI19=$AI$5,$B19=2003),CONCATENATE($AI19," ",$B19),"")</f>
        <v/>
      </c>
      <c r="AM19" s="0" t="str">
        <f aca="false">IF(AND($AI19=$AI$5,$B19=2004),CONCATENATE($AI19," ",$B19),"")</f>
        <v/>
      </c>
      <c r="AN19" s="0" t="str">
        <f aca="false">IF(OR($EZ19=AN$5,$FA19=AN$5,$FB19=AN$5),AN$5,"")</f>
        <v/>
      </c>
      <c r="AO19" s="0" t="str">
        <f aca="false">IF(AND($AN19=$AN$5,$B19=2001),CONCATENATE($AN19," ",$B19),"")</f>
        <v/>
      </c>
      <c r="AP19" s="0" t="str">
        <f aca="false">IF(AND($AN19=$AN$5,$B19=2002),CONCATENATE($AN19," ",$B19),"")</f>
        <v/>
      </c>
      <c r="AQ19" s="0" t="str">
        <f aca="false">IF(AND($AN19=$AN$5,$B19=2003),CONCATENATE($AN19," ",$B19),"")</f>
        <v/>
      </c>
      <c r="AR19" s="0" t="str">
        <f aca="false">IF(AND($AN19=$AN$5,$B19=2004),CONCATENATE($AN19," ",$B19),"")</f>
        <v/>
      </c>
      <c r="AS19" s="0" t="str">
        <f aca="false">IF(OR($EZ19=AS$5,$FA19=AS$5,$FB19=AS$5),AS$5,"")</f>
        <v/>
      </c>
      <c r="AT19" s="0" t="str">
        <f aca="false">IF(AND($AS19=$AS$5,$B19=2001),CONCATENATE($AS19," ",$B19),"")</f>
        <v/>
      </c>
      <c r="AU19" s="0" t="str">
        <f aca="false">IF(AND($AS19=$AS$5,$B19=2002),CONCATENATE($AS19," ",$B19),"")</f>
        <v/>
      </c>
      <c r="AV19" s="0" t="str">
        <f aca="false">IF(AND($AS19=$AS$5,$B19=2003),CONCATENATE($AS19," ",$B19),"")</f>
        <v/>
      </c>
      <c r="AW19" s="0" t="str">
        <f aca="false">IF(AND($AS19=$AS$5,$B19=2004),CONCATENATE($AS19," ",$B19),"")</f>
        <v/>
      </c>
      <c r="AX19" s="0" t="str">
        <f aca="false">IF(OR($EZ19=AX$5,$FA19=AX$5,$FB19=AX$5),AX$5,"")</f>
        <v/>
      </c>
      <c r="AY19" s="0" t="str">
        <f aca="false">IF(AND($AX19=$AX$5,$B19=2001),CONCATENATE($AX19," ",$B19),"")</f>
        <v/>
      </c>
      <c r="AZ19" s="0" t="str">
        <f aca="false">IF(AND($AX19=$AX$5,$B19=2002),CONCATENATE($AX19," ",$B19),"")</f>
        <v/>
      </c>
      <c r="BA19" s="0" t="str">
        <f aca="false">IF(AND($AX19=$AX$5,$B19=2003),CONCATENATE($AX19," ",$B19),"")</f>
        <v/>
      </c>
      <c r="BB19" s="0" t="str">
        <f aca="false">IF(AND($AX19=$AX$5,$B19=2004),CONCATENATE($AX19," ",$B19),"")</f>
        <v/>
      </c>
      <c r="BC19" s="0" t="str">
        <f aca="false">IF(OR($EZ19=BC$5,$FA19=BC$5,$FB19=BC$5),BC$5,"")</f>
        <v/>
      </c>
      <c r="BD19" s="0" t="str">
        <f aca="false">IF(AND($BC19=$BC$5,$B19=2001),CONCATENATE($BC19," ",$B19),"")</f>
        <v/>
      </c>
      <c r="BE19" s="0" t="str">
        <f aca="false">IF(AND($BC19=$BC$5,$B19=2002),CONCATENATE($BC19," ",$B19),"")</f>
        <v/>
      </c>
      <c r="BF19" s="0" t="str">
        <f aca="false">IF(AND($BC19=$BC$5,$B19=2003),CONCATENATE($BC19," ",$B19),"")</f>
        <v/>
      </c>
      <c r="BG19" s="0" t="str">
        <f aca="false">IF(AND($BC19=$BC$5,$B19=2004),CONCATENATE($BC19," ",$B19),"")</f>
        <v/>
      </c>
      <c r="BH19" s="0" t="str">
        <f aca="false">IF(OR($EZ19=BH$5,$FA19=BH$5,$FB19=BH$5),BH$5,"")</f>
        <v/>
      </c>
      <c r="BI19" s="0" t="str">
        <f aca="false">IF(AND($BH19=$BH$5,$B19=2001),CONCATENATE($BH19," ",$B19),"")</f>
        <v/>
      </c>
      <c r="BJ19" s="0" t="str">
        <f aca="false">IF(AND($BH19=$BH$5,$B19=2002),CONCATENATE($BH19," ",$B19),"")</f>
        <v/>
      </c>
      <c r="BK19" s="0" t="str">
        <f aca="false">IF(AND($BH19=$BH$5,$B19=2003),CONCATENATE($BH19," ",$B19),"")</f>
        <v/>
      </c>
      <c r="BL19" s="0" t="str">
        <f aca="false">IF(AND($BH19=$BH$5,$B19=2004),CONCATENATE($BH19," ",$B19),"")</f>
        <v/>
      </c>
      <c r="BM19" s="0" t="str">
        <f aca="false">IF(OR($EZ19=BM$5,$FA19=BM$5,$FB19=BM$5),BM$5,"")</f>
        <v>PG&amp;E</v>
      </c>
      <c r="BN19" s="0" t="str">
        <f aca="false">IF(AND($BM19=$BM$5,$B19=2001),CONCATENATE($BM19," ",$B19),"")</f>
        <v>PG&amp;E 2001</v>
      </c>
      <c r="BO19" s="0" t="str">
        <f aca="false">IF(AND($BM19=$BM$5,$B19=2002),CONCATENATE($BM19," ",$B19),"")</f>
        <v/>
      </c>
      <c r="BP19" s="0" t="str">
        <f aca="false">IF(AND($BM19=$BM$5,$B19=2003),CONCATENATE($BM19," ",$B19),"")</f>
        <v/>
      </c>
      <c r="BQ19" s="0" t="str">
        <f aca="false">IF(AND($BM19=$BM$5,$B19=2004),CONCATENATE($BM19," ",$B19),"")</f>
        <v/>
      </c>
      <c r="BR19" s="0" t="str">
        <f aca="false">IF(OR($EZ19=BR$5,$FA19=BR$5,$FB19=BR$5),BR$5,"")</f>
        <v/>
      </c>
      <c r="BS19" s="0" t="str">
        <f aca="false">IF(AND($BR19=$BR$5,$B19=2001),CONCATENATE($BR19," ",$B19),"")</f>
        <v/>
      </c>
      <c r="BT19" s="0" t="str">
        <f aca="false">IF(AND($BR19=$BR$5,$B19=2002),CONCATENATE($BR19," ",$B19),"")</f>
        <v/>
      </c>
      <c r="BU19" s="0" t="str">
        <f aca="false">IF(AND($BR19=$BR$5,$B19=2003),CONCATENATE($BR19," ",$B19),"")</f>
        <v/>
      </c>
      <c r="BV19" s="0" t="str">
        <f aca="false">IF(AND($BR19=$BR$5,$B19=2004),CONCATENATE($BR19," ",$B19),"")</f>
        <v/>
      </c>
      <c r="BW19" s="0" t="str">
        <f aca="false">IF(OR($EZ19=BW$5,$FA19=BW$5,$FB19=BW$5),BW$5,"")</f>
        <v/>
      </c>
      <c r="BX19" s="0" t="str">
        <f aca="false">IF(AND($BW19=$BW$5,$B19=2001),CONCATENATE($BW19," ",$B19),"")</f>
        <v/>
      </c>
      <c r="BY19" s="0" t="str">
        <f aca="false">IF(AND($BW19=$BW$5,$B19=2002),CONCATENATE($BW19," ",$B19),"")</f>
        <v/>
      </c>
      <c r="BZ19" s="0" t="str">
        <f aca="false">IF(AND($BW19=$BW$5,$B19=2003),CONCATENATE($BW19," ",$B19),"")</f>
        <v/>
      </c>
      <c r="CA19" s="0" t="str">
        <f aca="false">IF(AND($BW19=$BW$5,$B19=2004),CONCATENATE($BW19," ",$B19),"")</f>
        <v/>
      </c>
      <c r="CB19" s="0" t="str">
        <f aca="false">IF(OR($EZ19=CB$5,$FA19=CB$5,$FB19=CB$5),CB$5,"")</f>
        <v/>
      </c>
      <c r="CC19" s="0" t="str">
        <f aca="false">IF(AND($CB19=$CB$5,$B19=2001),CONCATENATE($CB19," ",$B19),"")</f>
        <v/>
      </c>
      <c r="CD19" s="0" t="str">
        <f aca="false">IF(AND($CB19=$CB$5,$B19=2002),CONCATENATE($CB19," ",$B19),"")</f>
        <v/>
      </c>
      <c r="CE19" s="0" t="str">
        <f aca="false">IF(AND($CB19=$CB$5,$B19=2003),CONCATENATE($CB19," ",$B19),"")</f>
        <v/>
      </c>
      <c r="CF19" s="0" t="str">
        <f aca="false">IF(AND($CB19=$CB$5,$B19=2004),CONCATENATE($CB19," ",$B19),"")</f>
        <v/>
      </c>
      <c r="CG19" s="0" t="str">
        <f aca="false">IF(OR($EZ19=CG$5,$FA19=CG$5,$FB19=CG$5),CG$5,"")</f>
        <v/>
      </c>
      <c r="CH19" s="0" t="str">
        <f aca="false">IF(AND($CG19=$CG$5,$B19=2001),CONCATENATE($CG19," ",$B19),"")</f>
        <v/>
      </c>
      <c r="CI19" s="0" t="str">
        <f aca="false">IF(AND($CG19=$CG$5,$B19=2002),CONCATENATE($CG19," ",$B19),"")</f>
        <v/>
      </c>
      <c r="CJ19" s="0" t="str">
        <f aca="false">IF(AND($CG19=$CG$5,$B19=2003),CONCATENATE($CG19," ",$B19),"")</f>
        <v/>
      </c>
      <c r="CK19" s="0" t="str">
        <f aca="false">IF(AND($CG19=$CG$5,$B19=2004),CONCATENATE($CG19," ",$B19),"")</f>
        <v/>
      </c>
      <c r="CL19" s="0" t="str">
        <f aca="false">IF(OR($EZ19=CL$5,$FA19=CL$5,$FB19=CL$5),CL$5,"")</f>
        <v/>
      </c>
      <c r="CM19" s="0" t="str">
        <f aca="false">IF(AND($CL19=$CL$5,$B19=2001),CONCATENATE($CL19," ",$B19),"")</f>
        <v/>
      </c>
      <c r="CN19" s="0" t="str">
        <f aca="false">IF(AND($CL19=$CL$5,$B19=2002),CONCATENATE($CL19," ",$B19),"")</f>
        <v/>
      </c>
      <c r="CO19" s="0" t="str">
        <f aca="false">IF(AND($CL19=$CL$5,$B19=2003),CONCATENATE($CL19," ",$B19),"")</f>
        <v/>
      </c>
      <c r="CP19" s="0" t="str">
        <f aca="false">IF(AND($CL19=$CL$5,$B19=2004),CONCATENATE($CL19," ",$B19),"")</f>
        <v/>
      </c>
      <c r="CQ19" s="0" t="str">
        <f aca="false">IF(OR($EZ19=CQ$5,$FA19=CQ$5,$FB19=CQ$5),CQ$5,"")</f>
        <v/>
      </c>
      <c r="CR19" s="0" t="str">
        <f aca="false">IF(AND($CQ19=$CQ$5,$B19=2001),CONCATENATE($CQ19," ",$B19),"")</f>
        <v/>
      </c>
      <c r="CS19" s="0" t="str">
        <f aca="false">IF(AND($CQ19=$CQ$5,$B19=2002),CONCATENATE($CQ19," ",$B19),"")</f>
        <v/>
      </c>
      <c r="CT19" s="0" t="str">
        <f aca="false">IF(AND($CQ19=$CQ$5,$B19=2003),CONCATENATE($CQ19," ",$B19),"")</f>
        <v/>
      </c>
      <c r="CU19" s="0" t="str">
        <f aca="false">IF(AND($CQ19=$CQ$5,$B19=2004),CONCATENATE($CQ19," ",$B19),"")</f>
        <v/>
      </c>
      <c r="CV19" s="0" t="str">
        <f aca="false">IF(OR($EZ19=CV$5,$FA19=CV$5,$FB19=CV$5),CV$5,"")</f>
        <v/>
      </c>
      <c r="CW19" s="0" t="str">
        <f aca="false">IF(AND($CV19=$CV$5,$B19=2001),CONCATENATE($CV19," ",$B19),"")</f>
        <v/>
      </c>
      <c r="CX19" s="0" t="str">
        <f aca="false">IF(AND($CV19=$CV$5,$B19=2002),CONCATENATE($CV19," ",$B19),"")</f>
        <v/>
      </c>
      <c r="CY19" s="0" t="str">
        <f aca="false">IF(AND($CV19=$CV$5,$B19=2003),CONCATENATE($CV19," ",$B19),"")</f>
        <v/>
      </c>
      <c r="CZ19" s="0" t="str">
        <f aca="false">IF(AND($CV19=$CV$5,$B19=2004),CONCATENATE($CV19," ",$B19),"")</f>
        <v/>
      </c>
      <c r="DA19" s="0" t="str">
        <f aca="false">IF(OR($EZ19=DA$5,$FA19=DA$5,$FB19=DA$5),DA$5,"")</f>
        <v/>
      </c>
      <c r="DB19" s="0" t="str">
        <f aca="false">IF(AND($DA19=$DA$5,$B19=2001),CONCATENATE($DA19," ",$B19),"")</f>
        <v/>
      </c>
      <c r="DC19" s="0" t="str">
        <f aca="false">IF(AND($DA19=$DA$5,$B19=2002),CONCATENATE($DA19," ",$B19),"")</f>
        <v/>
      </c>
      <c r="DD19" s="0" t="str">
        <f aca="false">IF(AND($DA19=$DA$5,$B19=2003),CONCATENATE($DA19," ",$B19),"")</f>
        <v/>
      </c>
      <c r="DE19" s="0" t="str">
        <f aca="false">IF(AND($DA19=$DA$5,$B19=2004),CONCATENATE($DA19," ",$B19),"")</f>
        <v/>
      </c>
      <c r="DF19" s="0" t="n">
        <v>500</v>
      </c>
      <c r="DG19" s="0" t="n">
        <v>425</v>
      </c>
      <c r="DH19" s="12" t="n">
        <v>1326.1</v>
      </c>
      <c r="DI19" s="12" t="n">
        <v>1205</v>
      </c>
      <c r="DJ19" s="12" t="n">
        <v>560</v>
      </c>
      <c r="DK19" s="12" t="n">
        <v>0</v>
      </c>
      <c r="DL19" s="12" t="n">
        <v>0</v>
      </c>
      <c r="DM19" s="0" t="n">
        <v>6.8</v>
      </c>
      <c r="DN19" s="12" t="n">
        <v>1023.1</v>
      </c>
      <c r="DO19" s="0" t="n">
        <v>34</v>
      </c>
      <c r="DP19" s="0" t="n">
        <v>160</v>
      </c>
      <c r="DQ19" s="12" t="n">
        <v>0</v>
      </c>
      <c r="DR19" s="12" t="n">
        <v>0</v>
      </c>
      <c r="DS19" s="12" t="n">
        <v>1000</v>
      </c>
      <c r="DT19" s="12" t="n">
        <v>490</v>
      </c>
      <c r="DU19" s="12" t="n">
        <v>1023.1</v>
      </c>
      <c r="DV19" s="0" t="n">
        <v>6.8</v>
      </c>
      <c r="DW19" s="0" t="n">
        <v>49</v>
      </c>
      <c r="DX19" s="12" t="n">
        <v>5.2</v>
      </c>
      <c r="DY19" s="0" t="n">
        <v>685</v>
      </c>
      <c r="DZ19" s="0" t="n">
        <v>1065</v>
      </c>
      <c r="EA19" s="0" t="n">
        <v>0</v>
      </c>
      <c r="EB19" s="12" t="n">
        <f aca="false">DF19*$EB$1*$EB$2</f>
        <v>90000</v>
      </c>
      <c r="EC19" s="12" t="n">
        <v>238698</v>
      </c>
      <c r="ED19" s="12" t="n">
        <v>216900</v>
      </c>
      <c r="EE19" s="12" t="n">
        <v>100800</v>
      </c>
      <c r="EF19" s="12" t="n">
        <v>0</v>
      </c>
      <c r="EG19" s="12" t="n">
        <v>0</v>
      </c>
      <c r="EH19" s="12" t="n">
        <v>1224</v>
      </c>
      <c r="EI19" s="12" t="n">
        <v>184158</v>
      </c>
      <c r="EJ19" s="12" t="n">
        <v>6120</v>
      </c>
      <c r="EK19" s="12" t="n">
        <v>28800</v>
      </c>
      <c r="EL19" s="12" t="n">
        <v>0</v>
      </c>
      <c r="EM19" s="12" t="n">
        <v>0</v>
      </c>
      <c r="EN19" s="12" t="n">
        <v>180000</v>
      </c>
      <c r="EO19" s="12" t="n">
        <v>88200</v>
      </c>
      <c r="EP19" s="12" t="n">
        <v>184158</v>
      </c>
      <c r="EQ19" s="0" t="n">
        <v>1224</v>
      </c>
      <c r="ER19" s="12" t="n">
        <v>8820</v>
      </c>
      <c r="ES19" s="12" t="n">
        <v>936</v>
      </c>
      <c r="ET19" s="12" t="n">
        <v>123300</v>
      </c>
      <c r="EU19" s="12" t="n">
        <v>191700</v>
      </c>
      <c r="EV19" s="0" t="n">
        <v>0</v>
      </c>
      <c r="EW19" s="0" t="s">
        <v>114</v>
      </c>
      <c r="EX19" s="0" t="s">
        <v>115</v>
      </c>
      <c r="EY19" s="0" t="s">
        <v>116</v>
      </c>
      <c r="EZ19" s="25" t="s">
        <v>12</v>
      </c>
      <c r="FA19" s="25"/>
      <c r="FB19" s="25"/>
      <c r="FC19" s="26" t="s">
        <v>314</v>
      </c>
      <c r="FD19" s="0" t="s">
        <v>315</v>
      </c>
      <c r="FS19" s="0" t="n">
        <v>657</v>
      </c>
    </row>
    <row r="20" customFormat="false" ht="12.75" hidden="false" customHeight="false" outlineLevel="0" collapsed="false">
      <c r="A20" s="0" t="s">
        <v>517</v>
      </c>
      <c r="B20" s="0" t="n">
        <v>2002</v>
      </c>
      <c r="C20" s="24" t="n">
        <v>37408</v>
      </c>
      <c r="D20" s="0" t="s">
        <v>117</v>
      </c>
      <c r="E20" s="0" t="str">
        <f aca="false">CONCATENATE(D20," ",B20)</f>
        <v>CA 2002</v>
      </c>
      <c r="F20" s="0" t="s">
        <v>164</v>
      </c>
      <c r="G20" s="0" t="s">
        <v>165</v>
      </c>
      <c r="H20" s="0" t="s">
        <v>432</v>
      </c>
      <c r="I20" s="0" t="s">
        <v>433</v>
      </c>
      <c r="J20" s="0" t="str">
        <f aca="false">IF(OR($EZ20=J$5,$FA20=J$5,$FB20=J$5),J$5,"")</f>
        <v/>
      </c>
      <c r="K20" s="0" t="str">
        <f aca="false">IF(AND($J20=$J$5,$B20=2001),CONCATENATE($J20," ",$B20),"")</f>
        <v/>
      </c>
      <c r="L20" s="0" t="str">
        <f aca="false">IF(AND($J20=$J$5,$B20=2002),CONCATENATE($J20," ",$B20),"")</f>
        <v/>
      </c>
      <c r="M20" s="0" t="str">
        <f aca="false">IF(AND($J20=$J$5,$B20=2003),CONCATENATE($J20," ",$B20),"")</f>
        <v/>
      </c>
      <c r="N20" s="0" t="str">
        <f aca="false">IF(AND($J20=$J$5,$B20=2004),CONCATENATE($J20," ",$B20),"")</f>
        <v/>
      </c>
      <c r="O20" s="0" t="str">
        <f aca="false">IF(OR($EZ20=O$5,$FA20=O$5,$FB20=O$5),O$5,"")</f>
        <v/>
      </c>
      <c r="P20" s="0" t="str">
        <f aca="false">IF(AND($O20=$O$5,$B20=2001),CONCATENATE($O20," ",$B20),"")</f>
        <v/>
      </c>
      <c r="Q20" s="0" t="str">
        <f aca="false">IF(AND($O20=$O$5,$B20=2002),CONCATENATE($O20," ",$B20),"")</f>
        <v/>
      </c>
      <c r="R20" s="0" t="str">
        <f aca="false">IF(AND($O20=$O$5,$B20=2003),CONCATENATE($O20," ",$B20),"")</f>
        <v/>
      </c>
      <c r="S20" s="0" t="str">
        <f aca="false">IF(AND($O20=$O$5,$B20=2004),CONCATENATE($O20," ",$B20),"")</f>
        <v/>
      </c>
      <c r="T20" s="0" t="str">
        <f aca="false">IF(OR($EZ20=T$5,$FA20=T$5,$FB20=T$5),T$5,"")</f>
        <v/>
      </c>
      <c r="U20" s="0" t="str">
        <f aca="false">IF(AND($T20=$T$5,$B20=2001),CONCATENATE($T20," ",$B20),"")</f>
        <v/>
      </c>
      <c r="V20" s="0" t="str">
        <f aca="false">IF(AND($T20=$T$5,$B20=2002),CONCATENATE($T20," ",$B20),"")</f>
        <v/>
      </c>
      <c r="W20" s="0" t="str">
        <f aca="false">IF(AND($T20=$T$5,$B20=2003),CONCATENATE($T20," ",$B20),"")</f>
        <v/>
      </c>
      <c r="X20" s="0" t="str">
        <f aca="false">IF(AND($T20=$T$5,$B20=2004),CONCATENATE($T20," ",$B20),"")</f>
        <v/>
      </c>
      <c r="Y20" s="0" t="str">
        <f aca="false">IF(OR($EZ20=Y$5,$FA20=Y$5,$FB20=Y$5),Y$5,"")</f>
        <v/>
      </c>
      <c r="Z20" s="0" t="str">
        <f aca="false">IF(AND($Y20=$Y$5,$B20=2001),CONCATENATE($Y20," ",$B20),"")</f>
        <v/>
      </c>
      <c r="AA20" s="0" t="str">
        <f aca="false">IF(AND($Y20=$Y$5,$B20=2002),CONCATENATE($Y20," ",$B20),"")</f>
        <v/>
      </c>
      <c r="AB20" s="0" t="str">
        <f aca="false">IF(AND($Y20=$Y$5,$B20=2003),CONCATENATE($Y20," ",$B20),"")</f>
        <v/>
      </c>
      <c r="AC20" s="0" t="str">
        <f aca="false">IF(AND($Y20=$Y$5,$B20=2004),CONCATENATE($Y20," ",$B20),"")</f>
        <v/>
      </c>
      <c r="AD20" s="0" t="str">
        <f aca="false">IF(OR($EZ20=AD$5,$FA20=AD$5,$FB20=AD$5),AD$5,"")</f>
        <v/>
      </c>
      <c r="AE20" s="0" t="str">
        <f aca="false">IF(AND($AD20=$AD$5,$B20=2001),CONCATENATE($AD20," ",$B20),"")</f>
        <v/>
      </c>
      <c r="AF20" s="0" t="str">
        <f aca="false">IF(AND($AD20=$AD$5,$B20=2002),CONCATENATE($AD20," ",$B20),"")</f>
        <v/>
      </c>
      <c r="AG20" s="0" t="str">
        <f aca="false">IF(AND($AD20=$AD$5,$B20=2003),CONCATENATE($AD20," ",$B20),"")</f>
        <v/>
      </c>
      <c r="AH20" s="0" t="str">
        <f aca="false">IF(AND($AD20=$AD$5,$B20=2004),CONCATENATE($AD20," ",$B20),"")</f>
        <v/>
      </c>
      <c r="AI20" s="0" t="str">
        <f aca="false">IF(OR($EZ20=AI$5,$FA20=AI$5,$FB20=AI$5),AI$5,"")</f>
        <v/>
      </c>
      <c r="AJ20" s="0" t="str">
        <f aca="false">IF(AND($AI20=$AI$5,$B20=2001),CONCATENATE($AI20," ",$B20),"")</f>
        <v/>
      </c>
      <c r="AK20" s="0" t="str">
        <f aca="false">IF(AND($AI20=$AI$5,$B20=2002),CONCATENATE($AI20," ",$B20),"")</f>
        <v/>
      </c>
      <c r="AL20" s="0" t="str">
        <f aca="false">IF(AND($AI20=$AI$5,$B20=2003),CONCATENATE($AI20," ",$B20),"")</f>
        <v/>
      </c>
      <c r="AM20" s="0" t="str">
        <f aca="false">IF(AND($AI20=$AI$5,$B20=2004),CONCATENATE($AI20," ",$B20),"")</f>
        <v/>
      </c>
      <c r="AN20" s="0" t="str">
        <f aca="false">IF(OR($EZ20=AN$5,$FA20=AN$5,$FB20=AN$5),AN$5,"")</f>
        <v/>
      </c>
      <c r="AO20" s="0" t="str">
        <f aca="false">IF(AND($AN20=$AN$5,$B20=2001),CONCATENATE($AN20," ",$B20),"")</f>
        <v/>
      </c>
      <c r="AP20" s="0" t="str">
        <f aca="false">IF(AND($AN20=$AN$5,$B20=2002),CONCATENATE($AN20," ",$B20),"")</f>
        <v/>
      </c>
      <c r="AQ20" s="0" t="str">
        <f aca="false">IF(AND($AN20=$AN$5,$B20=2003),CONCATENATE($AN20," ",$B20),"")</f>
        <v/>
      </c>
      <c r="AR20" s="0" t="str">
        <f aca="false">IF(AND($AN20=$AN$5,$B20=2004),CONCATENATE($AN20," ",$B20),"")</f>
        <v/>
      </c>
      <c r="AS20" s="0" t="str">
        <f aca="false">IF(OR($EZ20=AS$5,$FA20=AS$5,$FB20=AS$5),AS$5,"")</f>
        <v/>
      </c>
      <c r="AT20" s="0" t="str">
        <f aca="false">IF(AND($AS20=$AS$5,$B20=2001),CONCATENATE($AS20," ",$B20),"")</f>
        <v/>
      </c>
      <c r="AU20" s="0" t="str">
        <f aca="false">IF(AND($AS20=$AS$5,$B20=2002),CONCATENATE($AS20," ",$B20),"")</f>
        <v/>
      </c>
      <c r="AV20" s="0" t="str">
        <f aca="false">IF(AND($AS20=$AS$5,$B20=2003),CONCATENATE($AS20," ",$B20),"")</f>
        <v/>
      </c>
      <c r="AW20" s="0" t="str">
        <f aca="false">IF(AND($AS20=$AS$5,$B20=2004),CONCATENATE($AS20," ",$B20),"")</f>
        <v/>
      </c>
      <c r="AX20" s="0" t="str">
        <f aca="false">IF(OR($EZ20=AX$5,$FA20=AX$5,$FB20=AX$5),AX$5,"")</f>
        <v/>
      </c>
      <c r="AY20" s="0" t="str">
        <f aca="false">IF(AND($AX20=$AX$5,$B20=2001),CONCATENATE($AX20," ",$B20),"")</f>
        <v/>
      </c>
      <c r="AZ20" s="0" t="str">
        <f aca="false">IF(AND($AX20=$AX$5,$B20=2002),CONCATENATE($AX20," ",$B20),"")</f>
        <v/>
      </c>
      <c r="BA20" s="0" t="str">
        <f aca="false">IF(AND($AX20=$AX$5,$B20=2003),CONCATENATE($AX20," ",$B20),"")</f>
        <v/>
      </c>
      <c r="BB20" s="0" t="str">
        <f aca="false">IF(AND($AX20=$AX$5,$B20=2004),CONCATENATE($AX20," ",$B20),"")</f>
        <v/>
      </c>
      <c r="BC20" s="0" t="str">
        <f aca="false">IF(OR($EZ20=BC$5,$FA20=BC$5,$FB20=BC$5),BC$5,"")</f>
        <v/>
      </c>
      <c r="BD20" s="0" t="str">
        <f aca="false">IF(AND($BC20=$BC$5,$B20=2001),CONCATENATE($BC20," ",$B20),"")</f>
        <v/>
      </c>
      <c r="BE20" s="0" t="str">
        <f aca="false">IF(AND($BC20=$BC$5,$B20=2002),CONCATENATE($BC20," ",$B20),"")</f>
        <v/>
      </c>
      <c r="BF20" s="0" t="str">
        <f aca="false">IF(AND($BC20=$BC$5,$B20=2003),CONCATENATE($BC20," ",$B20),"")</f>
        <v/>
      </c>
      <c r="BG20" s="0" t="str">
        <f aca="false">IF(AND($BC20=$BC$5,$B20=2004),CONCATENATE($BC20," ",$B20),"")</f>
        <v/>
      </c>
      <c r="BH20" s="0" t="str">
        <f aca="false">IF(OR($EZ20=BH$5,$FA20=BH$5,$FB20=BH$5),BH$5,"")</f>
        <v/>
      </c>
      <c r="BI20" s="0" t="str">
        <f aca="false">IF(AND($BH20=$BH$5,$B20=2001),CONCATENATE($BH20," ",$B20),"")</f>
        <v/>
      </c>
      <c r="BJ20" s="0" t="str">
        <f aca="false">IF(AND($BH20=$BH$5,$B20=2002),CONCATENATE($BH20," ",$B20),"")</f>
        <v/>
      </c>
      <c r="BK20" s="0" t="str">
        <f aca="false">IF(AND($BH20=$BH$5,$B20=2003),CONCATENATE($BH20," ",$B20),"")</f>
        <v/>
      </c>
      <c r="BL20" s="0" t="str">
        <f aca="false">IF(AND($BH20=$BH$5,$B20=2004),CONCATENATE($BH20," ",$B20),"")</f>
        <v/>
      </c>
      <c r="BM20" s="0" t="str">
        <f aca="false">IF(OR($EZ20=BM$5,$FA20=BM$5,$FB20=BM$5),BM$5,"")</f>
        <v>PG&amp;E</v>
      </c>
      <c r="BN20" s="0" t="str">
        <f aca="false">IF(AND($BM20=$BM$5,$B20=2001),CONCATENATE($BM20," ",$B20),"")</f>
        <v/>
      </c>
      <c r="BO20" s="0" t="str">
        <f aca="false">IF(AND($BM20=$BM$5,$B20=2002),CONCATENATE($BM20," ",$B20),"")</f>
        <v>PG&amp;E 2002</v>
      </c>
      <c r="BP20" s="0" t="str">
        <f aca="false">IF(AND($BM20=$BM$5,$B20=2003),CONCATENATE($BM20," ",$B20),"")</f>
        <v/>
      </c>
      <c r="BQ20" s="0" t="str">
        <f aca="false">IF(AND($BM20=$BM$5,$B20=2004),CONCATENATE($BM20," ",$B20),"")</f>
        <v/>
      </c>
      <c r="BR20" s="0" t="str">
        <f aca="false">IF(OR($EZ20=BR$5,$FA20=BR$5,$FB20=BR$5),BR$5,"")</f>
        <v/>
      </c>
      <c r="BS20" s="0" t="str">
        <f aca="false">IF(AND($BR20=$BR$5,$B20=2001),CONCATENATE($BR20," ",$B20),"")</f>
        <v/>
      </c>
      <c r="BT20" s="0" t="str">
        <f aca="false">IF(AND($BR20=$BR$5,$B20=2002),CONCATENATE($BR20," ",$B20),"")</f>
        <v/>
      </c>
      <c r="BU20" s="0" t="str">
        <f aca="false">IF(AND($BR20=$BR$5,$B20=2003),CONCATENATE($BR20," ",$B20),"")</f>
        <v/>
      </c>
      <c r="BV20" s="0" t="str">
        <f aca="false">IF(AND($BR20=$BR$5,$B20=2004),CONCATENATE($BR20," ",$B20),"")</f>
        <v/>
      </c>
      <c r="BW20" s="0" t="str">
        <f aca="false">IF(OR($EZ20=BW$5,$FA20=BW$5,$FB20=BW$5),BW$5,"")</f>
        <v/>
      </c>
      <c r="BX20" s="0" t="str">
        <f aca="false">IF(AND($BW20=$BW$5,$B20=2001),CONCATENATE($BW20," ",$B20),"")</f>
        <v/>
      </c>
      <c r="BY20" s="0" t="str">
        <f aca="false">IF(AND($BW20=$BW$5,$B20=2002),CONCATENATE($BW20," ",$B20),"")</f>
        <v/>
      </c>
      <c r="BZ20" s="0" t="str">
        <f aca="false">IF(AND($BW20=$BW$5,$B20=2003),CONCATENATE($BW20," ",$B20),"")</f>
        <v/>
      </c>
      <c r="CA20" s="0" t="str">
        <f aca="false">IF(AND($BW20=$BW$5,$B20=2004),CONCATENATE($BW20," ",$B20),"")</f>
        <v/>
      </c>
      <c r="CB20" s="0" t="str">
        <f aca="false">IF(OR($EZ20=CB$5,$FA20=CB$5,$FB20=CB$5),CB$5,"")</f>
        <v/>
      </c>
      <c r="CC20" s="0" t="str">
        <f aca="false">IF(AND($CB20=$CB$5,$B20=2001),CONCATENATE($CB20," ",$B20),"")</f>
        <v/>
      </c>
      <c r="CD20" s="0" t="str">
        <f aca="false">IF(AND($CB20=$CB$5,$B20=2002),CONCATENATE($CB20," ",$B20),"")</f>
        <v/>
      </c>
      <c r="CE20" s="0" t="str">
        <f aca="false">IF(AND($CB20=$CB$5,$B20=2003),CONCATENATE($CB20," ",$B20),"")</f>
        <v/>
      </c>
      <c r="CF20" s="0" t="str">
        <f aca="false">IF(AND($CB20=$CB$5,$B20=2004),CONCATENATE($CB20," ",$B20),"")</f>
        <v/>
      </c>
      <c r="CG20" s="0" t="str">
        <f aca="false">IF(OR($EZ20=CG$5,$FA20=CG$5,$FB20=CG$5),CG$5,"")</f>
        <v/>
      </c>
      <c r="CH20" s="0" t="str">
        <f aca="false">IF(AND($CG20=$CG$5,$B20=2001),CONCATENATE($CG20," ",$B20),"")</f>
        <v/>
      </c>
      <c r="CI20" s="0" t="str">
        <f aca="false">IF(AND($CG20=$CG$5,$B20=2002),CONCATENATE($CG20," ",$B20),"")</f>
        <v/>
      </c>
      <c r="CJ20" s="0" t="str">
        <f aca="false">IF(AND($CG20=$CG$5,$B20=2003),CONCATENATE($CG20," ",$B20),"")</f>
        <v/>
      </c>
      <c r="CK20" s="0" t="str">
        <f aca="false">IF(AND($CG20=$CG$5,$B20=2004),CONCATENATE($CG20," ",$B20),"")</f>
        <v/>
      </c>
      <c r="CL20" s="0" t="str">
        <f aca="false">IF(OR($EZ20=CL$5,$FA20=CL$5,$FB20=CL$5),CL$5,"")</f>
        <v/>
      </c>
      <c r="CM20" s="0" t="str">
        <f aca="false">IF(AND($CL20=$CL$5,$B20=2001),CONCATENATE($CL20," ",$B20),"")</f>
        <v/>
      </c>
      <c r="CN20" s="0" t="str">
        <f aca="false">IF(AND($CL20=$CL$5,$B20=2002),CONCATENATE($CL20," ",$B20),"")</f>
        <v/>
      </c>
      <c r="CO20" s="0" t="str">
        <f aca="false">IF(AND($CL20=$CL$5,$B20=2003),CONCATENATE($CL20," ",$B20),"")</f>
        <v/>
      </c>
      <c r="CP20" s="0" t="str">
        <f aca="false">IF(AND($CL20=$CL$5,$B20=2004),CONCATENATE($CL20," ",$B20),"")</f>
        <v/>
      </c>
      <c r="CQ20" s="0" t="str">
        <f aca="false">IF(OR($EZ20=CQ$5,$FA20=CQ$5,$FB20=CQ$5),CQ$5,"")</f>
        <v/>
      </c>
      <c r="CR20" s="0" t="str">
        <f aca="false">IF(AND($CQ20=$CQ$5,$B20=2001),CONCATENATE($CQ20," ",$B20),"")</f>
        <v/>
      </c>
      <c r="CS20" s="0" t="str">
        <f aca="false">IF(AND($CQ20=$CQ$5,$B20=2002),CONCATENATE($CQ20," ",$B20),"")</f>
        <v/>
      </c>
      <c r="CT20" s="0" t="str">
        <f aca="false">IF(AND($CQ20=$CQ$5,$B20=2003),CONCATENATE($CQ20," ",$B20),"")</f>
        <v/>
      </c>
      <c r="CU20" s="0" t="str">
        <f aca="false">IF(AND($CQ20=$CQ$5,$B20=2004),CONCATENATE($CQ20," ",$B20),"")</f>
        <v/>
      </c>
      <c r="CV20" s="0" t="str">
        <f aca="false">IF(OR($EZ20=CV$5,$FA20=CV$5,$FB20=CV$5),CV$5,"")</f>
        <v/>
      </c>
      <c r="CW20" s="0" t="str">
        <f aca="false">IF(AND($CV20=$CV$5,$B20=2001),CONCATENATE($CV20," ",$B20),"")</f>
        <v/>
      </c>
      <c r="CX20" s="0" t="str">
        <f aca="false">IF(AND($CV20=$CV$5,$B20=2002),CONCATENATE($CV20," ",$B20),"")</f>
        <v/>
      </c>
      <c r="CY20" s="0" t="str">
        <f aca="false">IF(AND($CV20=$CV$5,$B20=2003),CONCATENATE($CV20," ",$B20),"")</f>
        <v/>
      </c>
      <c r="CZ20" s="0" t="str">
        <f aca="false">IF(AND($CV20=$CV$5,$B20=2004),CONCATENATE($CV20," ",$B20),"")</f>
        <v/>
      </c>
      <c r="DA20" s="0" t="str">
        <f aca="false">IF(OR($EZ20=DA$5,$FA20=DA$5,$FB20=DA$5),DA$5,"")</f>
        <v/>
      </c>
      <c r="DB20" s="0" t="str">
        <f aca="false">IF(AND($DA20=$DA$5,$B20=2001),CONCATENATE($DA20," ",$B20),"")</f>
        <v/>
      </c>
      <c r="DC20" s="0" t="str">
        <f aca="false">IF(AND($DA20=$DA$5,$B20=2002),CONCATENATE($DA20," ",$B20),"")</f>
        <v/>
      </c>
      <c r="DD20" s="0" t="str">
        <f aca="false">IF(AND($DA20=$DA$5,$B20=2003),CONCATENATE($DA20," ",$B20),"")</f>
        <v/>
      </c>
      <c r="DE20" s="0" t="str">
        <f aca="false">IF(AND($DA20=$DA$5,$B20=2004),CONCATENATE($DA20," ",$B20),"")</f>
        <v/>
      </c>
      <c r="DF20" s="0" t="n">
        <v>170</v>
      </c>
      <c r="DG20" s="0" t="n">
        <v>170</v>
      </c>
      <c r="DH20" s="12" t="n">
        <v>1611.1</v>
      </c>
      <c r="DI20" s="12" t="n">
        <v>1205</v>
      </c>
      <c r="DJ20" s="12" t="n">
        <v>2915</v>
      </c>
      <c r="DK20" s="12" t="n">
        <v>1363</v>
      </c>
      <c r="DL20" s="12" t="n">
        <v>345</v>
      </c>
      <c r="DM20" s="0" t="n">
        <v>6.8</v>
      </c>
      <c r="DN20" s="12" t="n">
        <v>1233.1</v>
      </c>
      <c r="DO20" s="0" t="n">
        <v>34</v>
      </c>
      <c r="DP20" s="0" t="n">
        <v>160</v>
      </c>
      <c r="DQ20" s="12" t="n">
        <v>280</v>
      </c>
      <c r="DR20" s="12" t="n">
        <v>350</v>
      </c>
      <c r="DS20" s="12" t="n">
        <v>2101</v>
      </c>
      <c r="DT20" s="12" t="n">
        <v>760</v>
      </c>
      <c r="DU20" s="12" t="n">
        <v>1233.1</v>
      </c>
      <c r="DV20" s="0" t="n">
        <v>6.8</v>
      </c>
      <c r="DW20" s="0" t="n">
        <v>49</v>
      </c>
      <c r="DX20" s="12" t="n">
        <v>5.2</v>
      </c>
      <c r="DY20" s="0" t="n">
        <v>685</v>
      </c>
      <c r="DZ20" s="0" t="n">
        <v>1065</v>
      </c>
      <c r="EA20" s="0" t="n">
        <v>0</v>
      </c>
      <c r="EB20" s="12" t="n">
        <f aca="false">DF20*$EB$1*$EB$2</f>
        <v>30600</v>
      </c>
      <c r="EC20" s="12" t="n">
        <v>289998</v>
      </c>
      <c r="ED20" s="12" t="n">
        <v>216900</v>
      </c>
      <c r="EE20" s="12" t="n">
        <v>524700</v>
      </c>
      <c r="EF20" s="12" t="n">
        <v>245340</v>
      </c>
      <c r="EG20" s="12" t="n">
        <v>62100</v>
      </c>
      <c r="EH20" s="12" t="n">
        <v>1224</v>
      </c>
      <c r="EI20" s="12" t="n">
        <v>221958</v>
      </c>
      <c r="EJ20" s="12" t="n">
        <v>6120</v>
      </c>
      <c r="EK20" s="12" t="n">
        <v>28800</v>
      </c>
      <c r="EL20" s="12" t="n">
        <v>50400</v>
      </c>
      <c r="EM20" s="12" t="n">
        <v>63000</v>
      </c>
      <c r="EN20" s="12" t="n">
        <v>378180</v>
      </c>
      <c r="EO20" s="12" t="n">
        <v>136800</v>
      </c>
      <c r="EP20" s="12" t="n">
        <v>221958</v>
      </c>
      <c r="EQ20" s="0" t="n">
        <v>1224</v>
      </c>
      <c r="ER20" s="12" t="n">
        <v>8820</v>
      </c>
      <c r="ES20" s="12" t="n">
        <v>936</v>
      </c>
      <c r="ET20" s="12" t="n">
        <v>123300</v>
      </c>
      <c r="EU20" s="12" t="n">
        <v>191700</v>
      </c>
      <c r="EV20" s="0" t="n">
        <v>0</v>
      </c>
      <c r="EW20" s="0" t="s">
        <v>121</v>
      </c>
      <c r="EX20" s="0" t="s">
        <v>115</v>
      </c>
      <c r="EY20" s="0" t="s">
        <v>116</v>
      </c>
      <c r="EZ20" s="25" t="s">
        <v>12</v>
      </c>
      <c r="FA20" s="25"/>
      <c r="FB20" s="25"/>
      <c r="FC20" s="0" t="s">
        <v>518</v>
      </c>
      <c r="FD20" s="0" t="s">
        <v>519</v>
      </c>
      <c r="FG20" s="0" t="s">
        <v>529</v>
      </c>
      <c r="FH20" s="0" t="n">
        <v>0</v>
      </c>
      <c r="FS20" s="0" t="n">
        <v>749</v>
      </c>
    </row>
    <row r="21" customFormat="false" ht="12.75" hidden="false" customHeight="false" outlineLevel="0" collapsed="false">
      <c r="A21" s="0" t="s">
        <v>108</v>
      </c>
      <c r="B21" s="0" t="n">
        <v>2002</v>
      </c>
      <c r="C21" s="24" t="n">
        <v>37408</v>
      </c>
      <c r="D21" s="0" t="s">
        <v>117</v>
      </c>
      <c r="E21" s="0" t="str">
        <f aca="false">CONCATENATE(D21," ",B21)</f>
        <v>CA 2002</v>
      </c>
      <c r="F21" s="0" t="s">
        <v>130</v>
      </c>
      <c r="G21" s="0" t="s">
        <v>131</v>
      </c>
      <c r="H21" s="0" t="s">
        <v>125</v>
      </c>
      <c r="I21" s="0" t="s">
        <v>133</v>
      </c>
      <c r="J21" s="0" t="str">
        <f aca="false">IF(OR($EZ21=J$5,$FA21=J$5,$FB21=J$5),J$5,"")</f>
        <v/>
      </c>
      <c r="K21" s="0" t="str">
        <f aca="false">IF(AND($J21=$J$5,$B21=2001),CONCATENATE($J21," ",$B21),"")</f>
        <v/>
      </c>
      <c r="L21" s="0" t="str">
        <f aca="false">IF(AND($J21=$J$5,$B21=2002),CONCATENATE($J21," ",$B21),"")</f>
        <v/>
      </c>
      <c r="M21" s="0" t="str">
        <f aca="false">IF(AND($J21=$J$5,$B21=2003),CONCATENATE($J21," ",$B21),"")</f>
        <v/>
      </c>
      <c r="N21" s="0" t="str">
        <f aca="false">IF(AND($J21=$J$5,$B21=2004),CONCATENATE($J21," ",$B21),"")</f>
        <v/>
      </c>
      <c r="O21" s="0" t="str">
        <f aca="false">IF(OR($EZ21=O$5,$FA21=O$5,$FB21=O$5),O$5,"")</f>
        <v/>
      </c>
      <c r="P21" s="0" t="str">
        <f aca="false">IF(AND($O21=$O$5,$B21=2001),CONCATENATE($O21," ",$B21),"")</f>
        <v/>
      </c>
      <c r="Q21" s="0" t="str">
        <f aca="false">IF(AND($O21=$O$5,$B21=2002),CONCATENATE($O21," ",$B21),"")</f>
        <v/>
      </c>
      <c r="R21" s="0" t="str">
        <f aca="false">IF(AND($O21=$O$5,$B21=2003),CONCATENATE($O21," ",$B21),"")</f>
        <v/>
      </c>
      <c r="S21" s="0" t="str">
        <f aca="false">IF(AND($O21=$O$5,$B21=2004),CONCATENATE($O21," ",$B21),"")</f>
        <v/>
      </c>
      <c r="T21" s="0" t="str">
        <f aca="false">IF(OR($EZ21=T$5,$FA21=T$5,$FB21=T$5),T$5,"")</f>
        <v/>
      </c>
      <c r="U21" s="0" t="str">
        <f aca="false">IF(AND($T21=$T$5,$B21=2001),CONCATENATE($T21," ",$B21),"")</f>
        <v/>
      </c>
      <c r="V21" s="0" t="str">
        <f aca="false">IF(AND($T21=$T$5,$B21=2002),CONCATENATE($T21," ",$B21),"")</f>
        <v/>
      </c>
      <c r="W21" s="0" t="str">
        <f aca="false">IF(AND($T21=$T$5,$B21=2003),CONCATENATE($T21," ",$B21),"")</f>
        <v/>
      </c>
      <c r="X21" s="0" t="str">
        <f aca="false">IF(AND($T21=$T$5,$B21=2004),CONCATENATE($T21," ",$B21),"")</f>
        <v/>
      </c>
      <c r="Y21" s="0" t="str">
        <f aca="false">IF(OR($EZ21=Y$5,$FA21=Y$5,$FB21=Y$5),Y$5,"")</f>
        <v/>
      </c>
      <c r="Z21" s="0" t="str">
        <f aca="false">IF(AND($Y21=$Y$5,$B21=2001),CONCATENATE($Y21," ",$B21),"")</f>
        <v/>
      </c>
      <c r="AA21" s="0" t="str">
        <f aca="false">IF(AND($Y21=$Y$5,$B21=2002),CONCATENATE($Y21," ",$B21),"")</f>
        <v/>
      </c>
      <c r="AB21" s="0" t="str">
        <f aca="false">IF(AND($Y21=$Y$5,$B21=2003),CONCATENATE($Y21," ",$B21),"")</f>
        <v/>
      </c>
      <c r="AC21" s="0" t="str">
        <f aca="false">IF(AND($Y21=$Y$5,$B21=2004),CONCATENATE($Y21," ",$B21),"")</f>
        <v/>
      </c>
      <c r="AD21" s="0" t="str">
        <f aca="false">IF(OR($EZ21=AD$5,$FA21=AD$5,$FB21=AD$5),AD$5,"")</f>
        <v/>
      </c>
      <c r="AE21" s="0" t="str">
        <f aca="false">IF(AND($AD21=$AD$5,$B21=2001),CONCATENATE($AD21," ",$B21),"")</f>
        <v/>
      </c>
      <c r="AF21" s="0" t="str">
        <f aca="false">IF(AND($AD21=$AD$5,$B21=2002),CONCATENATE($AD21," ",$B21),"")</f>
        <v/>
      </c>
      <c r="AG21" s="0" t="str">
        <f aca="false">IF(AND($AD21=$AD$5,$B21=2003),CONCATENATE($AD21," ",$B21),"")</f>
        <v/>
      </c>
      <c r="AH21" s="0" t="str">
        <f aca="false">IF(AND($AD21=$AD$5,$B21=2004),CONCATENATE($AD21," ",$B21),"")</f>
        <v/>
      </c>
      <c r="AI21" s="0" t="str">
        <f aca="false">IF(OR($EZ21=AI$5,$FA21=AI$5,$FB21=AI$5),AI$5,"")</f>
        <v/>
      </c>
      <c r="AJ21" s="0" t="str">
        <f aca="false">IF(AND($AI21=$AI$5,$B21=2001),CONCATENATE($AI21," ",$B21),"")</f>
        <v/>
      </c>
      <c r="AK21" s="0" t="str">
        <f aca="false">IF(AND($AI21=$AI$5,$B21=2002),CONCATENATE($AI21," ",$B21),"")</f>
        <v/>
      </c>
      <c r="AL21" s="0" t="str">
        <f aca="false">IF(AND($AI21=$AI$5,$B21=2003),CONCATENATE($AI21," ",$B21),"")</f>
        <v/>
      </c>
      <c r="AM21" s="0" t="str">
        <f aca="false">IF(AND($AI21=$AI$5,$B21=2004),CONCATENATE($AI21," ",$B21),"")</f>
        <v/>
      </c>
      <c r="AN21" s="0" t="str">
        <f aca="false">IF(OR($EZ21=AN$5,$FA21=AN$5,$FB21=AN$5),AN$5,"")</f>
        <v/>
      </c>
      <c r="AO21" s="0" t="str">
        <f aca="false">IF(AND($AN21=$AN$5,$B21=2001),CONCATENATE($AN21," ",$B21),"")</f>
        <v/>
      </c>
      <c r="AP21" s="0" t="str">
        <f aca="false">IF(AND($AN21=$AN$5,$B21=2002),CONCATENATE($AN21," ",$B21),"")</f>
        <v/>
      </c>
      <c r="AQ21" s="0" t="str">
        <f aca="false">IF(AND($AN21=$AN$5,$B21=2003),CONCATENATE($AN21," ",$B21),"")</f>
        <v/>
      </c>
      <c r="AR21" s="0" t="str">
        <f aca="false">IF(AND($AN21=$AN$5,$B21=2004),CONCATENATE($AN21," ",$B21),"")</f>
        <v/>
      </c>
      <c r="AS21" s="0" t="str">
        <f aca="false">IF(OR($EZ21=AS$5,$FA21=AS$5,$FB21=AS$5),AS$5,"")</f>
        <v/>
      </c>
      <c r="AT21" s="0" t="str">
        <f aca="false">IF(AND($AS21=$AS$5,$B21=2001),CONCATENATE($AS21," ",$B21),"")</f>
        <v/>
      </c>
      <c r="AU21" s="0" t="str">
        <f aca="false">IF(AND($AS21=$AS$5,$B21=2002),CONCATENATE($AS21," ",$B21),"")</f>
        <v/>
      </c>
      <c r="AV21" s="0" t="str">
        <f aca="false">IF(AND($AS21=$AS$5,$B21=2003),CONCATENATE($AS21," ",$B21),"")</f>
        <v/>
      </c>
      <c r="AW21" s="0" t="str">
        <f aca="false">IF(AND($AS21=$AS$5,$B21=2004),CONCATENATE($AS21," ",$B21),"")</f>
        <v/>
      </c>
      <c r="AX21" s="0" t="str">
        <f aca="false">IF(OR($EZ21=AX$5,$FA21=AX$5,$FB21=AX$5),AX$5,"")</f>
        <v/>
      </c>
      <c r="AY21" s="0" t="str">
        <f aca="false">IF(AND($AX21=$AX$5,$B21=2001),CONCATENATE($AX21," ",$B21),"")</f>
        <v/>
      </c>
      <c r="AZ21" s="0" t="str">
        <f aca="false">IF(AND($AX21=$AX$5,$B21=2002),CONCATENATE($AX21," ",$B21),"")</f>
        <v/>
      </c>
      <c r="BA21" s="0" t="str">
        <f aca="false">IF(AND($AX21=$AX$5,$B21=2003),CONCATENATE($AX21," ",$B21),"")</f>
        <v/>
      </c>
      <c r="BB21" s="0" t="str">
        <f aca="false">IF(AND($AX21=$AX$5,$B21=2004),CONCATENATE($AX21," ",$B21),"")</f>
        <v/>
      </c>
      <c r="BC21" s="0" t="str">
        <f aca="false">IF(OR($EZ21=BC$5,$FA21=BC$5,$FB21=BC$5),BC$5,"")</f>
        <v/>
      </c>
      <c r="BD21" s="0" t="str">
        <f aca="false">IF(AND($BC21=$BC$5,$B21=2001),CONCATENATE($BC21," ",$B21),"")</f>
        <v/>
      </c>
      <c r="BE21" s="0" t="str">
        <f aca="false">IF(AND($BC21=$BC$5,$B21=2002),CONCATENATE($BC21," ",$B21),"")</f>
        <v/>
      </c>
      <c r="BF21" s="0" t="str">
        <f aca="false">IF(AND($BC21=$BC$5,$B21=2003),CONCATENATE($BC21," ",$B21),"")</f>
        <v/>
      </c>
      <c r="BG21" s="0" t="str">
        <f aca="false">IF(AND($BC21=$BC$5,$B21=2004),CONCATENATE($BC21," ",$B21),"")</f>
        <v/>
      </c>
      <c r="BH21" s="0" t="str">
        <f aca="false">IF(OR($EZ21=BH$5,$FA21=BH$5,$FB21=BH$5),BH$5,"")</f>
        <v/>
      </c>
      <c r="BI21" s="0" t="str">
        <f aca="false">IF(AND($BH21=$BH$5,$B21=2001),CONCATENATE($BH21," ",$B21),"")</f>
        <v/>
      </c>
      <c r="BJ21" s="0" t="str">
        <f aca="false">IF(AND($BH21=$BH$5,$B21=2002),CONCATENATE($BH21," ",$B21),"")</f>
        <v/>
      </c>
      <c r="BK21" s="0" t="str">
        <f aca="false">IF(AND($BH21=$BH$5,$B21=2003),CONCATENATE($BH21," ",$B21),"")</f>
        <v/>
      </c>
      <c r="BL21" s="0" t="str">
        <f aca="false">IF(AND($BH21=$BH$5,$B21=2004),CONCATENATE($BH21," ",$B21),"")</f>
        <v/>
      </c>
      <c r="BM21" s="0" t="str">
        <f aca="false">IF(OR($EZ21=BM$5,$FA21=BM$5,$FB21=BM$5),BM$5,"")</f>
        <v>PG&amp;E</v>
      </c>
      <c r="BN21" s="0" t="str">
        <f aca="false">IF(AND($BM21=$BM$5,$B21=2001),CONCATENATE($BM21," ",$B21),"")</f>
        <v/>
      </c>
      <c r="BO21" s="0" t="str">
        <f aca="false">IF(AND($BM21=$BM$5,$B21=2002),CONCATENATE($BM21," ",$B21),"")</f>
        <v>PG&amp;E 2002</v>
      </c>
      <c r="BP21" s="0" t="str">
        <f aca="false">IF(AND($BM21=$BM$5,$B21=2003),CONCATENATE($BM21," ",$B21),"")</f>
        <v/>
      </c>
      <c r="BQ21" s="0" t="str">
        <f aca="false">IF(AND($BM21=$BM$5,$B21=2004),CONCATENATE($BM21," ",$B21),"")</f>
        <v/>
      </c>
      <c r="BR21" s="0" t="str">
        <f aca="false">IF(OR($EZ21=BR$5,$FA21=BR$5,$FB21=BR$5),BR$5,"")</f>
        <v/>
      </c>
      <c r="BS21" s="0" t="str">
        <f aca="false">IF(AND($BR21=$BR$5,$B21=2001),CONCATENATE($BR21," ",$B21),"")</f>
        <v/>
      </c>
      <c r="BT21" s="0" t="str">
        <f aca="false">IF(AND($BR21=$BR$5,$B21=2002),CONCATENATE($BR21," ",$B21),"")</f>
        <v/>
      </c>
      <c r="BU21" s="0" t="str">
        <f aca="false">IF(AND($BR21=$BR$5,$B21=2003),CONCATENATE($BR21," ",$B21),"")</f>
        <v/>
      </c>
      <c r="BV21" s="0" t="str">
        <f aca="false">IF(AND($BR21=$BR$5,$B21=2004),CONCATENATE($BR21," ",$B21),"")</f>
        <v/>
      </c>
      <c r="BW21" s="0" t="str">
        <f aca="false">IF(OR($EZ21=BW$5,$FA21=BW$5,$FB21=BW$5),BW$5,"")</f>
        <v/>
      </c>
      <c r="BX21" s="0" t="str">
        <f aca="false">IF(AND($BW21=$BW$5,$B21=2001),CONCATENATE($BW21," ",$B21),"")</f>
        <v/>
      </c>
      <c r="BY21" s="0" t="str">
        <f aca="false">IF(AND($BW21=$BW$5,$B21=2002),CONCATENATE($BW21," ",$B21),"")</f>
        <v/>
      </c>
      <c r="BZ21" s="0" t="str">
        <f aca="false">IF(AND($BW21=$BW$5,$B21=2003),CONCATENATE($BW21," ",$B21),"")</f>
        <v/>
      </c>
      <c r="CA21" s="0" t="str">
        <f aca="false">IF(AND($BW21=$BW$5,$B21=2004),CONCATENATE($BW21," ",$B21),"")</f>
        <v/>
      </c>
      <c r="CB21" s="0" t="str">
        <f aca="false">IF(OR($EZ21=CB$5,$FA21=CB$5,$FB21=CB$5),CB$5,"")</f>
        <v/>
      </c>
      <c r="CC21" s="0" t="str">
        <f aca="false">IF(AND($CB21=$CB$5,$B21=2001),CONCATENATE($CB21," ",$B21),"")</f>
        <v/>
      </c>
      <c r="CD21" s="0" t="str">
        <f aca="false">IF(AND($CB21=$CB$5,$B21=2002),CONCATENATE($CB21," ",$B21),"")</f>
        <v/>
      </c>
      <c r="CE21" s="0" t="str">
        <f aca="false">IF(AND($CB21=$CB$5,$B21=2003),CONCATENATE($CB21," ",$B21),"")</f>
        <v/>
      </c>
      <c r="CF21" s="0" t="str">
        <f aca="false">IF(AND($CB21=$CB$5,$B21=2004),CONCATENATE($CB21," ",$B21),"")</f>
        <v/>
      </c>
      <c r="CG21" s="0" t="str">
        <f aca="false">IF(OR($EZ21=CG$5,$FA21=CG$5,$FB21=CG$5),CG$5,"")</f>
        <v/>
      </c>
      <c r="CH21" s="0" t="str">
        <f aca="false">IF(AND($CG21=$CG$5,$B21=2001),CONCATENATE($CG21," ",$B21),"")</f>
        <v/>
      </c>
      <c r="CI21" s="0" t="str">
        <f aca="false">IF(AND($CG21=$CG$5,$B21=2002),CONCATENATE($CG21," ",$B21),"")</f>
        <v/>
      </c>
      <c r="CJ21" s="0" t="str">
        <f aca="false">IF(AND($CG21=$CG$5,$B21=2003),CONCATENATE($CG21," ",$B21),"")</f>
        <v/>
      </c>
      <c r="CK21" s="0" t="str">
        <f aca="false">IF(AND($CG21=$CG$5,$B21=2004),CONCATENATE($CG21," ",$B21),"")</f>
        <v/>
      </c>
      <c r="CL21" s="0" t="str">
        <f aca="false">IF(OR($EZ21=CL$5,$FA21=CL$5,$FB21=CL$5),CL$5,"")</f>
        <v/>
      </c>
      <c r="CM21" s="0" t="str">
        <f aca="false">IF(AND($CL21=$CL$5,$B21=2001),CONCATENATE($CL21," ",$B21),"")</f>
        <v/>
      </c>
      <c r="CN21" s="0" t="str">
        <f aca="false">IF(AND($CL21=$CL$5,$B21=2002),CONCATENATE($CL21," ",$B21),"")</f>
        <v/>
      </c>
      <c r="CO21" s="0" t="str">
        <f aca="false">IF(AND($CL21=$CL$5,$B21=2003),CONCATENATE($CL21," ",$B21),"")</f>
        <v/>
      </c>
      <c r="CP21" s="0" t="str">
        <f aca="false">IF(AND($CL21=$CL$5,$B21=2004),CONCATENATE($CL21," ",$B21),"")</f>
        <v/>
      </c>
      <c r="CQ21" s="0" t="str">
        <f aca="false">IF(OR($EZ21=CQ$5,$FA21=CQ$5,$FB21=CQ$5),CQ$5,"")</f>
        <v/>
      </c>
      <c r="CR21" s="0" t="str">
        <f aca="false">IF(AND($CQ21=$CQ$5,$B21=2001),CONCATENATE($CQ21," ",$B21),"")</f>
        <v/>
      </c>
      <c r="CS21" s="0" t="str">
        <f aca="false">IF(AND($CQ21=$CQ$5,$B21=2002),CONCATENATE($CQ21," ",$B21),"")</f>
        <v/>
      </c>
      <c r="CT21" s="0" t="str">
        <f aca="false">IF(AND($CQ21=$CQ$5,$B21=2003),CONCATENATE($CQ21," ",$B21),"")</f>
        <v/>
      </c>
      <c r="CU21" s="0" t="str">
        <f aca="false">IF(AND($CQ21=$CQ$5,$B21=2004),CONCATENATE($CQ21," ",$B21),"")</f>
        <v/>
      </c>
      <c r="CV21" s="0" t="str">
        <f aca="false">IF(OR($EZ21=CV$5,$FA21=CV$5,$FB21=CV$5),CV$5,"")</f>
        <v/>
      </c>
      <c r="CW21" s="0" t="str">
        <f aca="false">IF(AND($CV21=$CV$5,$B21=2001),CONCATENATE($CV21," ",$B21),"")</f>
        <v/>
      </c>
      <c r="CX21" s="0" t="str">
        <f aca="false">IF(AND($CV21=$CV$5,$B21=2002),CONCATENATE($CV21," ",$B21),"")</f>
        <v/>
      </c>
      <c r="CY21" s="0" t="str">
        <f aca="false">IF(AND($CV21=$CV$5,$B21=2003),CONCATENATE($CV21," ",$B21),"")</f>
        <v/>
      </c>
      <c r="CZ21" s="0" t="str">
        <f aca="false">IF(AND($CV21=$CV$5,$B21=2004),CONCATENATE($CV21," ",$B21),"")</f>
        <v/>
      </c>
      <c r="DA21" s="0" t="str">
        <f aca="false">IF(OR($EZ21=DA$5,$FA21=DA$5,$FB21=DA$5),DA$5,"")</f>
        <v/>
      </c>
      <c r="DB21" s="0" t="str">
        <f aca="false">IF(AND($DA21=$DA$5,$B21=2001),CONCATENATE($DA21," ",$B21),"")</f>
        <v/>
      </c>
      <c r="DC21" s="0" t="str">
        <f aca="false">IF(AND($DA21=$DA$5,$B21=2002),CONCATENATE($DA21," ",$B21),"")</f>
        <v/>
      </c>
      <c r="DD21" s="0" t="str">
        <f aca="false">IF(AND($DA21=$DA$5,$B21=2003),CONCATENATE($DA21," ",$B21),"")</f>
        <v/>
      </c>
      <c r="DE21" s="0" t="str">
        <f aca="false">IF(AND($DA21=$DA$5,$B21=2004),CONCATENATE($DA21," ",$B21),"")</f>
        <v/>
      </c>
      <c r="DF21" s="0" t="n">
        <v>880</v>
      </c>
      <c r="DG21" s="0" t="n">
        <v>880</v>
      </c>
      <c r="DH21" s="12" t="n">
        <v>1611.1</v>
      </c>
      <c r="DI21" s="12" t="n">
        <v>1205</v>
      </c>
      <c r="DJ21" s="12" t="n">
        <v>2915</v>
      </c>
      <c r="DK21" s="12" t="n">
        <v>1363</v>
      </c>
      <c r="DL21" s="12" t="n">
        <v>345</v>
      </c>
      <c r="DM21" s="0" t="n">
        <v>6.8</v>
      </c>
      <c r="DN21" s="12" t="n">
        <v>1233.1</v>
      </c>
      <c r="DO21" s="0" t="n">
        <v>34</v>
      </c>
      <c r="DP21" s="0" t="n">
        <v>160</v>
      </c>
      <c r="DQ21" s="12" t="n">
        <v>280</v>
      </c>
      <c r="DR21" s="12" t="n">
        <v>350</v>
      </c>
      <c r="DS21" s="12" t="n">
        <v>1931</v>
      </c>
      <c r="DT21" s="12" t="n">
        <v>760</v>
      </c>
      <c r="DU21" s="12" t="n">
        <v>1233.1</v>
      </c>
      <c r="DV21" s="0" t="n">
        <v>6.8</v>
      </c>
      <c r="DW21" s="0" t="n">
        <v>49</v>
      </c>
      <c r="DX21" s="12" t="n">
        <v>5.2</v>
      </c>
      <c r="DY21" s="0" t="n">
        <v>685</v>
      </c>
      <c r="DZ21" s="0" t="n">
        <v>1065</v>
      </c>
      <c r="EA21" s="0" t="n">
        <v>0</v>
      </c>
      <c r="EB21" s="12" t="n">
        <f aca="false">DF21*$EB$1*$EB$2</f>
        <v>158400</v>
      </c>
      <c r="EC21" s="12" t="n">
        <v>289998</v>
      </c>
      <c r="ED21" s="12" t="n">
        <v>216900</v>
      </c>
      <c r="EE21" s="12" t="n">
        <v>524700</v>
      </c>
      <c r="EF21" s="12" t="n">
        <v>245340</v>
      </c>
      <c r="EG21" s="12" t="n">
        <v>62100</v>
      </c>
      <c r="EH21" s="12" t="n">
        <v>1224</v>
      </c>
      <c r="EI21" s="12" t="n">
        <v>221958</v>
      </c>
      <c r="EJ21" s="12" t="n">
        <v>6120</v>
      </c>
      <c r="EK21" s="12" t="n">
        <v>28800</v>
      </c>
      <c r="EL21" s="12" t="n">
        <v>50400</v>
      </c>
      <c r="EM21" s="12" t="n">
        <v>63000</v>
      </c>
      <c r="EN21" s="12" t="n">
        <v>347580</v>
      </c>
      <c r="EO21" s="12" t="n">
        <v>136800</v>
      </c>
      <c r="EP21" s="12" t="n">
        <v>221958</v>
      </c>
      <c r="EQ21" s="0" t="n">
        <v>1224</v>
      </c>
      <c r="ER21" s="12" t="n">
        <v>8820</v>
      </c>
      <c r="ES21" s="12" t="n">
        <v>936</v>
      </c>
      <c r="ET21" s="12" t="n">
        <v>123300</v>
      </c>
      <c r="EU21" s="12" t="n">
        <v>191700</v>
      </c>
      <c r="EV21" s="0" t="n">
        <v>0</v>
      </c>
      <c r="EW21" s="0" t="s">
        <v>114</v>
      </c>
      <c r="EX21" s="0" t="s">
        <v>115</v>
      </c>
      <c r="EY21" s="0" t="s">
        <v>116</v>
      </c>
      <c r="EZ21" s="25" t="s">
        <v>12</v>
      </c>
      <c r="FA21" s="25"/>
      <c r="FB21" s="25"/>
      <c r="FC21" s="26" t="s">
        <v>314</v>
      </c>
      <c r="FD21" s="0" t="s">
        <v>315</v>
      </c>
      <c r="FS21" s="0" t="n">
        <v>192</v>
      </c>
    </row>
    <row r="22" customFormat="false" ht="12.75" hidden="false" customHeight="false" outlineLevel="0" collapsed="false">
      <c r="A22" s="0" t="s">
        <v>108</v>
      </c>
      <c r="B22" s="0" t="n">
        <v>2002</v>
      </c>
      <c r="C22" s="24" t="n">
        <v>37500</v>
      </c>
      <c r="D22" s="0" t="s">
        <v>117</v>
      </c>
      <c r="E22" s="0" t="str">
        <f aca="false">CONCATENATE(D22," ",B22)</f>
        <v>CA 2002</v>
      </c>
      <c r="F22" s="0" t="s">
        <v>158</v>
      </c>
      <c r="G22" s="0" t="s">
        <v>159</v>
      </c>
      <c r="H22" s="0" t="s">
        <v>21</v>
      </c>
      <c r="I22" s="0" t="s">
        <v>160</v>
      </c>
      <c r="J22" s="0" t="str">
        <f aca="false">IF(OR($EZ22=J$5,$FA22=J$5,$FB22=J$5),J$5,"")</f>
        <v/>
      </c>
      <c r="K22" s="0" t="str">
        <f aca="false">IF(AND($J22=$J$5,$B22=2001),CONCATENATE($J22," ",$B22),"")</f>
        <v/>
      </c>
      <c r="L22" s="0" t="str">
        <f aca="false">IF(AND($J22=$J$5,$B22=2002),CONCATENATE($J22," ",$B22),"")</f>
        <v/>
      </c>
      <c r="M22" s="0" t="str">
        <f aca="false">IF(AND($J22=$J$5,$B22=2003),CONCATENATE($J22," ",$B22),"")</f>
        <v/>
      </c>
      <c r="N22" s="0" t="str">
        <f aca="false">IF(AND($J22=$J$5,$B22=2004),CONCATENATE($J22," ",$B22),"")</f>
        <v/>
      </c>
      <c r="O22" s="0" t="str">
        <f aca="false">IF(OR($EZ22=O$5,$FA22=O$5,$FB22=O$5),O$5,"")</f>
        <v/>
      </c>
      <c r="P22" s="0" t="str">
        <f aca="false">IF(AND($O22=$O$5,$B22=2001),CONCATENATE($O22," ",$B22),"")</f>
        <v/>
      </c>
      <c r="Q22" s="0" t="str">
        <f aca="false">IF(AND($O22=$O$5,$B22=2002),CONCATENATE($O22," ",$B22),"")</f>
        <v/>
      </c>
      <c r="R22" s="0" t="str">
        <f aca="false">IF(AND($O22=$O$5,$B22=2003),CONCATENATE($O22," ",$B22),"")</f>
        <v/>
      </c>
      <c r="S22" s="0" t="str">
        <f aca="false">IF(AND($O22=$O$5,$B22=2004),CONCATENATE($O22," ",$B22),"")</f>
        <v/>
      </c>
      <c r="T22" s="0" t="str">
        <f aca="false">IF(OR($EZ22=T$5,$FA22=T$5,$FB22=T$5),T$5,"")</f>
        <v/>
      </c>
      <c r="U22" s="0" t="str">
        <f aca="false">IF(AND($T22=$T$5,$B22=2001),CONCATENATE($T22," ",$B22),"")</f>
        <v/>
      </c>
      <c r="V22" s="0" t="str">
        <f aca="false">IF(AND($T22=$T$5,$B22=2002),CONCATENATE($T22," ",$B22),"")</f>
        <v/>
      </c>
      <c r="W22" s="0" t="str">
        <f aca="false">IF(AND($T22=$T$5,$B22=2003),CONCATENATE($T22," ",$B22),"")</f>
        <v/>
      </c>
      <c r="X22" s="0" t="str">
        <f aca="false">IF(AND($T22=$T$5,$B22=2004),CONCATENATE($T22," ",$B22),"")</f>
        <v/>
      </c>
      <c r="Y22" s="0" t="str">
        <f aca="false">IF(OR($EZ22=Y$5,$FA22=Y$5,$FB22=Y$5),Y$5,"")</f>
        <v/>
      </c>
      <c r="Z22" s="0" t="str">
        <f aca="false">IF(AND($Y22=$Y$5,$B22=2001),CONCATENATE($Y22," ",$B22),"")</f>
        <v/>
      </c>
      <c r="AA22" s="0" t="str">
        <f aca="false">IF(AND($Y22=$Y$5,$B22=2002),CONCATENATE($Y22," ",$B22),"")</f>
        <v/>
      </c>
      <c r="AB22" s="0" t="str">
        <f aca="false">IF(AND($Y22=$Y$5,$B22=2003),CONCATENATE($Y22," ",$B22),"")</f>
        <v/>
      </c>
      <c r="AC22" s="0" t="str">
        <f aca="false">IF(AND($Y22=$Y$5,$B22=2004),CONCATENATE($Y22," ",$B22),"")</f>
        <v/>
      </c>
      <c r="AD22" s="0" t="str">
        <f aca="false">IF(OR($EZ22=AD$5,$FA22=AD$5,$FB22=AD$5),AD$5,"")</f>
        <v/>
      </c>
      <c r="AE22" s="0" t="str">
        <f aca="false">IF(AND($AD22=$AD$5,$B22=2001),CONCATENATE($AD22," ",$B22),"")</f>
        <v/>
      </c>
      <c r="AF22" s="0" t="str">
        <f aca="false">IF(AND($AD22=$AD$5,$B22=2002),CONCATENATE($AD22," ",$B22),"")</f>
        <v/>
      </c>
      <c r="AG22" s="0" t="str">
        <f aca="false">IF(AND($AD22=$AD$5,$B22=2003),CONCATENATE($AD22," ",$B22),"")</f>
        <v/>
      </c>
      <c r="AH22" s="0" t="str">
        <f aca="false">IF(AND($AD22=$AD$5,$B22=2004),CONCATENATE($AD22," ",$B22),"")</f>
        <v/>
      </c>
      <c r="AI22" s="0" t="str">
        <f aca="false">IF(OR($EZ22=AI$5,$FA22=AI$5,$FB22=AI$5),AI$5,"")</f>
        <v/>
      </c>
      <c r="AJ22" s="0" t="str">
        <f aca="false">IF(AND($AI22=$AI$5,$B22=2001),CONCATENATE($AI22," ",$B22),"")</f>
        <v/>
      </c>
      <c r="AK22" s="0" t="str">
        <f aca="false">IF(AND($AI22=$AI$5,$B22=2002),CONCATENATE($AI22," ",$B22),"")</f>
        <v/>
      </c>
      <c r="AL22" s="0" t="str">
        <f aca="false">IF(AND($AI22=$AI$5,$B22=2003),CONCATENATE($AI22," ",$B22),"")</f>
        <v/>
      </c>
      <c r="AM22" s="0" t="str">
        <f aca="false">IF(AND($AI22=$AI$5,$B22=2004),CONCATENATE($AI22," ",$B22),"")</f>
        <v/>
      </c>
      <c r="AN22" s="0" t="str">
        <f aca="false">IF(OR($EZ22=AN$5,$FA22=AN$5,$FB22=AN$5),AN$5,"")</f>
        <v/>
      </c>
      <c r="AO22" s="0" t="str">
        <f aca="false">IF(AND($AN22=$AN$5,$B22=2001),CONCATENATE($AN22," ",$B22),"")</f>
        <v/>
      </c>
      <c r="AP22" s="0" t="str">
        <f aca="false">IF(AND($AN22=$AN$5,$B22=2002),CONCATENATE($AN22," ",$B22),"")</f>
        <v/>
      </c>
      <c r="AQ22" s="0" t="str">
        <f aca="false">IF(AND($AN22=$AN$5,$B22=2003),CONCATENATE($AN22," ",$B22),"")</f>
        <v/>
      </c>
      <c r="AR22" s="0" t="str">
        <f aca="false">IF(AND($AN22=$AN$5,$B22=2004),CONCATENATE($AN22," ",$B22),"")</f>
        <v/>
      </c>
      <c r="AS22" s="0" t="str">
        <f aca="false">IF(OR($EZ22=AS$5,$FA22=AS$5,$FB22=AS$5),AS$5,"")</f>
        <v/>
      </c>
      <c r="AT22" s="0" t="str">
        <f aca="false">IF(AND($AS22=$AS$5,$B22=2001),CONCATENATE($AS22," ",$B22),"")</f>
        <v/>
      </c>
      <c r="AU22" s="0" t="str">
        <f aca="false">IF(AND($AS22=$AS$5,$B22=2002),CONCATENATE($AS22," ",$B22),"")</f>
        <v/>
      </c>
      <c r="AV22" s="0" t="str">
        <f aca="false">IF(AND($AS22=$AS$5,$B22=2003),CONCATENATE($AS22," ",$B22),"")</f>
        <v/>
      </c>
      <c r="AW22" s="0" t="str">
        <f aca="false">IF(AND($AS22=$AS$5,$B22=2004),CONCATENATE($AS22," ",$B22),"")</f>
        <v/>
      </c>
      <c r="AX22" s="0" t="str">
        <f aca="false">IF(OR($EZ22=AX$5,$FA22=AX$5,$FB22=AX$5),AX$5,"")</f>
        <v/>
      </c>
      <c r="AY22" s="0" t="str">
        <f aca="false">IF(AND($AX22=$AX$5,$B22=2001),CONCATENATE($AX22," ",$B22),"")</f>
        <v/>
      </c>
      <c r="AZ22" s="0" t="str">
        <f aca="false">IF(AND($AX22=$AX$5,$B22=2002),CONCATENATE($AX22," ",$B22),"")</f>
        <v/>
      </c>
      <c r="BA22" s="0" t="str">
        <f aca="false">IF(AND($AX22=$AX$5,$B22=2003),CONCATENATE($AX22," ",$B22),"")</f>
        <v/>
      </c>
      <c r="BB22" s="0" t="str">
        <f aca="false">IF(AND($AX22=$AX$5,$B22=2004),CONCATENATE($AX22," ",$B22),"")</f>
        <v/>
      </c>
      <c r="BC22" s="0" t="str">
        <f aca="false">IF(OR($EZ22=BC$5,$FA22=BC$5,$FB22=BC$5),BC$5,"")</f>
        <v/>
      </c>
      <c r="BD22" s="0" t="str">
        <f aca="false">IF(AND($BC22=$BC$5,$B22=2001),CONCATENATE($BC22," ",$B22),"")</f>
        <v/>
      </c>
      <c r="BE22" s="0" t="str">
        <f aca="false">IF(AND($BC22=$BC$5,$B22=2002),CONCATENATE($BC22," ",$B22),"")</f>
        <v/>
      </c>
      <c r="BF22" s="0" t="str">
        <f aca="false">IF(AND($BC22=$BC$5,$B22=2003),CONCATENATE($BC22," ",$B22),"")</f>
        <v/>
      </c>
      <c r="BG22" s="0" t="str">
        <f aca="false">IF(AND($BC22=$BC$5,$B22=2004),CONCATENATE($BC22," ",$B22),"")</f>
        <v/>
      </c>
      <c r="BH22" s="0" t="str">
        <f aca="false">IF(OR($EZ22=BH$5,$FA22=BH$5,$FB22=BH$5),BH$5,"")</f>
        <v/>
      </c>
      <c r="BI22" s="0" t="str">
        <f aca="false">IF(AND($BH22=$BH$5,$B22=2001),CONCATENATE($BH22," ",$B22),"")</f>
        <v/>
      </c>
      <c r="BJ22" s="0" t="str">
        <f aca="false">IF(AND($BH22=$BH$5,$B22=2002),CONCATENATE($BH22," ",$B22),"")</f>
        <v/>
      </c>
      <c r="BK22" s="0" t="str">
        <f aca="false">IF(AND($BH22=$BH$5,$B22=2003),CONCATENATE($BH22," ",$B22),"")</f>
        <v/>
      </c>
      <c r="BL22" s="0" t="str">
        <f aca="false">IF(AND($BH22=$BH$5,$B22=2004),CONCATENATE($BH22," ",$B22),"")</f>
        <v/>
      </c>
      <c r="BM22" s="0" t="str">
        <f aca="false">IF(OR($EZ22=BM$5,$FA22=BM$5,$FB22=BM$5),BM$5,"")</f>
        <v>PG&amp;E</v>
      </c>
      <c r="BN22" s="0" t="str">
        <f aca="false">IF(AND($BM22=$BM$5,$B22=2001),CONCATENATE($BM22," ",$B22),"")</f>
        <v/>
      </c>
      <c r="BO22" s="0" t="str">
        <f aca="false">IF(AND($BM22=$BM$5,$B22=2002),CONCATENATE($BM22," ",$B22),"")</f>
        <v>PG&amp;E 2002</v>
      </c>
      <c r="BP22" s="0" t="str">
        <f aca="false">IF(AND($BM22=$BM$5,$B22=2003),CONCATENATE($BM22," ",$B22),"")</f>
        <v/>
      </c>
      <c r="BQ22" s="0" t="str">
        <f aca="false">IF(AND($BM22=$BM$5,$B22=2004),CONCATENATE($BM22," ",$B22),"")</f>
        <v/>
      </c>
      <c r="BR22" s="0" t="str">
        <f aca="false">IF(OR($EZ22=BR$5,$FA22=BR$5,$FB22=BR$5),BR$5,"")</f>
        <v/>
      </c>
      <c r="BS22" s="0" t="str">
        <f aca="false">IF(AND($BR22=$BR$5,$B22=2001),CONCATENATE($BR22," ",$B22),"")</f>
        <v/>
      </c>
      <c r="BT22" s="0" t="str">
        <f aca="false">IF(AND($BR22=$BR$5,$B22=2002),CONCATENATE($BR22," ",$B22),"")</f>
        <v/>
      </c>
      <c r="BU22" s="0" t="str">
        <f aca="false">IF(AND($BR22=$BR$5,$B22=2003),CONCATENATE($BR22," ",$B22),"")</f>
        <v/>
      </c>
      <c r="BV22" s="0" t="str">
        <f aca="false">IF(AND($BR22=$BR$5,$B22=2004),CONCATENATE($BR22," ",$B22),"")</f>
        <v/>
      </c>
      <c r="BW22" s="0" t="str">
        <f aca="false">IF(OR($EZ22=BW$5,$FA22=BW$5,$FB22=BW$5),BW$5,"")</f>
        <v/>
      </c>
      <c r="BX22" s="0" t="str">
        <f aca="false">IF(AND($BW22=$BW$5,$B22=2001),CONCATENATE($BW22," ",$B22),"")</f>
        <v/>
      </c>
      <c r="BY22" s="0" t="str">
        <f aca="false">IF(AND($BW22=$BW$5,$B22=2002),CONCATENATE($BW22," ",$B22),"")</f>
        <v/>
      </c>
      <c r="BZ22" s="0" t="str">
        <f aca="false">IF(AND($BW22=$BW$5,$B22=2003),CONCATENATE($BW22," ",$B22),"")</f>
        <v/>
      </c>
      <c r="CA22" s="0" t="str">
        <f aca="false">IF(AND($BW22=$BW$5,$B22=2004),CONCATENATE($BW22," ",$B22),"")</f>
        <v/>
      </c>
      <c r="CB22" s="0" t="str">
        <f aca="false">IF(OR($EZ22=CB$5,$FA22=CB$5,$FB22=CB$5),CB$5,"")</f>
        <v/>
      </c>
      <c r="CC22" s="0" t="str">
        <f aca="false">IF(AND($CB22=$CB$5,$B22=2001),CONCATENATE($CB22," ",$B22),"")</f>
        <v/>
      </c>
      <c r="CD22" s="0" t="str">
        <f aca="false">IF(AND($CB22=$CB$5,$B22=2002),CONCATENATE($CB22," ",$B22),"")</f>
        <v/>
      </c>
      <c r="CE22" s="0" t="str">
        <f aca="false">IF(AND($CB22=$CB$5,$B22=2003),CONCATENATE($CB22," ",$B22),"")</f>
        <v/>
      </c>
      <c r="CF22" s="0" t="str">
        <f aca="false">IF(AND($CB22=$CB$5,$B22=2004),CONCATENATE($CB22," ",$B22),"")</f>
        <v/>
      </c>
      <c r="CG22" s="0" t="str">
        <f aca="false">IF(OR($EZ22=CG$5,$FA22=CG$5,$FB22=CG$5),CG$5,"")</f>
        <v/>
      </c>
      <c r="CH22" s="0" t="str">
        <f aca="false">IF(AND($CG22=$CG$5,$B22=2001),CONCATENATE($CG22," ",$B22),"")</f>
        <v/>
      </c>
      <c r="CI22" s="0" t="str">
        <f aca="false">IF(AND($CG22=$CG$5,$B22=2002),CONCATENATE($CG22," ",$B22),"")</f>
        <v/>
      </c>
      <c r="CJ22" s="0" t="str">
        <f aca="false">IF(AND($CG22=$CG$5,$B22=2003),CONCATENATE($CG22," ",$B22),"")</f>
        <v/>
      </c>
      <c r="CK22" s="0" t="str">
        <f aca="false">IF(AND($CG22=$CG$5,$B22=2004),CONCATENATE($CG22," ",$B22),"")</f>
        <v/>
      </c>
      <c r="CL22" s="0" t="str">
        <f aca="false">IF(OR($EZ22=CL$5,$FA22=CL$5,$FB22=CL$5),CL$5,"")</f>
        <v/>
      </c>
      <c r="CM22" s="0" t="str">
        <f aca="false">IF(AND($CL22=$CL$5,$B22=2001),CONCATENATE($CL22," ",$B22),"")</f>
        <v/>
      </c>
      <c r="CN22" s="0" t="str">
        <f aca="false">IF(AND($CL22=$CL$5,$B22=2002),CONCATENATE($CL22," ",$B22),"")</f>
        <v/>
      </c>
      <c r="CO22" s="0" t="str">
        <f aca="false">IF(AND($CL22=$CL$5,$B22=2003),CONCATENATE($CL22," ",$B22),"")</f>
        <v/>
      </c>
      <c r="CP22" s="0" t="str">
        <f aca="false">IF(AND($CL22=$CL$5,$B22=2004),CONCATENATE($CL22," ",$B22),"")</f>
        <v/>
      </c>
      <c r="CQ22" s="0" t="str">
        <f aca="false">IF(OR($EZ22=CQ$5,$FA22=CQ$5,$FB22=CQ$5),CQ$5,"")</f>
        <v/>
      </c>
      <c r="CR22" s="0" t="str">
        <f aca="false">IF(AND($CQ22=$CQ$5,$B22=2001),CONCATENATE($CQ22," ",$B22),"")</f>
        <v/>
      </c>
      <c r="CS22" s="0" t="str">
        <f aca="false">IF(AND($CQ22=$CQ$5,$B22=2002),CONCATENATE($CQ22," ",$B22),"")</f>
        <v/>
      </c>
      <c r="CT22" s="0" t="str">
        <f aca="false">IF(AND($CQ22=$CQ$5,$B22=2003),CONCATENATE($CQ22," ",$B22),"")</f>
        <v/>
      </c>
      <c r="CU22" s="0" t="str">
        <f aca="false">IF(AND($CQ22=$CQ$5,$B22=2004),CONCATENATE($CQ22," ",$B22),"")</f>
        <v/>
      </c>
      <c r="CV22" s="0" t="str">
        <f aca="false">IF(OR($EZ22=CV$5,$FA22=CV$5,$FB22=CV$5),CV$5,"")</f>
        <v/>
      </c>
      <c r="CW22" s="0" t="str">
        <f aca="false">IF(AND($CV22=$CV$5,$B22=2001),CONCATENATE($CV22," ",$B22),"")</f>
        <v/>
      </c>
      <c r="CX22" s="0" t="str">
        <f aca="false">IF(AND($CV22=$CV$5,$B22=2002),CONCATENATE($CV22," ",$B22),"")</f>
        <v/>
      </c>
      <c r="CY22" s="0" t="str">
        <f aca="false">IF(AND($CV22=$CV$5,$B22=2003),CONCATENATE($CV22," ",$B22),"")</f>
        <v/>
      </c>
      <c r="CZ22" s="0" t="str">
        <f aca="false">IF(AND($CV22=$CV$5,$B22=2004),CONCATENATE($CV22," ",$B22),"")</f>
        <v/>
      </c>
      <c r="DA22" s="0" t="str">
        <f aca="false">IF(OR($EZ22=DA$5,$FA22=DA$5,$FB22=DA$5),DA$5,"")</f>
        <v/>
      </c>
      <c r="DB22" s="0" t="str">
        <f aca="false">IF(AND($DA22=$DA$5,$B22=2001),CONCATENATE($DA22," ",$B22),"")</f>
        <v/>
      </c>
      <c r="DC22" s="0" t="str">
        <f aca="false">IF(AND($DA22=$DA$5,$B22=2002),CONCATENATE($DA22," ",$B22),"")</f>
        <v/>
      </c>
      <c r="DD22" s="0" t="str">
        <f aca="false">IF(AND($DA22=$DA$5,$B22=2003),CONCATENATE($DA22," ",$B22),"")</f>
        <v/>
      </c>
      <c r="DE22" s="0" t="str">
        <f aca="false">IF(AND($DA22=$DA$5,$B22=2004),CONCATENATE($DA22," ",$B22),"")</f>
        <v/>
      </c>
      <c r="DF22" s="0" t="n">
        <v>1060</v>
      </c>
      <c r="DG22" s="0" t="n">
        <v>1060</v>
      </c>
      <c r="DH22" s="12" t="n">
        <v>1611.1</v>
      </c>
      <c r="DI22" s="12" t="n">
        <v>1205</v>
      </c>
      <c r="DJ22" s="12" t="n">
        <v>3465</v>
      </c>
      <c r="DK22" s="12" t="n">
        <v>1863</v>
      </c>
      <c r="DL22" s="12" t="n">
        <v>345</v>
      </c>
      <c r="DM22" s="0" t="n">
        <v>6.8</v>
      </c>
      <c r="DN22" s="12" t="n">
        <v>1233.1</v>
      </c>
      <c r="DO22" s="0" t="n">
        <v>34</v>
      </c>
      <c r="DP22" s="0" t="n">
        <v>160</v>
      </c>
      <c r="DQ22" s="12" t="n">
        <v>1313</v>
      </c>
      <c r="DR22" s="12" t="n">
        <v>350</v>
      </c>
      <c r="DS22" s="12" t="n">
        <v>3161</v>
      </c>
      <c r="DT22" s="12" t="n">
        <v>1296</v>
      </c>
      <c r="DU22" s="12" t="n">
        <v>1233.1</v>
      </c>
      <c r="DV22" s="0" t="n">
        <v>6.8</v>
      </c>
      <c r="DW22" s="0" t="n">
        <v>49</v>
      </c>
      <c r="DX22" s="12" t="n">
        <v>455.2</v>
      </c>
      <c r="DY22" s="0" t="n">
        <v>685</v>
      </c>
      <c r="DZ22" s="0" t="n">
        <v>1065</v>
      </c>
      <c r="EA22" s="0" t="n">
        <v>0</v>
      </c>
      <c r="EB22" s="12" t="n">
        <f aca="false">DF22*$EB$1*$EB$2</f>
        <v>190800</v>
      </c>
      <c r="EC22" s="12" t="n">
        <v>289998</v>
      </c>
      <c r="ED22" s="12" t="n">
        <v>216900</v>
      </c>
      <c r="EE22" s="12" t="n">
        <v>623700</v>
      </c>
      <c r="EF22" s="12" t="n">
        <v>335340</v>
      </c>
      <c r="EG22" s="12" t="n">
        <v>62100</v>
      </c>
      <c r="EH22" s="12" t="n">
        <v>1224</v>
      </c>
      <c r="EI22" s="12" t="n">
        <v>221958</v>
      </c>
      <c r="EJ22" s="12" t="n">
        <v>6120</v>
      </c>
      <c r="EK22" s="12" t="n">
        <v>28800</v>
      </c>
      <c r="EL22" s="12" t="n">
        <v>236340</v>
      </c>
      <c r="EM22" s="12" t="n">
        <v>63000</v>
      </c>
      <c r="EN22" s="12" t="n">
        <v>568980</v>
      </c>
      <c r="EO22" s="12" t="n">
        <v>233280</v>
      </c>
      <c r="EP22" s="12" t="n">
        <v>221958</v>
      </c>
      <c r="EQ22" s="0" t="n">
        <v>1224</v>
      </c>
      <c r="ER22" s="12" t="n">
        <v>8820</v>
      </c>
      <c r="ES22" s="12" t="n">
        <v>81936</v>
      </c>
      <c r="ET22" s="12" t="n">
        <v>123300</v>
      </c>
      <c r="EU22" s="12" t="n">
        <v>191700</v>
      </c>
      <c r="EV22" s="0" t="n">
        <v>0</v>
      </c>
      <c r="EW22" s="0" t="s">
        <v>114</v>
      </c>
      <c r="EX22" s="0" t="s">
        <v>122</v>
      </c>
      <c r="EY22" s="0" t="s">
        <v>116</v>
      </c>
      <c r="EZ22" s="25" t="s">
        <v>12</v>
      </c>
      <c r="FA22" s="25"/>
      <c r="FB22" s="25"/>
      <c r="FC22" s="0" t="s">
        <v>364</v>
      </c>
      <c r="FD22" s="0" t="s">
        <v>365</v>
      </c>
      <c r="FE22" s="0" t="s">
        <v>366</v>
      </c>
      <c r="FF22" s="0" t="s">
        <v>367</v>
      </c>
      <c r="FS22" s="0" t="n">
        <v>190</v>
      </c>
    </row>
    <row r="23" customFormat="false" ht="12.75" hidden="false" customHeight="false" outlineLevel="0" collapsed="false">
      <c r="A23" s="0" t="s">
        <v>517</v>
      </c>
      <c r="B23" s="0" t="n">
        <v>2002</v>
      </c>
      <c r="C23" s="24" t="n">
        <v>37591</v>
      </c>
      <c r="D23" s="0" t="s">
        <v>117</v>
      </c>
      <c r="E23" s="0" t="str">
        <f aca="false">CONCATENATE(D23," ",B23)</f>
        <v>CA 2002</v>
      </c>
      <c r="F23" s="0" t="s">
        <v>164</v>
      </c>
      <c r="G23" s="0" t="s">
        <v>165</v>
      </c>
      <c r="H23" s="0" t="s">
        <v>432</v>
      </c>
      <c r="I23" s="0" t="s">
        <v>433</v>
      </c>
      <c r="J23" s="0" t="str">
        <f aca="false">IF(OR($EZ23=J$5,$FA23=J$5,$FB23=J$5),J$5,"")</f>
        <v/>
      </c>
      <c r="K23" s="0" t="str">
        <f aca="false">IF(AND($J23=$J$5,$B23=2001),CONCATENATE($J23," ",$B23),"")</f>
        <v/>
      </c>
      <c r="L23" s="0" t="str">
        <f aca="false">IF(AND($J23=$J$5,$B23=2002),CONCATENATE($J23," ",$B23),"")</f>
        <v/>
      </c>
      <c r="M23" s="0" t="str">
        <f aca="false">IF(AND($J23=$J$5,$B23=2003),CONCATENATE($J23," ",$B23),"")</f>
        <v/>
      </c>
      <c r="N23" s="0" t="str">
        <f aca="false">IF(AND($J23=$J$5,$B23=2004),CONCATENATE($J23," ",$B23),"")</f>
        <v/>
      </c>
      <c r="O23" s="0" t="str">
        <f aca="false">IF(OR($EZ23=O$5,$FA23=O$5,$FB23=O$5),O$5,"")</f>
        <v/>
      </c>
      <c r="P23" s="0" t="str">
        <f aca="false">IF(AND($O23=$O$5,$B23=2001),CONCATENATE($O23," ",$B23),"")</f>
        <v/>
      </c>
      <c r="Q23" s="0" t="str">
        <f aca="false">IF(AND($O23=$O$5,$B23=2002),CONCATENATE($O23," ",$B23),"")</f>
        <v/>
      </c>
      <c r="R23" s="0" t="str">
        <f aca="false">IF(AND($O23=$O$5,$B23=2003),CONCATENATE($O23," ",$B23),"")</f>
        <v/>
      </c>
      <c r="S23" s="0" t="str">
        <f aca="false">IF(AND($O23=$O$5,$B23=2004),CONCATENATE($O23," ",$B23),"")</f>
        <v/>
      </c>
      <c r="T23" s="0" t="str">
        <f aca="false">IF(OR($EZ23=T$5,$FA23=T$5,$FB23=T$5),T$5,"")</f>
        <v/>
      </c>
      <c r="U23" s="0" t="str">
        <f aca="false">IF(AND($T23=$T$5,$B23=2001),CONCATENATE($T23," ",$B23),"")</f>
        <v/>
      </c>
      <c r="V23" s="0" t="str">
        <f aca="false">IF(AND($T23=$T$5,$B23=2002),CONCATENATE($T23," ",$B23),"")</f>
        <v/>
      </c>
      <c r="W23" s="0" t="str">
        <f aca="false">IF(AND($T23=$T$5,$B23=2003),CONCATENATE($T23," ",$B23),"")</f>
        <v/>
      </c>
      <c r="X23" s="0" t="str">
        <f aca="false">IF(AND($T23=$T$5,$B23=2004),CONCATENATE($T23," ",$B23),"")</f>
        <v/>
      </c>
      <c r="Y23" s="0" t="str">
        <f aca="false">IF(OR($EZ23=Y$5,$FA23=Y$5,$FB23=Y$5),Y$5,"")</f>
        <v/>
      </c>
      <c r="Z23" s="0" t="str">
        <f aca="false">IF(AND($Y23=$Y$5,$B23=2001),CONCATENATE($Y23," ",$B23),"")</f>
        <v/>
      </c>
      <c r="AA23" s="0" t="str">
        <f aca="false">IF(AND($Y23=$Y$5,$B23=2002),CONCATENATE($Y23," ",$B23),"")</f>
        <v/>
      </c>
      <c r="AB23" s="0" t="str">
        <f aca="false">IF(AND($Y23=$Y$5,$B23=2003),CONCATENATE($Y23," ",$B23),"")</f>
        <v/>
      </c>
      <c r="AC23" s="0" t="str">
        <f aca="false">IF(AND($Y23=$Y$5,$B23=2004),CONCATENATE($Y23," ",$B23),"")</f>
        <v/>
      </c>
      <c r="AD23" s="0" t="str">
        <f aca="false">IF(OR($EZ23=AD$5,$FA23=AD$5,$FB23=AD$5),AD$5,"")</f>
        <v/>
      </c>
      <c r="AE23" s="0" t="str">
        <f aca="false">IF(AND($AD23=$AD$5,$B23=2001),CONCATENATE($AD23," ",$B23),"")</f>
        <v/>
      </c>
      <c r="AF23" s="0" t="str">
        <f aca="false">IF(AND($AD23=$AD$5,$B23=2002),CONCATENATE($AD23," ",$B23),"")</f>
        <v/>
      </c>
      <c r="AG23" s="0" t="str">
        <f aca="false">IF(AND($AD23=$AD$5,$B23=2003),CONCATENATE($AD23," ",$B23),"")</f>
        <v/>
      </c>
      <c r="AH23" s="0" t="str">
        <f aca="false">IF(AND($AD23=$AD$5,$B23=2004),CONCATENATE($AD23," ",$B23),"")</f>
        <v/>
      </c>
      <c r="AI23" s="0" t="str">
        <f aca="false">IF(OR($EZ23=AI$5,$FA23=AI$5,$FB23=AI$5),AI$5,"")</f>
        <v/>
      </c>
      <c r="AJ23" s="0" t="str">
        <f aca="false">IF(AND($AI23=$AI$5,$B23=2001),CONCATENATE($AI23," ",$B23),"")</f>
        <v/>
      </c>
      <c r="AK23" s="0" t="str">
        <f aca="false">IF(AND($AI23=$AI$5,$B23=2002),CONCATENATE($AI23," ",$B23),"")</f>
        <v/>
      </c>
      <c r="AL23" s="0" t="str">
        <f aca="false">IF(AND($AI23=$AI$5,$B23=2003),CONCATENATE($AI23," ",$B23),"")</f>
        <v/>
      </c>
      <c r="AM23" s="0" t="str">
        <f aca="false">IF(AND($AI23=$AI$5,$B23=2004),CONCATENATE($AI23," ",$B23),"")</f>
        <v/>
      </c>
      <c r="AN23" s="0" t="str">
        <f aca="false">IF(OR($EZ23=AN$5,$FA23=AN$5,$FB23=AN$5),AN$5,"")</f>
        <v/>
      </c>
      <c r="AO23" s="0" t="str">
        <f aca="false">IF(AND($AN23=$AN$5,$B23=2001),CONCATENATE($AN23," ",$B23),"")</f>
        <v/>
      </c>
      <c r="AP23" s="0" t="str">
        <f aca="false">IF(AND($AN23=$AN$5,$B23=2002),CONCATENATE($AN23," ",$B23),"")</f>
        <v/>
      </c>
      <c r="AQ23" s="0" t="str">
        <f aca="false">IF(AND($AN23=$AN$5,$B23=2003),CONCATENATE($AN23," ",$B23),"")</f>
        <v/>
      </c>
      <c r="AR23" s="0" t="str">
        <f aca="false">IF(AND($AN23=$AN$5,$B23=2004),CONCATENATE($AN23," ",$B23),"")</f>
        <v/>
      </c>
      <c r="AS23" s="0" t="str">
        <f aca="false">IF(OR($EZ23=AS$5,$FA23=AS$5,$FB23=AS$5),AS$5,"")</f>
        <v/>
      </c>
      <c r="AT23" s="0" t="str">
        <f aca="false">IF(AND($AS23=$AS$5,$B23=2001),CONCATENATE($AS23," ",$B23),"")</f>
        <v/>
      </c>
      <c r="AU23" s="0" t="str">
        <f aca="false">IF(AND($AS23=$AS$5,$B23=2002),CONCATENATE($AS23," ",$B23),"")</f>
        <v/>
      </c>
      <c r="AV23" s="0" t="str">
        <f aca="false">IF(AND($AS23=$AS$5,$B23=2003),CONCATENATE($AS23," ",$B23),"")</f>
        <v/>
      </c>
      <c r="AW23" s="0" t="str">
        <f aca="false">IF(AND($AS23=$AS$5,$B23=2004),CONCATENATE($AS23," ",$B23),"")</f>
        <v/>
      </c>
      <c r="AX23" s="0" t="str">
        <f aca="false">IF(OR($EZ23=AX$5,$FA23=AX$5,$FB23=AX$5),AX$5,"")</f>
        <v/>
      </c>
      <c r="AY23" s="0" t="str">
        <f aca="false">IF(AND($AX23=$AX$5,$B23=2001),CONCATENATE($AX23," ",$B23),"")</f>
        <v/>
      </c>
      <c r="AZ23" s="0" t="str">
        <f aca="false">IF(AND($AX23=$AX$5,$B23=2002),CONCATENATE($AX23," ",$B23),"")</f>
        <v/>
      </c>
      <c r="BA23" s="0" t="str">
        <f aca="false">IF(AND($AX23=$AX$5,$B23=2003),CONCATENATE($AX23," ",$B23),"")</f>
        <v/>
      </c>
      <c r="BB23" s="0" t="str">
        <f aca="false">IF(AND($AX23=$AX$5,$B23=2004),CONCATENATE($AX23," ",$B23),"")</f>
        <v/>
      </c>
      <c r="BC23" s="0" t="str">
        <f aca="false">IF(OR($EZ23=BC$5,$FA23=BC$5,$FB23=BC$5),BC$5,"")</f>
        <v/>
      </c>
      <c r="BD23" s="0" t="str">
        <f aca="false">IF(AND($BC23=$BC$5,$B23=2001),CONCATENATE($BC23," ",$B23),"")</f>
        <v/>
      </c>
      <c r="BE23" s="0" t="str">
        <f aca="false">IF(AND($BC23=$BC$5,$B23=2002),CONCATENATE($BC23," ",$B23),"")</f>
        <v/>
      </c>
      <c r="BF23" s="0" t="str">
        <f aca="false">IF(AND($BC23=$BC$5,$B23=2003),CONCATENATE($BC23," ",$B23),"")</f>
        <v/>
      </c>
      <c r="BG23" s="0" t="str">
        <f aca="false">IF(AND($BC23=$BC$5,$B23=2004),CONCATENATE($BC23," ",$B23),"")</f>
        <v/>
      </c>
      <c r="BH23" s="0" t="str">
        <f aca="false">IF(OR($EZ23=BH$5,$FA23=BH$5,$FB23=BH$5),BH$5,"")</f>
        <v/>
      </c>
      <c r="BI23" s="0" t="str">
        <f aca="false">IF(AND($BH23=$BH$5,$B23=2001),CONCATENATE($BH23," ",$B23),"")</f>
        <v/>
      </c>
      <c r="BJ23" s="0" t="str">
        <f aca="false">IF(AND($BH23=$BH$5,$B23=2002),CONCATENATE($BH23," ",$B23),"")</f>
        <v/>
      </c>
      <c r="BK23" s="0" t="str">
        <f aca="false">IF(AND($BH23=$BH$5,$B23=2003),CONCATENATE($BH23," ",$B23),"")</f>
        <v/>
      </c>
      <c r="BL23" s="0" t="str">
        <f aca="false">IF(AND($BH23=$BH$5,$B23=2004),CONCATENATE($BH23," ",$B23),"")</f>
        <v/>
      </c>
      <c r="BM23" s="0" t="str">
        <f aca="false">IF(OR($EZ23=BM$5,$FA23=BM$5,$FB23=BM$5),BM$5,"")</f>
        <v>PG&amp;E</v>
      </c>
      <c r="BN23" s="0" t="str">
        <f aca="false">IF(AND($BM23=$BM$5,$B23=2001),CONCATENATE($BM23," ",$B23),"")</f>
        <v/>
      </c>
      <c r="BO23" s="0" t="str">
        <f aca="false">IF(AND($BM23=$BM$5,$B23=2002),CONCATENATE($BM23," ",$B23),"")</f>
        <v>PG&amp;E 2002</v>
      </c>
      <c r="BP23" s="0" t="str">
        <f aca="false">IF(AND($BM23=$BM$5,$B23=2003),CONCATENATE($BM23," ",$B23),"")</f>
        <v/>
      </c>
      <c r="BQ23" s="0" t="str">
        <f aca="false">IF(AND($BM23=$BM$5,$B23=2004),CONCATENATE($BM23," ",$B23),"")</f>
        <v/>
      </c>
      <c r="BR23" s="0" t="str">
        <f aca="false">IF(OR($EZ23=BR$5,$FA23=BR$5,$FB23=BR$5),BR$5,"")</f>
        <v/>
      </c>
      <c r="BS23" s="0" t="str">
        <f aca="false">IF(AND($BR23=$BR$5,$B23=2001),CONCATENATE($BR23," ",$B23),"")</f>
        <v/>
      </c>
      <c r="BT23" s="0" t="str">
        <f aca="false">IF(AND($BR23=$BR$5,$B23=2002),CONCATENATE($BR23," ",$B23),"")</f>
        <v/>
      </c>
      <c r="BU23" s="0" t="str">
        <f aca="false">IF(AND($BR23=$BR$5,$B23=2003),CONCATENATE($BR23," ",$B23),"")</f>
        <v/>
      </c>
      <c r="BV23" s="0" t="str">
        <f aca="false">IF(AND($BR23=$BR$5,$B23=2004),CONCATENATE($BR23," ",$B23),"")</f>
        <v/>
      </c>
      <c r="BW23" s="0" t="str">
        <f aca="false">IF(OR($EZ23=BW$5,$FA23=BW$5,$FB23=BW$5),BW$5,"")</f>
        <v/>
      </c>
      <c r="BX23" s="0" t="str">
        <f aca="false">IF(AND($BW23=$BW$5,$B23=2001),CONCATENATE($BW23," ",$B23),"")</f>
        <v/>
      </c>
      <c r="BY23" s="0" t="str">
        <f aca="false">IF(AND($BW23=$BW$5,$B23=2002),CONCATENATE($BW23," ",$B23),"")</f>
        <v/>
      </c>
      <c r="BZ23" s="0" t="str">
        <f aca="false">IF(AND($BW23=$BW$5,$B23=2003),CONCATENATE($BW23," ",$B23),"")</f>
        <v/>
      </c>
      <c r="CA23" s="0" t="str">
        <f aca="false">IF(AND($BW23=$BW$5,$B23=2004),CONCATENATE($BW23," ",$B23),"")</f>
        <v/>
      </c>
      <c r="CB23" s="0" t="str">
        <f aca="false">IF(OR($EZ23=CB$5,$FA23=CB$5,$FB23=CB$5),CB$5,"")</f>
        <v/>
      </c>
      <c r="CC23" s="0" t="str">
        <f aca="false">IF(AND($CB23=$CB$5,$B23=2001),CONCATENATE($CB23," ",$B23),"")</f>
        <v/>
      </c>
      <c r="CD23" s="0" t="str">
        <f aca="false">IF(AND($CB23=$CB$5,$B23=2002),CONCATENATE($CB23," ",$B23),"")</f>
        <v/>
      </c>
      <c r="CE23" s="0" t="str">
        <f aca="false">IF(AND($CB23=$CB$5,$B23=2003),CONCATENATE($CB23," ",$B23),"")</f>
        <v/>
      </c>
      <c r="CF23" s="0" t="str">
        <f aca="false">IF(AND($CB23=$CB$5,$B23=2004),CONCATENATE($CB23," ",$B23),"")</f>
        <v/>
      </c>
      <c r="CG23" s="0" t="str">
        <f aca="false">IF(OR($EZ23=CG$5,$FA23=CG$5,$FB23=CG$5),CG$5,"")</f>
        <v/>
      </c>
      <c r="CH23" s="0" t="str">
        <f aca="false">IF(AND($CG23=$CG$5,$B23=2001),CONCATENATE($CG23," ",$B23),"")</f>
        <v/>
      </c>
      <c r="CI23" s="0" t="str">
        <f aca="false">IF(AND($CG23=$CG$5,$B23=2002),CONCATENATE($CG23," ",$B23),"")</f>
        <v/>
      </c>
      <c r="CJ23" s="0" t="str">
        <f aca="false">IF(AND($CG23=$CG$5,$B23=2003),CONCATENATE($CG23," ",$B23),"")</f>
        <v/>
      </c>
      <c r="CK23" s="0" t="str">
        <f aca="false">IF(AND($CG23=$CG$5,$B23=2004),CONCATENATE($CG23," ",$B23),"")</f>
        <v/>
      </c>
      <c r="CL23" s="0" t="str">
        <f aca="false">IF(OR($EZ23=CL$5,$FA23=CL$5,$FB23=CL$5),CL$5,"")</f>
        <v/>
      </c>
      <c r="CM23" s="0" t="str">
        <f aca="false">IF(AND($CL23=$CL$5,$B23=2001),CONCATENATE($CL23," ",$B23),"")</f>
        <v/>
      </c>
      <c r="CN23" s="0" t="str">
        <f aca="false">IF(AND($CL23=$CL$5,$B23=2002),CONCATENATE($CL23," ",$B23),"")</f>
        <v/>
      </c>
      <c r="CO23" s="0" t="str">
        <f aca="false">IF(AND($CL23=$CL$5,$B23=2003),CONCATENATE($CL23," ",$B23),"")</f>
        <v/>
      </c>
      <c r="CP23" s="0" t="str">
        <f aca="false">IF(AND($CL23=$CL$5,$B23=2004),CONCATENATE($CL23," ",$B23),"")</f>
        <v/>
      </c>
      <c r="CQ23" s="0" t="str">
        <f aca="false">IF(OR($EZ23=CQ$5,$FA23=CQ$5,$FB23=CQ$5),CQ$5,"")</f>
        <v/>
      </c>
      <c r="CR23" s="0" t="str">
        <f aca="false">IF(AND($CQ23=$CQ$5,$B23=2001),CONCATENATE($CQ23," ",$B23),"")</f>
        <v/>
      </c>
      <c r="CS23" s="0" t="str">
        <f aca="false">IF(AND($CQ23=$CQ$5,$B23=2002),CONCATENATE($CQ23," ",$B23),"")</f>
        <v/>
      </c>
      <c r="CT23" s="0" t="str">
        <f aca="false">IF(AND($CQ23=$CQ$5,$B23=2003),CONCATENATE($CQ23," ",$B23),"")</f>
        <v/>
      </c>
      <c r="CU23" s="0" t="str">
        <f aca="false">IF(AND($CQ23=$CQ$5,$B23=2004),CONCATENATE($CQ23," ",$B23),"")</f>
        <v/>
      </c>
      <c r="CV23" s="0" t="str">
        <f aca="false">IF(OR($EZ23=CV$5,$FA23=CV$5,$FB23=CV$5),CV$5,"")</f>
        <v/>
      </c>
      <c r="CW23" s="0" t="str">
        <f aca="false">IF(AND($CV23=$CV$5,$B23=2001),CONCATENATE($CV23," ",$B23),"")</f>
        <v/>
      </c>
      <c r="CX23" s="0" t="str">
        <f aca="false">IF(AND($CV23=$CV$5,$B23=2002),CONCATENATE($CV23," ",$B23),"")</f>
        <v/>
      </c>
      <c r="CY23" s="0" t="str">
        <f aca="false">IF(AND($CV23=$CV$5,$B23=2003),CONCATENATE($CV23," ",$B23),"")</f>
        <v/>
      </c>
      <c r="CZ23" s="0" t="str">
        <f aca="false">IF(AND($CV23=$CV$5,$B23=2004),CONCATENATE($CV23," ",$B23),"")</f>
        <v/>
      </c>
      <c r="DA23" s="0" t="str">
        <f aca="false">IF(OR($EZ23=DA$5,$FA23=DA$5,$FB23=DA$5),DA$5,"")</f>
        <v/>
      </c>
      <c r="DB23" s="0" t="str">
        <f aca="false">IF(AND($DA23=$DA$5,$B23=2001),CONCATENATE($DA23," ",$B23),"")</f>
        <v/>
      </c>
      <c r="DC23" s="0" t="str">
        <f aca="false">IF(AND($DA23=$DA$5,$B23=2002),CONCATENATE($DA23," ",$B23),"")</f>
        <v/>
      </c>
      <c r="DD23" s="0" t="str">
        <f aca="false">IF(AND($DA23=$DA$5,$B23=2003),CONCATENATE($DA23," ",$B23),"")</f>
        <v/>
      </c>
      <c r="DE23" s="0" t="str">
        <f aca="false">IF(AND($DA23=$DA$5,$B23=2004),CONCATENATE($DA23," ",$B23),"")</f>
        <v/>
      </c>
      <c r="DF23" s="0" t="n">
        <v>345</v>
      </c>
      <c r="DG23" s="0" t="n">
        <v>345</v>
      </c>
      <c r="DH23" s="12" t="n">
        <v>1836.1</v>
      </c>
      <c r="DI23" s="12" t="n">
        <v>1205</v>
      </c>
      <c r="DJ23" s="12" t="n">
        <v>4015</v>
      </c>
      <c r="DK23" s="12" t="n">
        <v>1863</v>
      </c>
      <c r="DL23" s="12" t="n">
        <v>345</v>
      </c>
      <c r="DM23" s="0" t="n">
        <v>6.8</v>
      </c>
      <c r="DN23" s="12" t="n">
        <v>1233.1</v>
      </c>
      <c r="DO23" s="0" t="n">
        <v>34</v>
      </c>
      <c r="DP23" s="0" t="n">
        <v>160</v>
      </c>
      <c r="DQ23" s="12" t="n">
        <v>1561</v>
      </c>
      <c r="DR23" s="12" t="n">
        <v>350</v>
      </c>
      <c r="DS23" s="12" t="n">
        <v>3506</v>
      </c>
      <c r="DT23" s="12" t="n">
        <v>1296</v>
      </c>
      <c r="DU23" s="12" t="n">
        <v>1233.1</v>
      </c>
      <c r="DV23" s="0" t="n">
        <v>6.8</v>
      </c>
      <c r="DW23" s="0" t="n">
        <v>49</v>
      </c>
      <c r="DX23" s="12" t="n">
        <v>455.2</v>
      </c>
      <c r="DY23" s="0" t="n">
        <v>685</v>
      </c>
      <c r="DZ23" s="0" t="n">
        <v>1065</v>
      </c>
      <c r="EA23" s="0" t="n">
        <v>0</v>
      </c>
      <c r="EB23" s="12" t="n">
        <f aca="false">DF23*$EB$1*$EB$2</f>
        <v>62100</v>
      </c>
      <c r="EC23" s="12" t="n">
        <v>330498</v>
      </c>
      <c r="ED23" s="12" t="n">
        <v>216900</v>
      </c>
      <c r="EE23" s="12" t="n">
        <v>722700</v>
      </c>
      <c r="EF23" s="12" t="n">
        <v>335340</v>
      </c>
      <c r="EG23" s="12" t="n">
        <v>62100</v>
      </c>
      <c r="EH23" s="12" t="n">
        <v>1224</v>
      </c>
      <c r="EI23" s="12" t="n">
        <v>221958</v>
      </c>
      <c r="EJ23" s="12" t="n">
        <v>6120</v>
      </c>
      <c r="EK23" s="12" t="n">
        <v>28800</v>
      </c>
      <c r="EL23" s="12" t="n">
        <v>280980</v>
      </c>
      <c r="EM23" s="12" t="n">
        <v>63000</v>
      </c>
      <c r="EN23" s="12" t="n">
        <v>631080</v>
      </c>
      <c r="EO23" s="12" t="n">
        <v>233280</v>
      </c>
      <c r="EP23" s="12" t="n">
        <v>221958</v>
      </c>
      <c r="EQ23" s="0" t="n">
        <v>1224</v>
      </c>
      <c r="ER23" s="12" t="n">
        <v>8820</v>
      </c>
      <c r="ES23" s="12" t="n">
        <v>81936</v>
      </c>
      <c r="ET23" s="12" t="n">
        <v>123300</v>
      </c>
      <c r="EU23" s="12" t="n">
        <v>191700</v>
      </c>
      <c r="EV23" s="0" t="n">
        <v>0</v>
      </c>
      <c r="EW23" s="0" t="s">
        <v>114</v>
      </c>
      <c r="EX23" s="0" t="s">
        <v>115</v>
      </c>
      <c r="EY23" s="0" t="s">
        <v>116</v>
      </c>
      <c r="EZ23" s="25" t="s">
        <v>12</v>
      </c>
      <c r="FA23" s="25"/>
      <c r="FB23" s="25"/>
      <c r="FC23" s="0" t="s">
        <v>518</v>
      </c>
      <c r="FD23" s="0" t="s">
        <v>519</v>
      </c>
      <c r="FH23" s="0" t="n">
        <v>0</v>
      </c>
      <c r="FS23" s="0" t="n">
        <v>855</v>
      </c>
    </row>
    <row r="24" customFormat="false" ht="12.75" hidden="false" customHeight="false" outlineLevel="0" collapsed="false">
      <c r="A24" s="0" t="s">
        <v>517</v>
      </c>
      <c r="B24" s="0" t="n">
        <v>2002</v>
      </c>
      <c r="C24" s="24"/>
      <c r="D24" s="0" t="s">
        <v>117</v>
      </c>
      <c r="E24" s="0" t="str">
        <f aca="false">CONCATENATE(D24," ",B24)</f>
        <v>CA 2002</v>
      </c>
      <c r="F24" s="0" t="s">
        <v>437</v>
      </c>
      <c r="G24" s="0" t="s">
        <v>530</v>
      </c>
      <c r="H24" s="0" t="s">
        <v>438</v>
      </c>
      <c r="I24" s="0" t="s">
        <v>439</v>
      </c>
      <c r="J24" s="0" t="str">
        <f aca="false">IF(OR($EZ24=J$5,$FA24=J$5,$FB24=J$5),J$5,"")</f>
        <v/>
      </c>
      <c r="K24" s="0" t="str">
        <f aca="false">IF(AND($J24=$J$5,$B24=2001),CONCATENATE($J24," ",$B24),"")</f>
        <v/>
      </c>
      <c r="L24" s="0" t="str">
        <f aca="false">IF(AND($J24=$J$5,$B24=2002),CONCATENATE($J24," ",$B24),"")</f>
        <v/>
      </c>
      <c r="M24" s="0" t="str">
        <f aca="false">IF(AND($J24=$J$5,$B24=2003),CONCATENATE($J24," ",$B24),"")</f>
        <v/>
      </c>
      <c r="N24" s="0" t="str">
        <f aca="false">IF(AND($J24=$J$5,$B24=2004),CONCATENATE($J24," ",$B24),"")</f>
        <v/>
      </c>
      <c r="O24" s="0" t="str">
        <f aca="false">IF(OR($EZ24=O$5,$FA24=O$5,$FB24=O$5),O$5,"")</f>
        <v/>
      </c>
      <c r="P24" s="0" t="str">
        <f aca="false">IF(AND($O24=$O$5,$B24=2001),CONCATENATE($O24," ",$B24),"")</f>
        <v/>
      </c>
      <c r="Q24" s="0" t="str">
        <f aca="false">IF(AND($O24=$O$5,$B24=2002),CONCATENATE($O24," ",$B24),"")</f>
        <v/>
      </c>
      <c r="R24" s="0" t="str">
        <f aca="false">IF(AND($O24=$O$5,$B24=2003),CONCATENATE($O24," ",$B24),"")</f>
        <v/>
      </c>
      <c r="S24" s="0" t="str">
        <f aca="false">IF(AND($O24=$O$5,$B24=2004),CONCATENATE($O24," ",$B24),"")</f>
        <v/>
      </c>
      <c r="T24" s="0" t="str">
        <f aca="false">IF(OR($EZ24=T$5,$FA24=T$5,$FB24=T$5),T$5,"")</f>
        <v/>
      </c>
      <c r="U24" s="0" t="str">
        <f aca="false">IF(AND($T24=$T$5,$B24=2001),CONCATENATE($T24," ",$B24),"")</f>
        <v/>
      </c>
      <c r="V24" s="0" t="str">
        <f aca="false">IF(AND($T24=$T$5,$B24=2002),CONCATENATE($T24," ",$B24),"")</f>
        <v/>
      </c>
      <c r="W24" s="0" t="str">
        <f aca="false">IF(AND($T24=$T$5,$B24=2003),CONCATENATE($T24," ",$B24),"")</f>
        <v/>
      </c>
      <c r="X24" s="0" t="str">
        <f aca="false">IF(AND($T24=$T$5,$B24=2004),CONCATENATE($T24," ",$B24),"")</f>
        <v/>
      </c>
      <c r="Y24" s="0" t="str">
        <f aca="false">IF(OR($EZ24=Y$5,$FA24=Y$5,$FB24=Y$5),Y$5,"")</f>
        <v/>
      </c>
      <c r="Z24" s="0" t="str">
        <f aca="false">IF(AND($Y24=$Y$5,$B24=2001),CONCATENATE($Y24," ",$B24),"")</f>
        <v/>
      </c>
      <c r="AA24" s="0" t="str">
        <f aca="false">IF(AND($Y24=$Y$5,$B24=2002),CONCATENATE($Y24," ",$B24),"")</f>
        <v/>
      </c>
      <c r="AB24" s="0" t="str">
        <f aca="false">IF(AND($Y24=$Y$5,$B24=2003),CONCATENATE($Y24," ",$B24),"")</f>
        <v/>
      </c>
      <c r="AC24" s="0" t="str">
        <f aca="false">IF(AND($Y24=$Y$5,$B24=2004),CONCATENATE($Y24," ",$B24),"")</f>
        <v/>
      </c>
      <c r="AD24" s="0" t="str">
        <f aca="false">IF(OR($EZ24=AD$5,$FA24=AD$5,$FB24=AD$5),AD$5,"")</f>
        <v/>
      </c>
      <c r="AE24" s="0" t="str">
        <f aca="false">IF(AND($AD24=$AD$5,$B24=2001),CONCATENATE($AD24," ",$B24),"")</f>
        <v/>
      </c>
      <c r="AF24" s="0" t="str">
        <f aca="false">IF(AND($AD24=$AD$5,$B24=2002),CONCATENATE($AD24," ",$B24),"")</f>
        <v/>
      </c>
      <c r="AG24" s="0" t="str">
        <f aca="false">IF(AND($AD24=$AD$5,$B24=2003),CONCATENATE($AD24," ",$B24),"")</f>
        <v/>
      </c>
      <c r="AH24" s="0" t="str">
        <f aca="false">IF(AND($AD24=$AD$5,$B24=2004),CONCATENATE($AD24," ",$B24),"")</f>
        <v/>
      </c>
      <c r="AI24" s="0" t="str">
        <f aca="false">IF(OR($EZ24=AI$5,$FA24=AI$5,$FB24=AI$5),AI$5,"")</f>
        <v/>
      </c>
      <c r="AJ24" s="0" t="str">
        <f aca="false">IF(AND($AI24=$AI$5,$B24=2001),CONCATENATE($AI24," ",$B24),"")</f>
        <v/>
      </c>
      <c r="AK24" s="0" t="str">
        <f aca="false">IF(AND($AI24=$AI$5,$B24=2002),CONCATENATE($AI24," ",$B24),"")</f>
        <v/>
      </c>
      <c r="AL24" s="0" t="str">
        <f aca="false">IF(AND($AI24=$AI$5,$B24=2003),CONCATENATE($AI24," ",$B24),"")</f>
        <v/>
      </c>
      <c r="AM24" s="0" t="str">
        <f aca="false">IF(AND($AI24=$AI$5,$B24=2004),CONCATENATE($AI24," ",$B24),"")</f>
        <v/>
      </c>
      <c r="AN24" s="0" t="str">
        <f aca="false">IF(OR($EZ24=AN$5,$FA24=AN$5,$FB24=AN$5),AN$5,"")</f>
        <v/>
      </c>
      <c r="AO24" s="0" t="str">
        <f aca="false">IF(AND($AN24=$AN$5,$B24=2001),CONCATENATE($AN24," ",$B24),"")</f>
        <v/>
      </c>
      <c r="AP24" s="0" t="str">
        <f aca="false">IF(AND($AN24=$AN$5,$B24=2002),CONCATENATE($AN24," ",$B24),"")</f>
        <v/>
      </c>
      <c r="AQ24" s="0" t="str">
        <f aca="false">IF(AND($AN24=$AN$5,$B24=2003),CONCATENATE($AN24," ",$B24),"")</f>
        <v/>
      </c>
      <c r="AR24" s="0" t="str">
        <f aca="false">IF(AND($AN24=$AN$5,$B24=2004),CONCATENATE($AN24," ",$B24),"")</f>
        <v/>
      </c>
      <c r="AS24" s="0" t="str">
        <f aca="false">IF(OR($EZ24=AS$5,$FA24=AS$5,$FB24=AS$5),AS$5,"")</f>
        <v/>
      </c>
      <c r="AT24" s="0" t="str">
        <f aca="false">IF(AND($AS24=$AS$5,$B24=2001),CONCATENATE($AS24," ",$B24),"")</f>
        <v/>
      </c>
      <c r="AU24" s="0" t="str">
        <f aca="false">IF(AND($AS24=$AS$5,$B24=2002),CONCATENATE($AS24," ",$B24),"")</f>
        <v/>
      </c>
      <c r="AV24" s="0" t="str">
        <f aca="false">IF(AND($AS24=$AS$5,$B24=2003),CONCATENATE($AS24," ",$B24),"")</f>
        <v/>
      </c>
      <c r="AW24" s="0" t="str">
        <f aca="false">IF(AND($AS24=$AS$5,$B24=2004),CONCATENATE($AS24," ",$B24),"")</f>
        <v/>
      </c>
      <c r="AX24" s="0" t="str">
        <f aca="false">IF(OR($EZ24=AX$5,$FA24=AX$5,$FB24=AX$5),AX$5,"")</f>
        <v/>
      </c>
      <c r="AY24" s="0" t="str">
        <f aca="false">IF(AND($AX24=$AX$5,$B24=2001),CONCATENATE($AX24," ",$B24),"")</f>
        <v/>
      </c>
      <c r="AZ24" s="0" t="str">
        <f aca="false">IF(AND($AX24=$AX$5,$B24=2002),CONCATENATE($AX24," ",$B24),"")</f>
        <v/>
      </c>
      <c r="BA24" s="0" t="str">
        <f aca="false">IF(AND($AX24=$AX$5,$B24=2003),CONCATENATE($AX24," ",$B24),"")</f>
        <v/>
      </c>
      <c r="BB24" s="0" t="str">
        <f aca="false">IF(AND($AX24=$AX$5,$B24=2004),CONCATENATE($AX24," ",$B24),"")</f>
        <v/>
      </c>
      <c r="BC24" s="0" t="str">
        <f aca="false">IF(OR($EZ24=BC$5,$FA24=BC$5,$FB24=BC$5),BC$5,"")</f>
        <v/>
      </c>
      <c r="BD24" s="0" t="str">
        <f aca="false">IF(AND($BC24=$BC$5,$B24=2001),CONCATENATE($BC24," ",$B24),"")</f>
        <v/>
      </c>
      <c r="BE24" s="0" t="str">
        <f aca="false">IF(AND($BC24=$BC$5,$B24=2002),CONCATENATE($BC24," ",$B24),"")</f>
        <v/>
      </c>
      <c r="BF24" s="0" t="str">
        <f aca="false">IF(AND($BC24=$BC$5,$B24=2003),CONCATENATE($BC24," ",$B24),"")</f>
        <v/>
      </c>
      <c r="BG24" s="0" t="str">
        <f aca="false">IF(AND($BC24=$BC$5,$B24=2004),CONCATENATE($BC24," ",$B24),"")</f>
        <v/>
      </c>
      <c r="BH24" s="0" t="str">
        <f aca="false">IF(OR($EZ24=BH$5,$FA24=BH$5,$FB24=BH$5),BH$5,"")</f>
        <v/>
      </c>
      <c r="BI24" s="0" t="str">
        <f aca="false">IF(AND($BH24=$BH$5,$B24=2001),CONCATENATE($BH24," ",$B24),"")</f>
        <v/>
      </c>
      <c r="BJ24" s="0" t="str">
        <f aca="false">IF(AND($BH24=$BH$5,$B24=2002),CONCATENATE($BH24," ",$B24),"")</f>
        <v/>
      </c>
      <c r="BK24" s="0" t="str">
        <f aca="false">IF(AND($BH24=$BH$5,$B24=2003),CONCATENATE($BH24," ",$B24),"")</f>
        <v/>
      </c>
      <c r="BL24" s="0" t="str">
        <f aca="false">IF(AND($BH24=$BH$5,$B24=2004),CONCATENATE($BH24," ",$B24),"")</f>
        <v/>
      </c>
      <c r="BM24" s="0" t="str">
        <f aca="false">IF(OR($EZ24=BM$5,$FA24=BM$5,$FB24=BM$5),BM$5,"")</f>
        <v>PG&amp;E</v>
      </c>
      <c r="BN24" s="0" t="str">
        <f aca="false">IF(AND($BM24=$BM$5,$B24=2001),CONCATENATE($BM24," ",$B24),"")</f>
        <v/>
      </c>
      <c r="BO24" s="0" t="str">
        <f aca="false">IF(AND($BM24=$BM$5,$B24=2002),CONCATENATE($BM24," ",$B24),"")</f>
        <v>PG&amp;E 2002</v>
      </c>
      <c r="BP24" s="0" t="str">
        <f aca="false">IF(AND($BM24=$BM$5,$B24=2003),CONCATENATE($BM24," ",$B24),"")</f>
        <v/>
      </c>
      <c r="BQ24" s="0" t="str">
        <f aca="false">IF(AND($BM24=$BM$5,$B24=2004),CONCATENATE($BM24," ",$B24),"")</f>
        <v/>
      </c>
      <c r="BR24" s="0" t="str">
        <f aca="false">IF(OR($EZ24=BR$5,$FA24=BR$5,$FB24=BR$5),BR$5,"")</f>
        <v/>
      </c>
      <c r="BS24" s="0" t="str">
        <f aca="false">IF(AND($BR24=$BR$5,$B24=2001),CONCATENATE($BR24," ",$B24),"")</f>
        <v/>
      </c>
      <c r="BT24" s="0" t="str">
        <f aca="false">IF(AND($BR24=$BR$5,$B24=2002),CONCATENATE($BR24," ",$B24),"")</f>
        <v/>
      </c>
      <c r="BU24" s="0" t="str">
        <f aca="false">IF(AND($BR24=$BR$5,$B24=2003),CONCATENATE($BR24," ",$B24),"")</f>
        <v/>
      </c>
      <c r="BV24" s="0" t="str">
        <f aca="false">IF(AND($BR24=$BR$5,$B24=2004),CONCATENATE($BR24," ",$B24),"")</f>
        <v/>
      </c>
      <c r="BW24" s="0" t="str">
        <f aca="false">IF(OR($EZ24=BW$5,$FA24=BW$5,$FB24=BW$5),BW$5,"")</f>
        <v/>
      </c>
      <c r="BX24" s="0" t="str">
        <f aca="false">IF(AND($BW24=$BW$5,$B24=2001),CONCATENATE($BW24," ",$B24),"")</f>
        <v/>
      </c>
      <c r="BY24" s="0" t="str">
        <f aca="false">IF(AND($BW24=$BW$5,$B24=2002),CONCATENATE($BW24," ",$B24),"")</f>
        <v/>
      </c>
      <c r="BZ24" s="0" t="str">
        <f aca="false">IF(AND($BW24=$BW$5,$B24=2003),CONCATENATE($BW24," ",$B24),"")</f>
        <v/>
      </c>
      <c r="CA24" s="0" t="str">
        <f aca="false">IF(AND($BW24=$BW$5,$B24=2004),CONCATENATE($BW24," ",$B24),"")</f>
        <v/>
      </c>
      <c r="CB24" s="0" t="str">
        <f aca="false">IF(OR($EZ24=CB$5,$FA24=CB$5,$FB24=CB$5),CB$5,"")</f>
        <v/>
      </c>
      <c r="CC24" s="0" t="str">
        <f aca="false">IF(AND($CB24=$CB$5,$B24=2001),CONCATENATE($CB24," ",$B24),"")</f>
        <v/>
      </c>
      <c r="CD24" s="0" t="str">
        <f aca="false">IF(AND($CB24=$CB$5,$B24=2002),CONCATENATE($CB24," ",$B24),"")</f>
        <v/>
      </c>
      <c r="CE24" s="0" t="str">
        <f aca="false">IF(AND($CB24=$CB$5,$B24=2003),CONCATENATE($CB24," ",$B24),"")</f>
        <v/>
      </c>
      <c r="CF24" s="0" t="str">
        <f aca="false">IF(AND($CB24=$CB$5,$B24=2004),CONCATENATE($CB24," ",$B24),"")</f>
        <v/>
      </c>
      <c r="CG24" s="0" t="str">
        <f aca="false">IF(OR($EZ24=CG$5,$FA24=CG$5,$FB24=CG$5),CG$5,"")</f>
        <v/>
      </c>
      <c r="CH24" s="0" t="str">
        <f aca="false">IF(AND($CG24=$CG$5,$B24=2001),CONCATENATE($CG24," ",$B24),"")</f>
        <v/>
      </c>
      <c r="CI24" s="0" t="str">
        <f aca="false">IF(AND($CG24=$CG$5,$B24=2002),CONCATENATE($CG24," ",$B24),"")</f>
        <v/>
      </c>
      <c r="CJ24" s="0" t="str">
        <f aca="false">IF(AND($CG24=$CG$5,$B24=2003),CONCATENATE($CG24," ",$B24),"")</f>
        <v/>
      </c>
      <c r="CK24" s="0" t="str">
        <f aca="false">IF(AND($CG24=$CG$5,$B24=2004),CONCATENATE($CG24," ",$B24),"")</f>
        <v/>
      </c>
      <c r="CL24" s="0" t="str">
        <f aca="false">IF(OR($EZ24=CL$5,$FA24=CL$5,$FB24=CL$5),CL$5,"")</f>
        <v/>
      </c>
      <c r="CM24" s="0" t="str">
        <f aca="false">IF(AND($CL24=$CL$5,$B24=2001),CONCATENATE($CL24," ",$B24),"")</f>
        <v/>
      </c>
      <c r="CN24" s="0" t="str">
        <f aca="false">IF(AND($CL24=$CL$5,$B24=2002),CONCATENATE($CL24," ",$B24),"")</f>
        <v/>
      </c>
      <c r="CO24" s="0" t="str">
        <f aca="false">IF(AND($CL24=$CL$5,$B24=2003),CONCATENATE($CL24," ",$B24),"")</f>
        <v/>
      </c>
      <c r="CP24" s="0" t="str">
        <f aca="false">IF(AND($CL24=$CL$5,$B24=2004),CONCATENATE($CL24," ",$B24),"")</f>
        <v/>
      </c>
      <c r="CQ24" s="0" t="str">
        <f aca="false">IF(OR($EZ24=CQ$5,$FA24=CQ$5,$FB24=CQ$5),CQ$5,"")</f>
        <v/>
      </c>
      <c r="CR24" s="0" t="str">
        <f aca="false">IF(AND($CQ24=$CQ$5,$B24=2001),CONCATENATE($CQ24," ",$B24),"")</f>
        <v/>
      </c>
      <c r="CS24" s="0" t="str">
        <f aca="false">IF(AND($CQ24=$CQ$5,$B24=2002),CONCATENATE($CQ24," ",$B24),"")</f>
        <v/>
      </c>
      <c r="CT24" s="0" t="str">
        <f aca="false">IF(AND($CQ24=$CQ$5,$B24=2003),CONCATENATE($CQ24," ",$B24),"")</f>
        <v/>
      </c>
      <c r="CU24" s="0" t="str">
        <f aca="false">IF(AND($CQ24=$CQ$5,$B24=2004),CONCATENATE($CQ24," ",$B24),"")</f>
        <v/>
      </c>
      <c r="CV24" s="0" t="str">
        <f aca="false">IF(OR($EZ24=CV$5,$FA24=CV$5,$FB24=CV$5),CV$5,"")</f>
        <v/>
      </c>
      <c r="CW24" s="0" t="str">
        <f aca="false">IF(AND($CV24=$CV$5,$B24=2001),CONCATENATE($CV24," ",$B24),"")</f>
        <v/>
      </c>
      <c r="CX24" s="0" t="str">
        <f aca="false">IF(AND($CV24=$CV$5,$B24=2002),CONCATENATE($CV24," ",$B24),"")</f>
        <v/>
      </c>
      <c r="CY24" s="0" t="str">
        <f aca="false">IF(AND($CV24=$CV$5,$B24=2003),CONCATENATE($CV24," ",$B24),"")</f>
        <v/>
      </c>
      <c r="CZ24" s="0" t="str">
        <f aca="false">IF(AND($CV24=$CV$5,$B24=2004),CONCATENATE($CV24," ",$B24),"")</f>
        <v/>
      </c>
      <c r="DA24" s="0" t="str">
        <f aca="false">IF(OR($EZ24=DA$5,$FA24=DA$5,$FB24=DA$5),DA$5,"")</f>
        <v/>
      </c>
      <c r="DB24" s="0" t="str">
        <f aca="false">IF(AND($DA24=$DA$5,$B24=2001),CONCATENATE($DA24," ",$B24),"")</f>
        <v/>
      </c>
      <c r="DC24" s="0" t="str">
        <f aca="false">IF(AND($DA24=$DA$5,$B24=2002),CONCATENATE($DA24," ",$B24),"")</f>
        <v/>
      </c>
      <c r="DD24" s="0" t="str">
        <f aca="false">IF(AND($DA24=$DA$5,$B24=2003),CONCATENATE($DA24," ",$B24),"")</f>
        <v/>
      </c>
      <c r="DE24" s="0" t="str">
        <f aca="false">IF(AND($DA24=$DA$5,$B24=2004),CONCATENATE($DA24," ",$B24),"")</f>
        <v/>
      </c>
      <c r="DF24" s="0" t="n">
        <v>260</v>
      </c>
      <c r="DG24" s="0" t="n">
        <v>260</v>
      </c>
      <c r="DH24" s="12" t="n">
        <v>1836.1</v>
      </c>
      <c r="DI24" s="12" t="n">
        <v>1205</v>
      </c>
      <c r="DJ24" s="12" t="n">
        <v>4015</v>
      </c>
      <c r="DK24" s="12" t="n">
        <v>1863</v>
      </c>
      <c r="DL24" s="12" t="n">
        <v>345</v>
      </c>
      <c r="DM24" s="0" t="n">
        <v>6.8</v>
      </c>
      <c r="DN24" s="12" t="n">
        <v>1233.1</v>
      </c>
      <c r="DO24" s="0" t="n">
        <v>34</v>
      </c>
      <c r="DP24" s="0" t="n">
        <v>160</v>
      </c>
      <c r="DQ24" s="12" t="n">
        <v>2835</v>
      </c>
      <c r="DR24" s="12" t="n">
        <v>350</v>
      </c>
      <c r="DS24" s="12" t="n">
        <v>4266</v>
      </c>
      <c r="DT24" s="12" t="n">
        <v>1296</v>
      </c>
      <c r="DU24" s="12" t="n">
        <v>1233.1</v>
      </c>
      <c r="DV24" s="0" t="n">
        <v>6.8</v>
      </c>
      <c r="DW24" s="0" t="n">
        <v>49</v>
      </c>
      <c r="DX24" s="12" t="n">
        <v>455.2</v>
      </c>
      <c r="DY24" s="0" t="n">
        <v>685</v>
      </c>
      <c r="DZ24" s="0" t="n">
        <v>1065</v>
      </c>
      <c r="EA24" s="0" t="n">
        <v>0</v>
      </c>
      <c r="EB24" s="12" t="n">
        <f aca="false">DF24*$EB$1*$EB$2</f>
        <v>46800</v>
      </c>
      <c r="EC24" s="12" t="n">
        <v>330498</v>
      </c>
      <c r="ED24" s="12" t="n">
        <v>216900</v>
      </c>
      <c r="EE24" s="12" t="n">
        <v>722700</v>
      </c>
      <c r="EF24" s="12" t="n">
        <v>335340</v>
      </c>
      <c r="EG24" s="12" t="n">
        <v>62100</v>
      </c>
      <c r="EH24" s="12" t="n">
        <v>1224</v>
      </c>
      <c r="EI24" s="12" t="n">
        <v>221958</v>
      </c>
      <c r="EJ24" s="12" t="n">
        <v>6120</v>
      </c>
      <c r="EK24" s="12" t="n">
        <v>28800</v>
      </c>
      <c r="EL24" s="12" t="n">
        <v>510300</v>
      </c>
      <c r="EM24" s="12" t="n">
        <v>63000</v>
      </c>
      <c r="EN24" s="12" t="n">
        <v>767880</v>
      </c>
      <c r="EO24" s="12" t="n">
        <v>233280</v>
      </c>
      <c r="EP24" s="12" t="n">
        <v>221958</v>
      </c>
      <c r="EQ24" s="0" t="n">
        <v>1224</v>
      </c>
      <c r="ER24" s="12" t="n">
        <v>8820</v>
      </c>
      <c r="ES24" s="12" t="n">
        <v>81936</v>
      </c>
      <c r="ET24" s="12" t="n">
        <v>123300</v>
      </c>
      <c r="EU24" s="12" t="n">
        <v>191700</v>
      </c>
      <c r="EV24" s="0" t="n">
        <v>0</v>
      </c>
      <c r="EW24" s="0" t="s">
        <v>114</v>
      </c>
      <c r="EX24" s="0" t="s">
        <v>115</v>
      </c>
      <c r="EY24" s="0" t="s">
        <v>116</v>
      </c>
      <c r="EZ24" s="25" t="s">
        <v>12</v>
      </c>
      <c r="FA24" s="25"/>
      <c r="FB24" s="25"/>
      <c r="FG24" s="0" t="s">
        <v>531</v>
      </c>
      <c r="FI24" s="0" t="s">
        <v>532</v>
      </c>
      <c r="FS24" s="0" t="n">
        <v>622</v>
      </c>
    </row>
    <row r="25" customFormat="false" ht="12.75" hidden="false" customHeight="false" outlineLevel="0" collapsed="false">
      <c r="A25" s="0" t="s">
        <v>144</v>
      </c>
      <c r="B25" s="0" t="n">
        <v>2002</v>
      </c>
      <c r="C25" s="24"/>
      <c r="D25" s="0" t="s">
        <v>117</v>
      </c>
      <c r="E25" s="0" t="str">
        <f aca="false">CONCATENATE(D25," ",B25)</f>
        <v>CA 2002</v>
      </c>
      <c r="F25" s="0" t="s">
        <v>186</v>
      </c>
      <c r="G25" s="0" t="s">
        <v>187</v>
      </c>
      <c r="H25" s="0" t="s">
        <v>188</v>
      </c>
      <c r="I25" s="0" t="s">
        <v>189</v>
      </c>
      <c r="J25" s="0" t="str">
        <f aca="false">IF(OR($EZ25=J$5,$FA25=J$5,$FB25=J$5),J$5,"")</f>
        <v/>
      </c>
      <c r="K25" s="0" t="str">
        <f aca="false">IF(AND($J25=$J$5,$B25=2001),CONCATENATE($J25," ",$B25),"")</f>
        <v/>
      </c>
      <c r="L25" s="0" t="str">
        <f aca="false">IF(AND($J25=$J$5,$B25=2002),CONCATENATE($J25," ",$B25),"")</f>
        <v/>
      </c>
      <c r="M25" s="0" t="str">
        <f aca="false">IF(AND($J25=$J$5,$B25=2003),CONCATENATE($J25," ",$B25),"")</f>
        <v/>
      </c>
      <c r="N25" s="0" t="str">
        <f aca="false">IF(AND($J25=$J$5,$B25=2004),CONCATENATE($J25," ",$B25),"")</f>
        <v/>
      </c>
      <c r="O25" s="0" t="str">
        <f aca="false">IF(OR($EZ25=O$5,$FA25=O$5,$FB25=O$5),O$5,"")</f>
        <v/>
      </c>
      <c r="P25" s="0" t="str">
        <f aca="false">IF(AND($O25=$O$5,$B25=2001),CONCATENATE($O25," ",$B25),"")</f>
        <v/>
      </c>
      <c r="Q25" s="0" t="str">
        <f aca="false">IF(AND($O25=$O$5,$B25=2002),CONCATENATE($O25," ",$B25),"")</f>
        <v/>
      </c>
      <c r="R25" s="0" t="str">
        <f aca="false">IF(AND($O25=$O$5,$B25=2003),CONCATENATE($O25," ",$B25),"")</f>
        <v/>
      </c>
      <c r="S25" s="0" t="str">
        <f aca="false">IF(AND($O25=$O$5,$B25=2004),CONCATENATE($O25," ",$B25),"")</f>
        <v/>
      </c>
      <c r="T25" s="0" t="str">
        <f aca="false">IF(OR($EZ25=T$5,$FA25=T$5,$FB25=T$5),T$5,"")</f>
        <v/>
      </c>
      <c r="U25" s="0" t="str">
        <f aca="false">IF(AND($T25=$T$5,$B25=2001),CONCATENATE($T25," ",$B25),"")</f>
        <v/>
      </c>
      <c r="V25" s="0" t="str">
        <f aca="false">IF(AND($T25=$T$5,$B25=2002),CONCATENATE($T25," ",$B25),"")</f>
        <v/>
      </c>
      <c r="W25" s="0" t="str">
        <f aca="false">IF(AND($T25=$T$5,$B25=2003),CONCATENATE($T25," ",$B25),"")</f>
        <v/>
      </c>
      <c r="X25" s="0" t="str">
        <f aca="false">IF(AND($T25=$T$5,$B25=2004),CONCATENATE($T25," ",$B25),"")</f>
        <v/>
      </c>
      <c r="Y25" s="0" t="str">
        <f aca="false">IF(OR($EZ25=Y$5,$FA25=Y$5,$FB25=Y$5),Y$5,"")</f>
        <v/>
      </c>
      <c r="Z25" s="0" t="str">
        <f aca="false">IF(AND($Y25=$Y$5,$B25=2001),CONCATENATE($Y25," ",$B25),"")</f>
        <v/>
      </c>
      <c r="AA25" s="0" t="str">
        <f aca="false">IF(AND($Y25=$Y$5,$B25=2002),CONCATENATE($Y25," ",$B25),"")</f>
        <v/>
      </c>
      <c r="AB25" s="0" t="str">
        <f aca="false">IF(AND($Y25=$Y$5,$B25=2003),CONCATENATE($Y25," ",$B25),"")</f>
        <v/>
      </c>
      <c r="AC25" s="0" t="str">
        <f aca="false">IF(AND($Y25=$Y$5,$B25=2004),CONCATENATE($Y25," ",$B25),"")</f>
        <v/>
      </c>
      <c r="AD25" s="0" t="str">
        <f aca="false">IF(OR($EZ25=AD$5,$FA25=AD$5,$FB25=AD$5),AD$5,"")</f>
        <v/>
      </c>
      <c r="AE25" s="0" t="str">
        <f aca="false">IF(AND($AD25=$AD$5,$B25=2001),CONCATENATE($AD25," ",$B25),"")</f>
        <v/>
      </c>
      <c r="AF25" s="0" t="str">
        <f aca="false">IF(AND($AD25=$AD$5,$B25=2002),CONCATENATE($AD25," ",$B25),"")</f>
        <v/>
      </c>
      <c r="AG25" s="0" t="str">
        <f aca="false">IF(AND($AD25=$AD$5,$B25=2003),CONCATENATE($AD25," ",$B25),"")</f>
        <v/>
      </c>
      <c r="AH25" s="0" t="str">
        <f aca="false">IF(AND($AD25=$AD$5,$B25=2004),CONCATENATE($AD25," ",$B25),"")</f>
        <v/>
      </c>
      <c r="AI25" s="0" t="str">
        <f aca="false">IF(OR($EZ25=AI$5,$FA25=AI$5,$FB25=AI$5),AI$5,"")</f>
        <v/>
      </c>
      <c r="AJ25" s="0" t="str">
        <f aca="false">IF(AND($AI25=$AI$5,$B25=2001),CONCATENATE($AI25," ",$B25),"")</f>
        <v/>
      </c>
      <c r="AK25" s="0" t="str">
        <f aca="false">IF(AND($AI25=$AI$5,$B25=2002),CONCATENATE($AI25," ",$B25),"")</f>
        <v/>
      </c>
      <c r="AL25" s="0" t="str">
        <f aca="false">IF(AND($AI25=$AI$5,$B25=2003),CONCATENATE($AI25," ",$B25),"")</f>
        <v/>
      </c>
      <c r="AM25" s="0" t="str">
        <f aca="false">IF(AND($AI25=$AI$5,$B25=2004),CONCATENATE($AI25," ",$B25),"")</f>
        <v/>
      </c>
      <c r="AN25" s="0" t="str">
        <f aca="false">IF(OR($EZ25=AN$5,$FA25=AN$5,$FB25=AN$5),AN$5,"")</f>
        <v/>
      </c>
      <c r="AO25" s="0" t="str">
        <f aca="false">IF(AND($AN25=$AN$5,$B25=2001),CONCATENATE($AN25," ",$B25),"")</f>
        <v/>
      </c>
      <c r="AP25" s="0" t="str">
        <f aca="false">IF(AND($AN25=$AN$5,$B25=2002),CONCATENATE($AN25," ",$B25),"")</f>
        <v/>
      </c>
      <c r="AQ25" s="0" t="str">
        <f aca="false">IF(AND($AN25=$AN$5,$B25=2003),CONCATENATE($AN25," ",$B25),"")</f>
        <v/>
      </c>
      <c r="AR25" s="0" t="str">
        <f aca="false">IF(AND($AN25=$AN$5,$B25=2004),CONCATENATE($AN25," ",$B25),"")</f>
        <v/>
      </c>
      <c r="AS25" s="0" t="str">
        <f aca="false">IF(OR($EZ25=AS$5,$FA25=AS$5,$FB25=AS$5),AS$5,"")</f>
        <v/>
      </c>
      <c r="AT25" s="0" t="str">
        <f aca="false">IF(AND($AS25=$AS$5,$B25=2001),CONCATENATE($AS25," ",$B25),"")</f>
        <v/>
      </c>
      <c r="AU25" s="0" t="str">
        <f aca="false">IF(AND($AS25=$AS$5,$B25=2002),CONCATENATE($AS25," ",$B25),"")</f>
        <v/>
      </c>
      <c r="AV25" s="0" t="str">
        <f aca="false">IF(AND($AS25=$AS$5,$B25=2003),CONCATENATE($AS25," ",$B25),"")</f>
        <v/>
      </c>
      <c r="AW25" s="0" t="str">
        <f aca="false">IF(AND($AS25=$AS$5,$B25=2004),CONCATENATE($AS25," ",$B25),"")</f>
        <v/>
      </c>
      <c r="AX25" s="0" t="str">
        <f aca="false">IF(OR($EZ25=AX$5,$FA25=AX$5,$FB25=AX$5),AX$5,"")</f>
        <v/>
      </c>
      <c r="AY25" s="0" t="str">
        <f aca="false">IF(AND($AX25=$AX$5,$B25=2001),CONCATENATE($AX25," ",$B25),"")</f>
        <v/>
      </c>
      <c r="AZ25" s="0" t="str">
        <f aca="false">IF(AND($AX25=$AX$5,$B25=2002),CONCATENATE($AX25," ",$B25),"")</f>
        <v/>
      </c>
      <c r="BA25" s="0" t="str">
        <f aca="false">IF(AND($AX25=$AX$5,$B25=2003),CONCATENATE($AX25," ",$B25),"")</f>
        <v/>
      </c>
      <c r="BB25" s="0" t="str">
        <f aca="false">IF(AND($AX25=$AX$5,$B25=2004),CONCATENATE($AX25," ",$B25),"")</f>
        <v/>
      </c>
      <c r="BC25" s="0" t="str">
        <f aca="false">IF(OR($EZ25=BC$5,$FA25=BC$5,$FB25=BC$5),BC$5,"")</f>
        <v/>
      </c>
      <c r="BD25" s="0" t="str">
        <f aca="false">IF(AND($BC25=$BC$5,$B25=2001),CONCATENATE($BC25," ",$B25),"")</f>
        <v/>
      </c>
      <c r="BE25" s="0" t="str">
        <f aca="false">IF(AND($BC25=$BC$5,$B25=2002),CONCATENATE($BC25," ",$B25),"")</f>
        <v/>
      </c>
      <c r="BF25" s="0" t="str">
        <f aca="false">IF(AND($BC25=$BC$5,$B25=2003),CONCATENATE($BC25," ",$B25),"")</f>
        <v/>
      </c>
      <c r="BG25" s="0" t="str">
        <f aca="false">IF(AND($BC25=$BC$5,$B25=2004),CONCATENATE($BC25," ",$B25),"")</f>
        <v/>
      </c>
      <c r="BH25" s="0" t="str">
        <f aca="false">IF(OR($EZ25=BH$5,$FA25=BH$5,$FB25=BH$5),BH$5,"")</f>
        <v/>
      </c>
      <c r="BI25" s="0" t="str">
        <f aca="false">IF(AND($BH25=$BH$5,$B25=2001),CONCATENATE($BH25," ",$B25),"")</f>
        <v/>
      </c>
      <c r="BJ25" s="0" t="str">
        <f aca="false">IF(AND($BH25=$BH$5,$B25=2002),CONCATENATE($BH25," ",$B25),"")</f>
        <v/>
      </c>
      <c r="BK25" s="0" t="str">
        <f aca="false">IF(AND($BH25=$BH$5,$B25=2003),CONCATENATE($BH25," ",$B25),"")</f>
        <v/>
      </c>
      <c r="BL25" s="0" t="str">
        <f aca="false">IF(AND($BH25=$BH$5,$B25=2004),CONCATENATE($BH25," ",$B25),"")</f>
        <v/>
      </c>
      <c r="BM25" s="0" t="str">
        <f aca="false">IF(OR($EZ25=BM$5,$FA25=BM$5,$FB25=BM$5),BM$5,"")</f>
        <v>PG&amp;E</v>
      </c>
      <c r="BN25" s="0" t="str">
        <f aca="false">IF(AND($BM25=$BM$5,$B25=2001),CONCATENATE($BM25," ",$B25),"")</f>
        <v/>
      </c>
      <c r="BO25" s="0" t="str">
        <f aca="false">IF(AND($BM25=$BM$5,$B25=2002),CONCATENATE($BM25," ",$B25),"")</f>
        <v>PG&amp;E 2002</v>
      </c>
      <c r="BP25" s="0" t="str">
        <f aca="false">IF(AND($BM25=$BM$5,$B25=2003),CONCATENATE($BM25," ",$B25),"")</f>
        <v/>
      </c>
      <c r="BQ25" s="0" t="str">
        <f aca="false">IF(AND($BM25=$BM$5,$B25=2004),CONCATENATE($BM25," ",$B25),"")</f>
        <v/>
      </c>
      <c r="BR25" s="0" t="str">
        <f aca="false">IF(OR($EZ25=BR$5,$FA25=BR$5,$FB25=BR$5),BR$5,"")</f>
        <v/>
      </c>
      <c r="BS25" s="0" t="str">
        <f aca="false">IF(AND($BR25=$BR$5,$B25=2001),CONCATENATE($BR25," ",$B25),"")</f>
        <v/>
      </c>
      <c r="BT25" s="0" t="str">
        <f aca="false">IF(AND($BR25=$BR$5,$B25=2002),CONCATENATE($BR25," ",$B25),"")</f>
        <v/>
      </c>
      <c r="BU25" s="0" t="str">
        <f aca="false">IF(AND($BR25=$BR$5,$B25=2003),CONCATENATE($BR25," ",$B25),"")</f>
        <v/>
      </c>
      <c r="BV25" s="0" t="str">
        <f aca="false">IF(AND($BR25=$BR$5,$B25=2004),CONCATENATE($BR25," ",$B25),"")</f>
        <v/>
      </c>
      <c r="BW25" s="0" t="str">
        <f aca="false">IF(OR($EZ25=BW$5,$FA25=BW$5,$FB25=BW$5),BW$5,"")</f>
        <v/>
      </c>
      <c r="BX25" s="0" t="str">
        <f aca="false">IF(AND($BW25=$BW$5,$B25=2001),CONCATENATE($BW25," ",$B25),"")</f>
        <v/>
      </c>
      <c r="BY25" s="0" t="str">
        <f aca="false">IF(AND($BW25=$BW$5,$B25=2002),CONCATENATE($BW25," ",$B25),"")</f>
        <v/>
      </c>
      <c r="BZ25" s="0" t="str">
        <f aca="false">IF(AND($BW25=$BW$5,$B25=2003),CONCATENATE($BW25," ",$B25),"")</f>
        <v/>
      </c>
      <c r="CA25" s="0" t="str">
        <f aca="false">IF(AND($BW25=$BW$5,$B25=2004),CONCATENATE($BW25," ",$B25),"")</f>
        <v/>
      </c>
      <c r="CB25" s="0" t="str">
        <f aca="false">IF(OR($EZ25=CB$5,$FA25=CB$5,$FB25=CB$5),CB$5,"")</f>
        <v/>
      </c>
      <c r="CC25" s="0" t="str">
        <f aca="false">IF(AND($CB25=$CB$5,$B25=2001),CONCATENATE($CB25," ",$B25),"")</f>
        <v/>
      </c>
      <c r="CD25" s="0" t="str">
        <f aca="false">IF(AND($CB25=$CB$5,$B25=2002),CONCATENATE($CB25," ",$B25),"")</f>
        <v/>
      </c>
      <c r="CE25" s="0" t="str">
        <f aca="false">IF(AND($CB25=$CB$5,$B25=2003),CONCATENATE($CB25," ",$B25),"")</f>
        <v/>
      </c>
      <c r="CF25" s="0" t="str">
        <f aca="false">IF(AND($CB25=$CB$5,$B25=2004),CONCATENATE($CB25," ",$B25),"")</f>
        <v/>
      </c>
      <c r="CG25" s="0" t="str">
        <f aca="false">IF(OR($EZ25=CG$5,$FA25=CG$5,$FB25=CG$5),CG$5,"")</f>
        <v/>
      </c>
      <c r="CH25" s="0" t="str">
        <f aca="false">IF(AND($CG25=$CG$5,$B25=2001),CONCATENATE($CG25," ",$B25),"")</f>
        <v/>
      </c>
      <c r="CI25" s="0" t="str">
        <f aca="false">IF(AND($CG25=$CG$5,$B25=2002),CONCATENATE($CG25," ",$B25),"")</f>
        <v/>
      </c>
      <c r="CJ25" s="0" t="str">
        <f aca="false">IF(AND($CG25=$CG$5,$B25=2003),CONCATENATE($CG25," ",$B25),"")</f>
        <v/>
      </c>
      <c r="CK25" s="0" t="str">
        <f aca="false">IF(AND($CG25=$CG$5,$B25=2004),CONCATENATE($CG25," ",$B25),"")</f>
        <v/>
      </c>
      <c r="CL25" s="0" t="str">
        <f aca="false">IF(OR($EZ25=CL$5,$FA25=CL$5,$FB25=CL$5),CL$5,"")</f>
        <v/>
      </c>
      <c r="CM25" s="0" t="str">
        <f aca="false">IF(AND($CL25=$CL$5,$B25=2001),CONCATENATE($CL25," ",$B25),"")</f>
        <v/>
      </c>
      <c r="CN25" s="0" t="str">
        <f aca="false">IF(AND($CL25=$CL$5,$B25=2002),CONCATENATE($CL25," ",$B25),"")</f>
        <v/>
      </c>
      <c r="CO25" s="0" t="str">
        <f aca="false">IF(AND($CL25=$CL$5,$B25=2003),CONCATENATE($CL25," ",$B25),"")</f>
        <v/>
      </c>
      <c r="CP25" s="0" t="str">
        <f aca="false">IF(AND($CL25=$CL$5,$B25=2004),CONCATENATE($CL25," ",$B25),"")</f>
        <v/>
      </c>
      <c r="CQ25" s="0" t="str">
        <f aca="false">IF(OR($EZ25=CQ$5,$FA25=CQ$5,$FB25=CQ$5),CQ$5,"")</f>
        <v/>
      </c>
      <c r="CR25" s="0" t="str">
        <f aca="false">IF(AND($CQ25=$CQ$5,$B25=2001),CONCATENATE($CQ25," ",$B25),"")</f>
        <v/>
      </c>
      <c r="CS25" s="0" t="str">
        <f aca="false">IF(AND($CQ25=$CQ$5,$B25=2002),CONCATENATE($CQ25," ",$B25),"")</f>
        <v/>
      </c>
      <c r="CT25" s="0" t="str">
        <f aca="false">IF(AND($CQ25=$CQ$5,$B25=2003),CONCATENATE($CQ25," ",$B25),"")</f>
        <v/>
      </c>
      <c r="CU25" s="0" t="str">
        <f aca="false">IF(AND($CQ25=$CQ$5,$B25=2004),CONCATENATE($CQ25," ",$B25),"")</f>
        <v/>
      </c>
      <c r="CV25" s="0" t="str">
        <f aca="false">IF(OR($EZ25=CV$5,$FA25=CV$5,$FB25=CV$5),CV$5,"")</f>
        <v/>
      </c>
      <c r="CW25" s="0" t="str">
        <f aca="false">IF(AND($CV25=$CV$5,$B25=2001),CONCATENATE($CV25," ",$B25),"")</f>
        <v/>
      </c>
      <c r="CX25" s="0" t="str">
        <f aca="false">IF(AND($CV25=$CV$5,$B25=2002),CONCATENATE($CV25," ",$B25),"")</f>
        <v/>
      </c>
      <c r="CY25" s="0" t="str">
        <f aca="false">IF(AND($CV25=$CV$5,$B25=2003),CONCATENATE($CV25," ",$B25),"")</f>
        <v/>
      </c>
      <c r="CZ25" s="0" t="str">
        <f aca="false">IF(AND($CV25=$CV$5,$B25=2004),CONCATENATE($CV25," ",$B25),"")</f>
        <v/>
      </c>
      <c r="DA25" s="0" t="str">
        <f aca="false">IF(OR($EZ25=DA$5,$FA25=DA$5,$FB25=DA$5),DA$5,"")</f>
        <v/>
      </c>
      <c r="DB25" s="0" t="str">
        <f aca="false">IF(AND($DA25=$DA$5,$B25=2001),CONCATENATE($DA25," ",$B25),"")</f>
        <v/>
      </c>
      <c r="DC25" s="0" t="str">
        <f aca="false">IF(AND($DA25=$DA$5,$B25=2002),CONCATENATE($DA25," ",$B25),"")</f>
        <v/>
      </c>
      <c r="DD25" s="0" t="str">
        <f aca="false">IF(AND($DA25=$DA$5,$B25=2003),CONCATENATE($DA25," ",$B25),"")</f>
        <v/>
      </c>
      <c r="DE25" s="0" t="str">
        <f aca="false">IF(AND($DA25=$DA$5,$B25=2004),CONCATENATE($DA25," ",$B25),"")</f>
        <v/>
      </c>
      <c r="DF25" s="0" t="n">
        <v>500</v>
      </c>
      <c r="DG25" s="0" t="n">
        <v>500</v>
      </c>
      <c r="DH25" s="12" t="n">
        <v>1836.1</v>
      </c>
      <c r="DI25" s="12" t="n">
        <v>1205</v>
      </c>
      <c r="DJ25" s="12" t="n">
        <v>4015</v>
      </c>
      <c r="DK25" s="12" t="n">
        <v>1863</v>
      </c>
      <c r="DL25" s="12" t="n">
        <v>345</v>
      </c>
      <c r="DM25" s="0" t="n">
        <v>6.8</v>
      </c>
      <c r="DN25" s="12" t="n">
        <v>1233.1</v>
      </c>
      <c r="DO25" s="0" t="n">
        <v>34</v>
      </c>
      <c r="DP25" s="0" t="n">
        <v>160</v>
      </c>
      <c r="DQ25" s="12" t="n">
        <v>1561</v>
      </c>
      <c r="DR25" s="12" t="n">
        <v>350</v>
      </c>
      <c r="DS25" s="12" t="n">
        <v>4006</v>
      </c>
      <c r="DT25" s="12" t="n">
        <v>1296</v>
      </c>
      <c r="DU25" s="12" t="n">
        <v>1233.1</v>
      </c>
      <c r="DV25" s="0" t="n">
        <v>6.8</v>
      </c>
      <c r="DW25" s="0" t="n">
        <v>49</v>
      </c>
      <c r="DX25" s="12" t="n">
        <v>455.2</v>
      </c>
      <c r="DY25" s="0" t="n">
        <v>685</v>
      </c>
      <c r="DZ25" s="0" t="n">
        <v>1065</v>
      </c>
      <c r="EA25" s="0" t="n">
        <v>0</v>
      </c>
      <c r="EB25" s="12" t="n">
        <f aca="false">DF25*$EB$1*$EB$2</f>
        <v>90000</v>
      </c>
      <c r="EC25" s="12" t="n">
        <v>330498</v>
      </c>
      <c r="ED25" s="12" t="n">
        <v>216900</v>
      </c>
      <c r="EE25" s="12" t="n">
        <v>722700</v>
      </c>
      <c r="EF25" s="12" t="n">
        <v>335340</v>
      </c>
      <c r="EG25" s="12" t="n">
        <v>62100</v>
      </c>
      <c r="EH25" s="12" t="n">
        <v>1224</v>
      </c>
      <c r="EI25" s="12" t="n">
        <v>221958</v>
      </c>
      <c r="EJ25" s="12" t="n">
        <v>6120</v>
      </c>
      <c r="EK25" s="12" t="n">
        <v>28800</v>
      </c>
      <c r="EL25" s="12" t="n">
        <v>280980</v>
      </c>
      <c r="EM25" s="12" t="n">
        <v>63000</v>
      </c>
      <c r="EN25" s="12" t="n">
        <v>721080</v>
      </c>
      <c r="EO25" s="12" t="n">
        <v>233280</v>
      </c>
      <c r="EP25" s="12" t="n">
        <v>221958</v>
      </c>
      <c r="EQ25" s="0" t="n">
        <v>1224</v>
      </c>
      <c r="ER25" s="12" t="n">
        <v>8820</v>
      </c>
      <c r="ES25" s="12" t="n">
        <v>81936</v>
      </c>
      <c r="ET25" s="12" t="n">
        <v>123300</v>
      </c>
      <c r="EU25" s="12" t="n">
        <v>191700</v>
      </c>
      <c r="EV25" s="0" t="n">
        <v>0</v>
      </c>
      <c r="EW25" s="0" t="s">
        <v>114</v>
      </c>
      <c r="EX25" s="0" t="s">
        <v>115</v>
      </c>
      <c r="EY25" s="0" t="s">
        <v>116</v>
      </c>
      <c r="EZ25" s="25" t="s">
        <v>12</v>
      </c>
      <c r="FA25" s="25"/>
      <c r="FB25" s="25"/>
      <c r="FS25" s="0" t="n">
        <v>608</v>
      </c>
    </row>
    <row r="26" customFormat="false" ht="12.75" hidden="false" customHeight="false" outlineLevel="0" collapsed="false">
      <c r="A26" s="0" t="s">
        <v>108</v>
      </c>
      <c r="B26" s="0" t="n">
        <v>2003</v>
      </c>
      <c r="C26" s="24" t="n">
        <v>37622</v>
      </c>
      <c r="D26" s="0" t="s">
        <v>117</v>
      </c>
      <c r="E26" s="0" t="str">
        <f aca="false">CONCATENATE(D26," ",B26)</f>
        <v>CA 2003</v>
      </c>
      <c r="F26" s="0" t="s">
        <v>134</v>
      </c>
      <c r="G26" s="0" t="s">
        <v>135</v>
      </c>
      <c r="H26" s="0" t="s">
        <v>125</v>
      </c>
      <c r="I26" s="0" t="s">
        <v>136</v>
      </c>
      <c r="J26" s="0" t="str">
        <f aca="false">IF(OR($EZ26=J$5,$FA26=J$5,$FB26=J$5),J$5,"")</f>
        <v/>
      </c>
      <c r="K26" s="0" t="str">
        <f aca="false">IF(AND($J26=$J$5,$B26=2001),CONCATENATE($J26," ",$B26),"")</f>
        <v/>
      </c>
      <c r="L26" s="0" t="str">
        <f aca="false">IF(AND($J26=$J$5,$B26=2002),CONCATENATE($J26," ",$B26),"")</f>
        <v/>
      </c>
      <c r="M26" s="0" t="str">
        <f aca="false">IF(AND($J26=$J$5,$B26=2003),CONCATENATE($J26," ",$B26),"")</f>
        <v/>
      </c>
      <c r="N26" s="0" t="str">
        <f aca="false">IF(AND($J26=$J$5,$B26=2004),CONCATENATE($J26," ",$B26),"")</f>
        <v/>
      </c>
      <c r="O26" s="0" t="str">
        <f aca="false">IF(OR($EZ26=O$5,$FA26=O$5,$FB26=O$5),O$5,"")</f>
        <v/>
      </c>
      <c r="P26" s="0" t="str">
        <f aca="false">IF(AND($O26=$O$5,$B26=2001),CONCATENATE($O26," ",$B26),"")</f>
        <v/>
      </c>
      <c r="Q26" s="0" t="str">
        <f aca="false">IF(AND($O26=$O$5,$B26=2002),CONCATENATE($O26," ",$B26),"")</f>
        <v/>
      </c>
      <c r="R26" s="0" t="str">
        <f aca="false">IF(AND($O26=$O$5,$B26=2003),CONCATENATE($O26," ",$B26),"")</f>
        <v/>
      </c>
      <c r="S26" s="0" t="str">
        <f aca="false">IF(AND($O26=$O$5,$B26=2004),CONCATENATE($O26," ",$B26),"")</f>
        <v/>
      </c>
      <c r="T26" s="0" t="str">
        <f aca="false">IF(OR($EZ26=T$5,$FA26=T$5,$FB26=T$5),T$5,"")</f>
        <v/>
      </c>
      <c r="U26" s="0" t="str">
        <f aca="false">IF(AND($T26=$T$5,$B26=2001),CONCATENATE($T26," ",$B26),"")</f>
        <v/>
      </c>
      <c r="V26" s="0" t="str">
        <f aca="false">IF(AND($T26=$T$5,$B26=2002),CONCATENATE($T26," ",$B26),"")</f>
        <v/>
      </c>
      <c r="W26" s="0" t="str">
        <f aca="false">IF(AND($T26=$T$5,$B26=2003),CONCATENATE($T26," ",$B26),"")</f>
        <v/>
      </c>
      <c r="X26" s="0" t="str">
        <f aca="false">IF(AND($T26=$T$5,$B26=2004),CONCATENATE($T26," ",$B26),"")</f>
        <v/>
      </c>
      <c r="Y26" s="0" t="str">
        <f aca="false">IF(OR($EZ26=Y$5,$FA26=Y$5,$FB26=Y$5),Y$5,"")</f>
        <v/>
      </c>
      <c r="Z26" s="0" t="str">
        <f aca="false">IF(AND($Y26=$Y$5,$B26=2001),CONCATENATE($Y26," ",$B26),"")</f>
        <v/>
      </c>
      <c r="AA26" s="0" t="str">
        <f aca="false">IF(AND($Y26=$Y$5,$B26=2002),CONCATENATE($Y26," ",$B26),"")</f>
        <v/>
      </c>
      <c r="AB26" s="0" t="str">
        <f aca="false">IF(AND($Y26=$Y$5,$B26=2003),CONCATENATE($Y26," ",$B26),"")</f>
        <v/>
      </c>
      <c r="AC26" s="0" t="str">
        <f aca="false">IF(AND($Y26=$Y$5,$B26=2004),CONCATENATE($Y26," ",$B26),"")</f>
        <v/>
      </c>
      <c r="AD26" s="0" t="str">
        <f aca="false">IF(OR($EZ26=AD$5,$FA26=AD$5,$FB26=AD$5),AD$5,"")</f>
        <v/>
      </c>
      <c r="AE26" s="0" t="str">
        <f aca="false">IF(AND($AD26=$AD$5,$B26=2001),CONCATENATE($AD26," ",$B26),"")</f>
        <v/>
      </c>
      <c r="AF26" s="0" t="str">
        <f aca="false">IF(AND($AD26=$AD$5,$B26=2002),CONCATENATE($AD26," ",$B26),"")</f>
        <v/>
      </c>
      <c r="AG26" s="0" t="str">
        <f aca="false">IF(AND($AD26=$AD$5,$B26=2003),CONCATENATE($AD26," ",$B26),"")</f>
        <v/>
      </c>
      <c r="AH26" s="0" t="str">
        <f aca="false">IF(AND($AD26=$AD$5,$B26=2004),CONCATENATE($AD26," ",$B26),"")</f>
        <v/>
      </c>
      <c r="AI26" s="0" t="str">
        <f aca="false">IF(OR($EZ26=AI$5,$FA26=AI$5,$FB26=AI$5),AI$5,"")</f>
        <v/>
      </c>
      <c r="AJ26" s="0" t="str">
        <f aca="false">IF(AND($AI26=$AI$5,$B26=2001),CONCATENATE($AI26," ",$B26),"")</f>
        <v/>
      </c>
      <c r="AK26" s="0" t="str">
        <f aca="false">IF(AND($AI26=$AI$5,$B26=2002),CONCATENATE($AI26," ",$B26),"")</f>
        <v/>
      </c>
      <c r="AL26" s="0" t="str">
        <f aca="false">IF(AND($AI26=$AI$5,$B26=2003),CONCATENATE($AI26," ",$B26),"")</f>
        <v/>
      </c>
      <c r="AM26" s="0" t="str">
        <f aca="false">IF(AND($AI26=$AI$5,$B26=2004),CONCATENATE($AI26," ",$B26),"")</f>
        <v/>
      </c>
      <c r="AN26" s="0" t="str">
        <f aca="false">IF(OR($EZ26=AN$5,$FA26=AN$5,$FB26=AN$5),AN$5,"")</f>
        <v/>
      </c>
      <c r="AO26" s="0" t="str">
        <f aca="false">IF(AND($AN26=$AN$5,$B26=2001),CONCATENATE($AN26," ",$B26),"")</f>
        <v/>
      </c>
      <c r="AP26" s="0" t="str">
        <f aca="false">IF(AND($AN26=$AN$5,$B26=2002),CONCATENATE($AN26," ",$B26),"")</f>
        <v/>
      </c>
      <c r="AQ26" s="0" t="str">
        <f aca="false">IF(AND($AN26=$AN$5,$B26=2003),CONCATENATE($AN26," ",$B26),"")</f>
        <v/>
      </c>
      <c r="AR26" s="0" t="str">
        <f aca="false">IF(AND($AN26=$AN$5,$B26=2004),CONCATENATE($AN26," ",$B26),"")</f>
        <v/>
      </c>
      <c r="AS26" s="0" t="str">
        <f aca="false">IF(OR($EZ26=AS$5,$FA26=AS$5,$FB26=AS$5),AS$5,"")</f>
        <v/>
      </c>
      <c r="AT26" s="0" t="str">
        <f aca="false">IF(AND($AS26=$AS$5,$B26=2001),CONCATENATE($AS26," ",$B26),"")</f>
        <v/>
      </c>
      <c r="AU26" s="0" t="str">
        <f aca="false">IF(AND($AS26=$AS$5,$B26=2002),CONCATENATE($AS26," ",$B26),"")</f>
        <v/>
      </c>
      <c r="AV26" s="0" t="str">
        <f aca="false">IF(AND($AS26=$AS$5,$B26=2003),CONCATENATE($AS26," ",$B26),"")</f>
        <v/>
      </c>
      <c r="AW26" s="0" t="str">
        <f aca="false">IF(AND($AS26=$AS$5,$B26=2004),CONCATENATE($AS26," ",$B26),"")</f>
        <v/>
      </c>
      <c r="AX26" s="0" t="str">
        <f aca="false">IF(OR($EZ26=AX$5,$FA26=AX$5,$FB26=AX$5),AX$5,"")</f>
        <v/>
      </c>
      <c r="AY26" s="0" t="str">
        <f aca="false">IF(AND($AX26=$AX$5,$B26=2001),CONCATENATE($AX26," ",$B26),"")</f>
        <v/>
      </c>
      <c r="AZ26" s="0" t="str">
        <f aca="false">IF(AND($AX26=$AX$5,$B26=2002),CONCATENATE($AX26," ",$B26),"")</f>
        <v/>
      </c>
      <c r="BA26" s="0" t="str">
        <f aca="false">IF(AND($AX26=$AX$5,$B26=2003),CONCATENATE($AX26," ",$B26),"")</f>
        <v/>
      </c>
      <c r="BB26" s="0" t="str">
        <f aca="false">IF(AND($AX26=$AX$5,$B26=2004),CONCATENATE($AX26," ",$B26),"")</f>
        <v/>
      </c>
      <c r="BC26" s="0" t="str">
        <f aca="false">IF(OR($EZ26=BC$5,$FA26=BC$5,$FB26=BC$5),BC$5,"")</f>
        <v/>
      </c>
      <c r="BD26" s="0" t="str">
        <f aca="false">IF(AND($BC26=$BC$5,$B26=2001),CONCATENATE($BC26," ",$B26),"")</f>
        <v/>
      </c>
      <c r="BE26" s="0" t="str">
        <f aca="false">IF(AND($BC26=$BC$5,$B26=2002),CONCATENATE($BC26," ",$B26),"")</f>
        <v/>
      </c>
      <c r="BF26" s="0" t="str">
        <f aca="false">IF(AND($BC26=$BC$5,$B26=2003),CONCATENATE($BC26," ",$B26),"")</f>
        <v/>
      </c>
      <c r="BG26" s="0" t="str">
        <f aca="false">IF(AND($BC26=$BC$5,$B26=2004),CONCATENATE($BC26," ",$B26),"")</f>
        <v/>
      </c>
      <c r="BH26" s="0" t="str">
        <f aca="false">IF(OR($EZ26=BH$5,$FA26=BH$5,$FB26=BH$5),BH$5,"")</f>
        <v/>
      </c>
      <c r="BI26" s="0" t="str">
        <f aca="false">IF(AND($BH26=$BH$5,$B26=2001),CONCATENATE($BH26," ",$B26),"")</f>
        <v/>
      </c>
      <c r="BJ26" s="0" t="str">
        <f aca="false">IF(AND($BH26=$BH$5,$B26=2002),CONCATENATE($BH26," ",$B26),"")</f>
        <v/>
      </c>
      <c r="BK26" s="0" t="str">
        <f aca="false">IF(AND($BH26=$BH$5,$B26=2003),CONCATENATE($BH26," ",$B26),"")</f>
        <v/>
      </c>
      <c r="BL26" s="0" t="str">
        <f aca="false">IF(AND($BH26=$BH$5,$B26=2004),CONCATENATE($BH26," ",$B26),"")</f>
        <v/>
      </c>
      <c r="BM26" s="0" t="str">
        <f aca="false">IF(OR($EZ26=BM$5,$FA26=BM$5,$FB26=BM$5),BM$5,"")</f>
        <v>PG&amp;E</v>
      </c>
      <c r="BN26" s="0" t="str">
        <f aca="false">IF(AND($BM26=$BM$5,$B26=2001),CONCATENATE($BM26," ",$B26),"")</f>
        <v/>
      </c>
      <c r="BO26" s="0" t="str">
        <f aca="false">IF(AND($BM26=$BM$5,$B26=2002),CONCATENATE($BM26," ",$B26),"")</f>
        <v/>
      </c>
      <c r="BP26" s="0" t="str">
        <f aca="false">IF(AND($BM26=$BM$5,$B26=2003),CONCATENATE($BM26," ",$B26),"")</f>
        <v>PG&amp;E 2003</v>
      </c>
      <c r="BQ26" s="0" t="str">
        <f aca="false">IF(AND($BM26=$BM$5,$B26=2004),CONCATENATE($BM26," ",$B26),"")</f>
        <v/>
      </c>
      <c r="BR26" s="0" t="str">
        <f aca="false">IF(OR($EZ26=BR$5,$FA26=BR$5,$FB26=BR$5),BR$5,"")</f>
        <v/>
      </c>
      <c r="BS26" s="0" t="str">
        <f aca="false">IF(AND($BR26=$BR$5,$B26=2001),CONCATENATE($BR26," ",$B26),"")</f>
        <v/>
      </c>
      <c r="BT26" s="0" t="str">
        <f aca="false">IF(AND($BR26=$BR$5,$B26=2002),CONCATENATE($BR26," ",$B26),"")</f>
        <v/>
      </c>
      <c r="BU26" s="0" t="str">
        <f aca="false">IF(AND($BR26=$BR$5,$B26=2003),CONCATENATE($BR26," ",$B26),"")</f>
        <v/>
      </c>
      <c r="BV26" s="0" t="str">
        <f aca="false">IF(AND($BR26=$BR$5,$B26=2004),CONCATENATE($BR26," ",$B26),"")</f>
        <v/>
      </c>
      <c r="BW26" s="0" t="str">
        <f aca="false">IF(OR($EZ26=BW$5,$FA26=BW$5,$FB26=BW$5),BW$5,"")</f>
        <v/>
      </c>
      <c r="BX26" s="0" t="str">
        <f aca="false">IF(AND($BW26=$BW$5,$B26=2001),CONCATENATE($BW26," ",$B26),"")</f>
        <v/>
      </c>
      <c r="BY26" s="0" t="str">
        <f aca="false">IF(AND($BW26=$BW$5,$B26=2002),CONCATENATE($BW26," ",$B26),"")</f>
        <v/>
      </c>
      <c r="BZ26" s="0" t="str">
        <f aca="false">IF(AND($BW26=$BW$5,$B26=2003),CONCATENATE($BW26," ",$B26),"")</f>
        <v/>
      </c>
      <c r="CA26" s="0" t="str">
        <f aca="false">IF(AND($BW26=$BW$5,$B26=2004),CONCATENATE($BW26," ",$B26),"")</f>
        <v/>
      </c>
      <c r="CB26" s="0" t="str">
        <f aca="false">IF(OR($EZ26=CB$5,$FA26=CB$5,$FB26=CB$5),CB$5,"")</f>
        <v/>
      </c>
      <c r="CC26" s="0" t="str">
        <f aca="false">IF(AND($CB26=$CB$5,$B26=2001),CONCATENATE($CB26," ",$B26),"")</f>
        <v/>
      </c>
      <c r="CD26" s="0" t="str">
        <f aca="false">IF(AND($CB26=$CB$5,$B26=2002),CONCATENATE($CB26," ",$B26),"")</f>
        <v/>
      </c>
      <c r="CE26" s="0" t="str">
        <f aca="false">IF(AND($CB26=$CB$5,$B26=2003),CONCATENATE($CB26," ",$B26),"")</f>
        <v/>
      </c>
      <c r="CF26" s="0" t="str">
        <f aca="false">IF(AND($CB26=$CB$5,$B26=2004),CONCATENATE($CB26," ",$B26),"")</f>
        <v/>
      </c>
      <c r="CG26" s="0" t="str">
        <f aca="false">IF(OR($EZ26=CG$5,$FA26=CG$5,$FB26=CG$5),CG$5,"")</f>
        <v/>
      </c>
      <c r="CH26" s="0" t="str">
        <f aca="false">IF(AND($CG26=$CG$5,$B26=2001),CONCATENATE($CG26," ",$B26),"")</f>
        <v/>
      </c>
      <c r="CI26" s="0" t="str">
        <f aca="false">IF(AND($CG26=$CG$5,$B26=2002),CONCATENATE($CG26," ",$B26),"")</f>
        <v/>
      </c>
      <c r="CJ26" s="0" t="str">
        <f aca="false">IF(AND($CG26=$CG$5,$B26=2003),CONCATENATE($CG26," ",$B26),"")</f>
        <v/>
      </c>
      <c r="CK26" s="0" t="str">
        <f aca="false">IF(AND($CG26=$CG$5,$B26=2004),CONCATENATE($CG26," ",$B26),"")</f>
        <v/>
      </c>
      <c r="CL26" s="0" t="str">
        <f aca="false">IF(OR($EZ26=CL$5,$FA26=CL$5,$FB26=CL$5),CL$5,"")</f>
        <v/>
      </c>
      <c r="CM26" s="0" t="str">
        <f aca="false">IF(AND($CL26=$CL$5,$B26=2001),CONCATENATE($CL26," ",$B26),"")</f>
        <v/>
      </c>
      <c r="CN26" s="0" t="str">
        <f aca="false">IF(AND($CL26=$CL$5,$B26=2002),CONCATENATE($CL26," ",$B26),"")</f>
        <v/>
      </c>
      <c r="CO26" s="0" t="str">
        <f aca="false">IF(AND($CL26=$CL$5,$B26=2003),CONCATENATE($CL26," ",$B26),"")</f>
        <v/>
      </c>
      <c r="CP26" s="0" t="str">
        <f aca="false">IF(AND($CL26=$CL$5,$B26=2004),CONCATENATE($CL26," ",$B26),"")</f>
        <v/>
      </c>
      <c r="CQ26" s="0" t="str">
        <f aca="false">IF(OR($EZ26=CQ$5,$FA26=CQ$5,$FB26=CQ$5),CQ$5,"")</f>
        <v/>
      </c>
      <c r="CR26" s="0" t="str">
        <f aca="false">IF(AND($CQ26=$CQ$5,$B26=2001),CONCATENATE($CQ26," ",$B26),"")</f>
        <v/>
      </c>
      <c r="CS26" s="0" t="str">
        <f aca="false">IF(AND($CQ26=$CQ$5,$B26=2002),CONCATENATE($CQ26," ",$B26),"")</f>
        <v/>
      </c>
      <c r="CT26" s="0" t="str">
        <f aca="false">IF(AND($CQ26=$CQ$5,$B26=2003),CONCATENATE($CQ26," ",$B26),"")</f>
        <v/>
      </c>
      <c r="CU26" s="0" t="str">
        <f aca="false">IF(AND($CQ26=$CQ$5,$B26=2004),CONCATENATE($CQ26," ",$B26),"")</f>
        <v/>
      </c>
      <c r="CV26" s="0" t="str">
        <f aca="false">IF(OR($EZ26=CV$5,$FA26=CV$5,$FB26=CV$5),CV$5,"")</f>
        <v/>
      </c>
      <c r="CW26" s="0" t="str">
        <f aca="false">IF(AND($CV26=$CV$5,$B26=2001),CONCATENATE($CV26," ",$B26),"")</f>
        <v/>
      </c>
      <c r="CX26" s="0" t="str">
        <f aca="false">IF(AND($CV26=$CV$5,$B26=2002),CONCATENATE($CV26," ",$B26),"")</f>
        <v/>
      </c>
      <c r="CY26" s="0" t="str">
        <f aca="false">IF(AND($CV26=$CV$5,$B26=2003),CONCATENATE($CV26," ",$B26),"")</f>
        <v/>
      </c>
      <c r="CZ26" s="0" t="str">
        <f aca="false">IF(AND($CV26=$CV$5,$B26=2004),CONCATENATE($CV26," ",$B26),"")</f>
        <v/>
      </c>
      <c r="DA26" s="0" t="str">
        <f aca="false">IF(OR($EZ26=DA$5,$FA26=DA$5,$FB26=DA$5),DA$5,"")</f>
        <v/>
      </c>
      <c r="DB26" s="0" t="str">
        <f aca="false">IF(AND($DA26=$DA$5,$B26=2001),CONCATENATE($DA26," ",$B26),"")</f>
        <v/>
      </c>
      <c r="DC26" s="0" t="str">
        <f aca="false">IF(AND($DA26=$DA$5,$B26=2002),CONCATENATE($DA26," ",$B26),"")</f>
        <v/>
      </c>
      <c r="DD26" s="0" t="str">
        <f aca="false">IF(AND($DA26=$DA$5,$B26=2003),CONCATENATE($DA26," ",$B26),"")</f>
        <v/>
      </c>
      <c r="DE26" s="0" t="str">
        <f aca="false">IF(AND($DA26=$DA$5,$B26=2004),CONCATENATE($DA26," ",$B26),"")</f>
        <v/>
      </c>
      <c r="DF26" s="0" t="n">
        <v>600</v>
      </c>
      <c r="DG26" s="0" t="n">
        <v>600</v>
      </c>
      <c r="DH26" s="12" t="n">
        <v>2336.1</v>
      </c>
      <c r="DI26" s="12" t="n">
        <v>1205</v>
      </c>
      <c r="DJ26" s="12" t="n">
        <v>5265</v>
      </c>
      <c r="DK26" s="12" t="n">
        <v>1863</v>
      </c>
      <c r="DL26" s="12" t="n">
        <v>345</v>
      </c>
      <c r="DM26" s="0" t="n">
        <v>6.8</v>
      </c>
      <c r="DN26" s="12" t="n">
        <v>1233.1</v>
      </c>
      <c r="DO26" s="0" t="n">
        <v>34</v>
      </c>
      <c r="DP26" s="0" t="n">
        <v>160</v>
      </c>
      <c r="DQ26" s="12" t="n">
        <v>2835</v>
      </c>
      <c r="DR26" s="12" t="n">
        <v>350</v>
      </c>
      <c r="DS26" s="12" t="n">
        <v>4866</v>
      </c>
      <c r="DT26" s="12" t="n">
        <v>1296</v>
      </c>
      <c r="DU26" s="12" t="n">
        <v>1233.1</v>
      </c>
      <c r="DV26" s="0" t="n">
        <v>6.8</v>
      </c>
      <c r="DW26" s="0" t="n">
        <v>49</v>
      </c>
      <c r="DX26" s="12" t="n">
        <v>1255.2</v>
      </c>
      <c r="DY26" s="0" t="n">
        <v>685</v>
      </c>
      <c r="DZ26" s="0" t="n">
        <v>1065</v>
      </c>
      <c r="EA26" s="0" t="n">
        <v>0</v>
      </c>
      <c r="EB26" s="12" t="n">
        <f aca="false">DF26*$EB$1*$EB$2</f>
        <v>108000</v>
      </c>
      <c r="EC26" s="12" t="n">
        <v>420498</v>
      </c>
      <c r="ED26" s="12" t="n">
        <v>216900</v>
      </c>
      <c r="EE26" s="12" t="n">
        <v>947700</v>
      </c>
      <c r="EF26" s="12" t="n">
        <v>335340</v>
      </c>
      <c r="EG26" s="12" t="n">
        <v>62100</v>
      </c>
      <c r="EH26" s="12" t="n">
        <v>1224</v>
      </c>
      <c r="EI26" s="12" t="n">
        <v>221958</v>
      </c>
      <c r="EJ26" s="12" t="n">
        <v>6120</v>
      </c>
      <c r="EK26" s="12" t="n">
        <v>28800</v>
      </c>
      <c r="EL26" s="12" t="n">
        <v>510300</v>
      </c>
      <c r="EM26" s="12" t="n">
        <v>63000</v>
      </c>
      <c r="EN26" s="12" t="n">
        <v>875880</v>
      </c>
      <c r="EO26" s="12" t="n">
        <v>233280</v>
      </c>
      <c r="EP26" s="12" t="n">
        <v>221958</v>
      </c>
      <c r="EQ26" s="0" t="n">
        <v>1224</v>
      </c>
      <c r="ER26" s="12" t="n">
        <v>8820</v>
      </c>
      <c r="ES26" s="12" t="n">
        <v>225936</v>
      </c>
      <c r="ET26" s="12" t="n">
        <v>123300</v>
      </c>
      <c r="EU26" s="12" t="n">
        <v>191700</v>
      </c>
      <c r="EV26" s="0" t="n">
        <v>0</v>
      </c>
      <c r="EW26" s="0" t="s">
        <v>114</v>
      </c>
      <c r="EX26" s="0" t="s">
        <v>115</v>
      </c>
      <c r="EY26" s="0" t="s">
        <v>116</v>
      </c>
      <c r="EZ26" s="25" t="s">
        <v>12</v>
      </c>
      <c r="FA26" s="25"/>
      <c r="FB26" s="25"/>
      <c r="FC26" s="26" t="s">
        <v>314</v>
      </c>
      <c r="FD26" s="0" t="s">
        <v>315</v>
      </c>
      <c r="FH26" s="0" t="n">
        <v>0</v>
      </c>
      <c r="FS26" s="0" t="n">
        <v>870</v>
      </c>
    </row>
    <row r="27" customFormat="false" ht="12.75" hidden="false" customHeight="false" outlineLevel="0" collapsed="false">
      <c r="A27" s="0" t="s">
        <v>517</v>
      </c>
      <c r="B27" s="0" t="n">
        <v>2003</v>
      </c>
      <c r="C27" s="24"/>
      <c r="D27" s="0" t="s">
        <v>117</v>
      </c>
      <c r="E27" s="0" t="str">
        <f aca="false">CONCATENATE(D27," ",B27)</f>
        <v>CA 2003</v>
      </c>
      <c r="F27" s="0" t="s">
        <v>471</v>
      </c>
      <c r="G27" s="0" t="s">
        <v>471</v>
      </c>
      <c r="H27" s="0" t="s">
        <v>221</v>
      </c>
      <c r="I27" s="0" t="s">
        <v>472</v>
      </c>
      <c r="J27" s="0" t="str">
        <f aca="false">IF(OR($EZ27=J$5,$FA27=J$5,$FB27=J$5),J$5,"")</f>
        <v/>
      </c>
      <c r="K27" s="0" t="str">
        <f aca="false">IF(AND($J27=$J$5,$B27=2001),CONCATENATE($J27," ",$B27),"")</f>
        <v/>
      </c>
      <c r="L27" s="0" t="str">
        <f aca="false">IF(AND($J27=$J$5,$B27=2002),CONCATENATE($J27," ",$B27),"")</f>
        <v/>
      </c>
      <c r="M27" s="0" t="str">
        <f aca="false">IF(AND($J27=$J$5,$B27=2003),CONCATENATE($J27," ",$B27),"")</f>
        <v/>
      </c>
      <c r="N27" s="0" t="str">
        <f aca="false">IF(AND($J27=$J$5,$B27=2004),CONCATENATE($J27," ",$B27),"")</f>
        <v/>
      </c>
      <c r="O27" s="0" t="str">
        <f aca="false">IF(OR($EZ27=O$5,$FA27=O$5,$FB27=O$5),O$5,"")</f>
        <v/>
      </c>
      <c r="P27" s="0" t="str">
        <f aca="false">IF(AND($O27=$O$5,$B27=2001),CONCATENATE($O27," ",$B27),"")</f>
        <v/>
      </c>
      <c r="Q27" s="0" t="str">
        <f aca="false">IF(AND($O27=$O$5,$B27=2002),CONCATENATE($O27," ",$B27),"")</f>
        <v/>
      </c>
      <c r="R27" s="0" t="str">
        <f aca="false">IF(AND($O27=$O$5,$B27=2003),CONCATENATE($O27," ",$B27),"")</f>
        <v/>
      </c>
      <c r="S27" s="0" t="str">
        <f aca="false">IF(AND($O27=$O$5,$B27=2004),CONCATENATE($O27," ",$B27),"")</f>
        <v/>
      </c>
      <c r="T27" s="0" t="str">
        <f aca="false">IF(OR($EZ27=T$5,$FA27=T$5,$FB27=T$5),T$5,"")</f>
        <v/>
      </c>
      <c r="U27" s="0" t="str">
        <f aca="false">IF(AND($T27=$T$5,$B27=2001),CONCATENATE($T27," ",$B27),"")</f>
        <v/>
      </c>
      <c r="V27" s="0" t="str">
        <f aca="false">IF(AND($T27=$T$5,$B27=2002),CONCATENATE($T27," ",$B27),"")</f>
        <v/>
      </c>
      <c r="W27" s="0" t="str">
        <f aca="false">IF(AND($T27=$T$5,$B27=2003),CONCATENATE($T27," ",$B27),"")</f>
        <v/>
      </c>
      <c r="X27" s="0" t="str">
        <f aca="false">IF(AND($T27=$T$5,$B27=2004),CONCATENATE($T27," ",$B27),"")</f>
        <v/>
      </c>
      <c r="Y27" s="0" t="str">
        <f aca="false">IF(OR($EZ27=Y$5,$FA27=Y$5,$FB27=Y$5),Y$5,"")</f>
        <v/>
      </c>
      <c r="Z27" s="0" t="str">
        <f aca="false">IF(AND($Y27=$Y$5,$B27=2001),CONCATENATE($Y27," ",$B27),"")</f>
        <v/>
      </c>
      <c r="AA27" s="0" t="str">
        <f aca="false">IF(AND($Y27=$Y$5,$B27=2002),CONCATENATE($Y27," ",$B27),"")</f>
        <v/>
      </c>
      <c r="AB27" s="0" t="str">
        <f aca="false">IF(AND($Y27=$Y$5,$B27=2003),CONCATENATE($Y27," ",$B27),"")</f>
        <v/>
      </c>
      <c r="AC27" s="0" t="str">
        <f aca="false">IF(AND($Y27=$Y$5,$B27=2004),CONCATENATE($Y27," ",$B27),"")</f>
        <v/>
      </c>
      <c r="AD27" s="0" t="str">
        <f aca="false">IF(OR($EZ27=AD$5,$FA27=AD$5,$FB27=AD$5),AD$5,"")</f>
        <v/>
      </c>
      <c r="AE27" s="0" t="str">
        <f aca="false">IF(AND($AD27=$AD$5,$B27=2001),CONCATENATE($AD27," ",$B27),"")</f>
        <v/>
      </c>
      <c r="AF27" s="0" t="str">
        <f aca="false">IF(AND($AD27=$AD$5,$B27=2002),CONCATENATE($AD27," ",$B27),"")</f>
        <v/>
      </c>
      <c r="AG27" s="0" t="str">
        <f aca="false">IF(AND($AD27=$AD$5,$B27=2003),CONCATENATE($AD27," ",$B27),"")</f>
        <v/>
      </c>
      <c r="AH27" s="0" t="str">
        <f aca="false">IF(AND($AD27=$AD$5,$B27=2004),CONCATENATE($AD27," ",$B27),"")</f>
        <v/>
      </c>
      <c r="AI27" s="0" t="str">
        <f aca="false">IF(OR($EZ27=AI$5,$FA27=AI$5,$FB27=AI$5),AI$5,"")</f>
        <v/>
      </c>
      <c r="AJ27" s="0" t="str">
        <f aca="false">IF(AND($AI27=$AI$5,$B27=2001),CONCATENATE($AI27," ",$B27),"")</f>
        <v/>
      </c>
      <c r="AK27" s="0" t="str">
        <f aca="false">IF(AND($AI27=$AI$5,$B27=2002),CONCATENATE($AI27," ",$B27),"")</f>
        <v/>
      </c>
      <c r="AL27" s="0" t="str">
        <f aca="false">IF(AND($AI27=$AI$5,$B27=2003),CONCATENATE($AI27," ",$B27),"")</f>
        <v/>
      </c>
      <c r="AM27" s="0" t="str">
        <f aca="false">IF(AND($AI27=$AI$5,$B27=2004),CONCATENATE($AI27," ",$B27),"")</f>
        <v/>
      </c>
      <c r="AN27" s="0" t="str">
        <f aca="false">IF(OR($EZ27=AN$5,$FA27=AN$5,$FB27=AN$5),AN$5,"")</f>
        <v/>
      </c>
      <c r="AO27" s="0" t="str">
        <f aca="false">IF(AND($AN27=$AN$5,$B27=2001),CONCATENATE($AN27," ",$B27),"")</f>
        <v/>
      </c>
      <c r="AP27" s="0" t="str">
        <f aca="false">IF(AND($AN27=$AN$5,$B27=2002),CONCATENATE($AN27," ",$B27),"")</f>
        <v/>
      </c>
      <c r="AQ27" s="0" t="str">
        <f aca="false">IF(AND($AN27=$AN$5,$B27=2003),CONCATENATE($AN27," ",$B27),"")</f>
        <v/>
      </c>
      <c r="AR27" s="0" t="str">
        <f aca="false">IF(AND($AN27=$AN$5,$B27=2004),CONCATENATE($AN27," ",$B27),"")</f>
        <v/>
      </c>
      <c r="AS27" s="0" t="str">
        <f aca="false">IF(OR($EZ27=AS$5,$FA27=AS$5,$FB27=AS$5),AS$5,"")</f>
        <v/>
      </c>
      <c r="AT27" s="0" t="str">
        <f aca="false">IF(AND($AS27=$AS$5,$B27=2001),CONCATENATE($AS27," ",$B27),"")</f>
        <v/>
      </c>
      <c r="AU27" s="0" t="str">
        <f aca="false">IF(AND($AS27=$AS$5,$B27=2002),CONCATENATE($AS27," ",$B27),"")</f>
        <v/>
      </c>
      <c r="AV27" s="0" t="str">
        <f aca="false">IF(AND($AS27=$AS$5,$B27=2003),CONCATENATE($AS27," ",$B27),"")</f>
        <v/>
      </c>
      <c r="AW27" s="0" t="str">
        <f aca="false">IF(AND($AS27=$AS$5,$B27=2004),CONCATENATE($AS27," ",$B27),"")</f>
        <v/>
      </c>
      <c r="AX27" s="0" t="str">
        <f aca="false">IF(OR($EZ27=AX$5,$FA27=AX$5,$FB27=AX$5),AX$5,"")</f>
        <v/>
      </c>
      <c r="AY27" s="0" t="str">
        <f aca="false">IF(AND($AX27=$AX$5,$B27=2001),CONCATENATE($AX27," ",$B27),"")</f>
        <v/>
      </c>
      <c r="AZ27" s="0" t="str">
        <f aca="false">IF(AND($AX27=$AX$5,$B27=2002),CONCATENATE($AX27," ",$B27),"")</f>
        <v/>
      </c>
      <c r="BA27" s="0" t="str">
        <f aca="false">IF(AND($AX27=$AX$5,$B27=2003),CONCATENATE($AX27," ",$B27),"")</f>
        <v/>
      </c>
      <c r="BB27" s="0" t="str">
        <f aca="false">IF(AND($AX27=$AX$5,$B27=2004),CONCATENATE($AX27," ",$B27),"")</f>
        <v/>
      </c>
      <c r="BC27" s="0" t="str">
        <f aca="false">IF(OR($EZ27=BC$5,$FA27=BC$5,$FB27=BC$5),BC$5,"")</f>
        <v/>
      </c>
      <c r="BD27" s="0" t="str">
        <f aca="false">IF(AND($BC27=$BC$5,$B27=2001),CONCATENATE($BC27," ",$B27),"")</f>
        <v/>
      </c>
      <c r="BE27" s="0" t="str">
        <f aca="false">IF(AND($BC27=$BC$5,$B27=2002),CONCATENATE($BC27," ",$B27),"")</f>
        <v/>
      </c>
      <c r="BF27" s="0" t="str">
        <f aca="false">IF(AND($BC27=$BC$5,$B27=2003),CONCATENATE($BC27," ",$B27),"")</f>
        <v/>
      </c>
      <c r="BG27" s="0" t="str">
        <f aca="false">IF(AND($BC27=$BC$5,$B27=2004),CONCATENATE($BC27," ",$B27),"")</f>
        <v/>
      </c>
      <c r="BH27" s="0" t="str">
        <f aca="false">IF(OR($EZ27=BH$5,$FA27=BH$5,$FB27=BH$5),BH$5,"")</f>
        <v/>
      </c>
      <c r="BI27" s="0" t="str">
        <f aca="false">IF(AND($BH27=$BH$5,$B27=2001),CONCATENATE($BH27," ",$B27),"")</f>
        <v/>
      </c>
      <c r="BJ27" s="0" t="str">
        <f aca="false">IF(AND($BH27=$BH$5,$B27=2002),CONCATENATE($BH27," ",$B27),"")</f>
        <v/>
      </c>
      <c r="BK27" s="0" t="str">
        <f aca="false">IF(AND($BH27=$BH$5,$B27=2003),CONCATENATE($BH27," ",$B27),"")</f>
        <v/>
      </c>
      <c r="BL27" s="0" t="str">
        <f aca="false">IF(AND($BH27=$BH$5,$B27=2004),CONCATENATE($BH27," ",$B27),"")</f>
        <v/>
      </c>
      <c r="BM27" s="0" t="str">
        <f aca="false">IF(OR($EZ27=BM$5,$FA27=BM$5,$FB27=BM$5),BM$5,"")</f>
        <v>PG&amp;E</v>
      </c>
      <c r="BN27" s="0" t="str">
        <f aca="false">IF(AND($BM27=$BM$5,$B27=2001),CONCATENATE($BM27," ",$B27),"")</f>
        <v/>
      </c>
      <c r="BO27" s="0" t="str">
        <f aca="false">IF(AND($BM27=$BM$5,$B27=2002),CONCATENATE($BM27," ",$B27),"")</f>
        <v/>
      </c>
      <c r="BP27" s="0" t="str">
        <f aca="false">IF(AND($BM27=$BM$5,$B27=2003),CONCATENATE($BM27," ",$B27),"")</f>
        <v>PG&amp;E 2003</v>
      </c>
      <c r="BQ27" s="0" t="str">
        <f aca="false">IF(AND($BM27=$BM$5,$B27=2004),CONCATENATE($BM27," ",$B27),"")</f>
        <v/>
      </c>
      <c r="BR27" s="0" t="str">
        <f aca="false">IF(OR($EZ27=BR$5,$FA27=BR$5,$FB27=BR$5),BR$5,"")</f>
        <v/>
      </c>
      <c r="BS27" s="0" t="str">
        <f aca="false">IF(AND($BR27=$BR$5,$B27=2001),CONCATENATE($BR27," ",$B27),"")</f>
        <v/>
      </c>
      <c r="BT27" s="0" t="str">
        <f aca="false">IF(AND($BR27=$BR$5,$B27=2002),CONCATENATE($BR27," ",$B27),"")</f>
        <v/>
      </c>
      <c r="BU27" s="0" t="str">
        <f aca="false">IF(AND($BR27=$BR$5,$B27=2003),CONCATENATE($BR27," ",$B27),"")</f>
        <v/>
      </c>
      <c r="BV27" s="0" t="str">
        <f aca="false">IF(AND($BR27=$BR$5,$B27=2004),CONCATENATE($BR27," ",$B27),"")</f>
        <v/>
      </c>
      <c r="BW27" s="0" t="str">
        <f aca="false">IF(OR($EZ27=BW$5,$FA27=BW$5,$FB27=BW$5),BW$5,"")</f>
        <v/>
      </c>
      <c r="BX27" s="0" t="str">
        <f aca="false">IF(AND($BW27=$BW$5,$B27=2001),CONCATENATE($BW27," ",$B27),"")</f>
        <v/>
      </c>
      <c r="BY27" s="0" t="str">
        <f aca="false">IF(AND($BW27=$BW$5,$B27=2002),CONCATENATE($BW27," ",$B27),"")</f>
        <v/>
      </c>
      <c r="BZ27" s="0" t="str">
        <f aca="false">IF(AND($BW27=$BW$5,$B27=2003),CONCATENATE($BW27," ",$B27),"")</f>
        <v/>
      </c>
      <c r="CA27" s="0" t="str">
        <f aca="false">IF(AND($BW27=$BW$5,$B27=2004),CONCATENATE($BW27," ",$B27),"")</f>
        <v/>
      </c>
      <c r="CB27" s="0" t="str">
        <f aca="false">IF(OR($EZ27=CB$5,$FA27=CB$5,$FB27=CB$5),CB$5,"")</f>
        <v/>
      </c>
      <c r="CC27" s="0" t="str">
        <f aca="false">IF(AND($CB27=$CB$5,$B27=2001),CONCATENATE($CB27," ",$B27),"")</f>
        <v/>
      </c>
      <c r="CD27" s="0" t="str">
        <f aca="false">IF(AND($CB27=$CB$5,$B27=2002),CONCATENATE($CB27," ",$B27),"")</f>
        <v/>
      </c>
      <c r="CE27" s="0" t="str">
        <f aca="false">IF(AND($CB27=$CB$5,$B27=2003),CONCATENATE($CB27," ",$B27),"")</f>
        <v/>
      </c>
      <c r="CF27" s="0" t="str">
        <f aca="false">IF(AND($CB27=$CB$5,$B27=2004),CONCATENATE($CB27," ",$B27),"")</f>
        <v/>
      </c>
      <c r="CG27" s="0" t="str">
        <f aca="false">IF(OR($EZ27=CG$5,$FA27=CG$5,$FB27=CG$5),CG$5,"")</f>
        <v/>
      </c>
      <c r="CH27" s="0" t="str">
        <f aca="false">IF(AND($CG27=$CG$5,$B27=2001),CONCATENATE($CG27," ",$B27),"")</f>
        <v/>
      </c>
      <c r="CI27" s="0" t="str">
        <f aca="false">IF(AND($CG27=$CG$5,$B27=2002),CONCATENATE($CG27," ",$B27),"")</f>
        <v/>
      </c>
      <c r="CJ27" s="0" t="str">
        <f aca="false">IF(AND($CG27=$CG$5,$B27=2003),CONCATENATE($CG27," ",$B27),"")</f>
        <v/>
      </c>
      <c r="CK27" s="0" t="str">
        <f aca="false">IF(AND($CG27=$CG$5,$B27=2004),CONCATENATE($CG27," ",$B27),"")</f>
        <v/>
      </c>
      <c r="CL27" s="0" t="str">
        <f aca="false">IF(OR($EZ27=CL$5,$FA27=CL$5,$FB27=CL$5),CL$5,"")</f>
        <v/>
      </c>
      <c r="CM27" s="0" t="str">
        <f aca="false">IF(AND($CL27=$CL$5,$B27=2001),CONCATENATE($CL27," ",$B27),"")</f>
        <v/>
      </c>
      <c r="CN27" s="0" t="str">
        <f aca="false">IF(AND($CL27=$CL$5,$B27=2002),CONCATENATE($CL27," ",$B27),"")</f>
        <v/>
      </c>
      <c r="CO27" s="0" t="str">
        <f aca="false">IF(AND($CL27=$CL$5,$B27=2003),CONCATENATE($CL27," ",$B27),"")</f>
        <v/>
      </c>
      <c r="CP27" s="0" t="str">
        <f aca="false">IF(AND($CL27=$CL$5,$B27=2004),CONCATENATE($CL27," ",$B27),"")</f>
        <v/>
      </c>
      <c r="CQ27" s="0" t="str">
        <f aca="false">IF(OR($EZ27=CQ$5,$FA27=CQ$5,$FB27=CQ$5),CQ$5,"")</f>
        <v/>
      </c>
      <c r="CR27" s="0" t="str">
        <f aca="false">IF(AND($CQ27=$CQ$5,$B27=2001),CONCATENATE($CQ27," ",$B27),"")</f>
        <v/>
      </c>
      <c r="CS27" s="0" t="str">
        <f aca="false">IF(AND($CQ27=$CQ$5,$B27=2002),CONCATENATE($CQ27," ",$B27),"")</f>
        <v/>
      </c>
      <c r="CT27" s="0" t="str">
        <f aca="false">IF(AND($CQ27=$CQ$5,$B27=2003),CONCATENATE($CQ27," ",$B27),"")</f>
        <v/>
      </c>
      <c r="CU27" s="0" t="str">
        <f aca="false">IF(AND($CQ27=$CQ$5,$B27=2004),CONCATENATE($CQ27," ",$B27),"")</f>
        <v/>
      </c>
      <c r="CV27" s="0" t="str">
        <f aca="false">IF(OR($EZ27=CV$5,$FA27=CV$5,$FB27=CV$5),CV$5,"")</f>
        <v/>
      </c>
      <c r="CW27" s="0" t="str">
        <f aca="false">IF(AND($CV27=$CV$5,$B27=2001),CONCATENATE($CV27," ",$B27),"")</f>
        <v/>
      </c>
      <c r="CX27" s="0" t="str">
        <f aca="false">IF(AND($CV27=$CV$5,$B27=2002),CONCATENATE($CV27," ",$B27),"")</f>
        <v/>
      </c>
      <c r="CY27" s="0" t="str">
        <f aca="false">IF(AND($CV27=$CV$5,$B27=2003),CONCATENATE($CV27," ",$B27),"")</f>
        <v/>
      </c>
      <c r="CZ27" s="0" t="str">
        <f aca="false">IF(AND($CV27=$CV$5,$B27=2004),CONCATENATE($CV27," ",$B27),"")</f>
        <v/>
      </c>
      <c r="DA27" s="0" t="str">
        <f aca="false">IF(OR($EZ27=DA$5,$FA27=DA$5,$FB27=DA$5),DA$5,"")</f>
        <v/>
      </c>
      <c r="DB27" s="0" t="str">
        <f aca="false">IF(AND($DA27=$DA$5,$B27=2001),CONCATENATE($DA27," ",$B27),"")</f>
        <v/>
      </c>
      <c r="DC27" s="0" t="str">
        <f aca="false">IF(AND($DA27=$DA$5,$B27=2002),CONCATENATE($DA27," ",$B27),"")</f>
        <v/>
      </c>
      <c r="DD27" s="0" t="str">
        <f aca="false">IF(AND($DA27=$DA$5,$B27=2003),CONCATENATE($DA27," ",$B27),"")</f>
        <v/>
      </c>
      <c r="DE27" s="0" t="str">
        <f aca="false">IF(AND($DA27=$DA$5,$B27=2004),CONCATENATE($DA27," ",$B27),"")</f>
        <v/>
      </c>
      <c r="DF27" s="0" t="n">
        <v>520</v>
      </c>
      <c r="DG27" s="0" t="n">
        <v>520</v>
      </c>
      <c r="DH27" s="12" t="n">
        <v>3066.1</v>
      </c>
      <c r="DI27" s="12" t="n">
        <v>1425</v>
      </c>
      <c r="DJ27" s="12" t="n">
        <v>9850</v>
      </c>
      <c r="DK27" s="12" t="n">
        <v>3833</v>
      </c>
      <c r="DL27" s="12" t="n">
        <v>3745</v>
      </c>
      <c r="DM27" s="0" t="n">
        <v>6.8</v>
      </c>
      <c r="DN27" s="12" t="n">
        <v>1503.1</v>
      </c>
      <c r="DO27" s="0" t="n">
        <v>34</v>
      </c>
      <c r="DP27" s="0" t="n">
        <v>160</v>
      </c>
      <c r="DQ27" s="12" t="n">
        <v>4295</v>
      </c>
      <c r="DR27" s="12" t="n">
        <v>1390</v>
      </c>
      <c r="DS27" s="12" t="n">
        <v>6446</v>
      </c>
      <c r="DT27" s="12" t="n">
        <v>1296</v>
      </c>
      <c r="DU27" s="12" t="n">
        <v>1503.1</v>
      </c>
      <c r="DV27" s="0" t="n">
        <v>6.8</v>
      </c>
      <c r="DW27" s="0" t="n">
        <v>559</v>
      </c>
      <c r="DX27" s="12" t="n">
        <v>2375.2</v>
      </c>
      <c r="DY27" s="0" t="n">
        <v>905</v>
      </c>
      <c r="DZ27" s="0" t="n">
        <v>1065</v>
      </c>
      <c r="EA27" s="0" t="n">
        <v>0</v>
      </c>
      <c r="EB27" s="12" t="n">
        <f aca="false">DF27*$EB$1*$EB$2</f>
        <v>93600</v>
      </c>
      <c r="EC27" s="12" t="n">
        <v>551898</v>
      </c>
      <c r="ED27" s="12" t="n">
        <v>256500</v>
      </c>
      <c r="EE27" s="12" t="n">
        <v>1773000</v>
      </c>
      <c r="EF27" s="12" t="n">
        <v>689940</v>
      </c>
      <c r="EG27" s="12" t="n">
        <v>674100</v>
      </c>
      <c r="EH27" s="12" t="n">
        <v>1224</v>
      </c>
      <c r="EI27" s="12" t="n">
        <v>270558</v>
      </c>
      <c r="EJ27" s="12" t="n">
        <v>6120</v>
      </c>
      <c r="EK27" s="12" t="n">
        <v>28800</v>
      </c>
      <c r="EL27" s="12" t="n">
        <v>773100</v>
      </c>
      <c r="EM27" s="12" t="n">
        <v>250200</v>
      </c>
      <c r="EN27" s="12" t="n">
        <v>1160280</v>
      </c>
      <c r="EO27" s="12" t="n">
        <v>233280</v>
      </c>
      <c r="EP27" s="12" t="n">
        <v>270558</v>
      </c>
      <c r="EQ27" s="0" t="n">
        <v>1224</v>
      </c>
      <c r="ER27" s="12" t="n">
        <v>100620</v>
      </c>
      <c r="ES27" s="12" t="n">
        <v>427536</v>
      </c>
      <c r="ET27" s="12" t="n">
        <v>162900</v>
      </c>
      <c r="EU27" s="12" t="n">
        <v>191700</v>
      </c>
      <c r="EV27" s="0" t="n">
        <v>0</v>
      </c>
      <c r="EW27" s="0" t="s">
        <v>121</v>
      </c>
      <c r="EX27" s="0" t="s">
        <v>115</v>
      </c>
      <c r="EY27" s="0" t="s">
        <v>116</v>
      </c>
      <c r="EZ27" s="25" t="s">
        <v>12</v>
      </c>
      <c r="FA27" s="25"/>
      <c r="FB27" s="25"/>
      <c r="FC27" s="0" t="s">
        <v>533</v>
      </c>
      <c r="FD27" s="0" t="s">
        <v>534</v>
      </c>
      <c r="FS27" s="0" t="n">
        <v>8</v>
      </c>
    </row>
    <row r="28" customFormat="false" ht="12.75" hidden="false" customHeight="false" outlineLevel="0" collapsed="false">
      <c r="A28" s="0" t="s">
        <v>517</v>
      </c>
      <c r="B28" s="0" t="n">
        <v>2003</v>
      </c>
      <c r="C28" s="24"/>
      <c r="D28" s="0" t="s">
        <v>117</v>
      </c>
      <c r="E28" s="0" t="str">
        <f aca="false">CONCATENATE(D28," ",B28)</f>
        <v>CA 2003</v>
      </c>
      <c r="F28" s="0" t="s">
        <v>469</v>
      </c>
      <c r="G28" s="0" t="s">
        <v>535</v>
      </c>
      <c r="H28" s="0" t="s">
        <v>21</v>
      </c>
      <c r="I28" s="0" t="s">
        <v>470</v>
      </c>
      <c r="J28" s="0" t="str">
        <f aca="false">IF(OR($EZ28=J$5,$FA28=J$5,$FB28=J$5),J$5,"")</f>
        <v/>
      </c>
      <c r="K28" s="0" t="str">
        <f aca="false">IF(AND($J28=$J$5,$B28=2001),CONCATENATE($J28," ",$B28),"")</f>
        <v/>
      </c>
      <c r="L28" s="0" t="str">
        <f aca="false">IF(AND($J28=$J$5,$B28=2002),CONCATENATE($J28," ",$B28),"")</f>
        <v/>
      </c>
      <c r="M28" s="0" t="str">
        <f aca="false">IF(AND($J28=$J$5,$B28=2003),CONCATENATE($J28," ",$B28),"")</f>
        <v/>
      </c>
      <c r="N28" s="0" t="str">
        <f aca="false">IF(AND($J28=$J$5,$B28=2004),CONCATENATE($J28," ",$B28),"")</f>
        <v/>
      </c>
      <c r="O28" s="0" t="str">
        <f aca="false">IF(OR($EZ28=O$5,$FA28=O$5,$FB28=O$5),O$5,"")</f>
        <v/>
      </c>
      <c r="P28" s="0" t="str">
        <f aca="false">IF(AND($O28=$O$5,$B28=2001),CONCATENATE($O28," ",$B28),"")</f>
        <v/>
      </c>
      <c r="Q28" s="0" t="str">
        <f aca="false">IF(AND($O28=$O$5,$B28=2002),CONCATENATE($O28," ",$B28),"")</f>
        <v/>
      </c>
      <c r="R28" s="0" t="str">
        <f aca="false">IF(AND($O28=$O$5,$B28=2003),CONCATENATE($O28," ",$B28),"")</f>
        <v/>
      </c>
      <c r="S28" s="0" t="str">
        <f aca="false">IF(AND($O28=$O$5,$B28=2004),CONCATENATE($O28," ",$B28),"")</f>
        <v/>
      </c>
      <c r="T28" s="0" t="str">
        <f aca="false">IF(OR($EZ28=T$5,$FA28=T$5,$FB28=T$5),T$5,"")</f>
        <v/>
      </c>
      <c r="U28" s="0" t="str">
        <f aca="false">IF(AND($T28=$T$5,$B28=2001),CONCATENATE($T28," ",$B28),"")</f>
        <v/>
      </c>
      <c r="V28" s="0" t="str">
        <f aca="false">IF(AND($T28=$T$5,$B28=2002),CONCATENATE($T28," ",$B28),"")</f>
        <v/>
      </c>
      <c r="W28" s="0" t="str">
        <f aca="false">IF(AND($T28=$T$5,$B28=2003),CONCATENATE($T28," ",$B28),"")</f>
        <v/>
      </c>
      <c r="X28" s="0" t="str">
        <f aca="false">IF(AND($T28=$T$5,$B28=2004),CONCATENATE($T28," ",$B28),"")</f>
        <v/>
      </c>
      <c r="Y28" s="0" t="str">
        <f aca="false">IF(OR($EZ28=Y$5,$FA28=Y$5,$FB28=Y$5),Y$5,"")</f>
        <v/>
      </c>
      <c r="Z28" s="0" t="str">
        <f aca="false">IF(AND($Y28=$Y$5,$B28=2001),CONCATENATE($Y28," ",$B28),"")</f>
        <v/>
      </c>
      <c r="AA28" s="0" t="str">
        <f aca="false">IF(AND($Y28=$Y$5,$B28=2002),CONCATENATE($Y28," ",$B28),"")</f>
        <v/>
      </c>
      <c r="AB28" s="0" t="str">
        <f aca="false">IF(AND($Y28=$Y$5,$B28=2003),CONCATENATE($Y28," ",$B28),"")</f>
        <v/>
      </c>
      <c r="AC28" s="0" t="str">
        <f aca="false">IF(AND($Y28=$Y$5,$B28=2004),CONCATENATE($Y28," ",$B28),"")</f>
        <v/>
      </c>
      <c r="AD28" s="0" t="str">
        <f aca="false">IF(OR($EZ28=AD$5,$FA28=AD$5,$FB28=AD$5),AD$5,"")</f>
        <v/>
      </c>
      <c r="AE28" s="0" t="str">
        <f aca="false">IF(AND($AD28=$AD$5,$B28=2001),CONCATENATE($AD28," ",$B28),"")</f>
        <v/>
      </c>
      <c r="AF28" s="0" t="str">
        <f aca="false">IF(AND($AD28=$AD$5,$B28=2002),CONCATENATE($AD28," ",$B28),"")</f>
        <v/>
      </c>
      <c r="AG28" s="0" t="str">
        <f aca="false">IF(AND($AD28=$AD$5,$B28=2003),CONCATENATE($AD28," ",$B28),"")</f>
        <v/>
      </c>
      <c r="AH28" s="0" t="str">
        <f aca="false">IF(AND($AD28=$AD$5,$B28=2004),CONCATENATE($AD28," ",$B28),"")</f>
        <v/>
      </c>
      <c r="AI28" s="0" t="str">
        <f aca="false">IF(OR($EZ28=AI$5,$FA28=AI$5,$FB28=AI$5),AI$5,"")</f>
        <v/>
      </c>
      <c r="AJ28" s="0" t="str">
        <f aca="false">IF(AND($AI28=$AI$5,$B28=2001),CONCATENATE($AI28," ",$B28),"")</f>
        <v/>
      </c>
      <c r="AK28" s="0" t="str">
        <f aca="false">IF(AND($AI28=$AI$5,$B28=2002),CONCATENATE($AI28," ",$B28),"")</f>
        <v/>
      </c>
      <c r="AL28" s="0" t="str">
        <f aca="false">IF(AND($AI28=$AI$5,$B28=2003),CONCATENATE($AI28," ",$B28),"")</f>
        <v/>
      </c>
      <c r="AM28" s="0" t="str">
        <f aca="false">IF(AND($AI28=$AI$5,$B28=2004),CONCATENATE($AI28," ",$B28),"")</f>
        <v/>
      </c>
      <c r="AN28" s="0" t="str">
        <f aca="false">IF(OR($EZ28=AN$5,$FA28=AN$5,$FB28=AN$5),AN$5,"")</f>
        <v/>
      </c>
      <c r="AO28" s="0" t="str">
        <f aca="false">IF(AND($AN28=$AN$5,$B28=2001),CONCATENATE($AN28," ",$B28),"")</f>
        <v/>
      </c>
      <c r="AP28" s="0" t="str">
        <f aca="false">IF(AND($AN28=$AN$5,$B28=2002),CONCATENATE($AN28," ",$B28),"")</f>
        <v/>
      </c>
      <c r="AQ28" s="0" t="str">
        <f aca="false">IF(AND($AN28=$AN$5,$B28=2003),CONCATENATE($AN28," ",$B28),"")</f>
        <v/>
      </c>
      <c r="AR28" s="0" t="str">
        <f aca="false">IF(AND($AN28=$AN$5,$B28=2004),CONCATENATE($AN28," ",$B28),"")</f>
        <v/>
      </c>
      <c r="AS28" s="0" t="str">
        <f aca="false">IF(OR($EZ28=AS$5,$FA28=AS$5,$FB28=AS$5),AS$5,"")</f>
        <v/>
      </c>
      <c r="AT28" s="0" t="str">
        <f aca="false">IF(AND($AS28=$AS$5,$B28=2001),CONCATENATE($AS28," ",$B28),"")</f>
        <v/>
      </c>
      <c r="AU28" s="0" t="str">
        <f aca="false">IF(AND($AS28=$AS$5,$B28=2002),CONCATENATE($AS28," ",$B28),"")</f>
        <v/>
      </c>
      <c r="AV28" s="0" t="str">
        <f aca="false">IF(AND($AS28=$AS$5,$B28=2003),CONCATENATE($AS28," ",$B28),"")</f>
        <v/>
      </c>
      <c r="AW28" s="0" t="str">
        <f aca="false">IF(AND($AS28=$AS$5,$B28=2004),CONCATENATE($AS28," ",$B28),"")</f>
        <v/>
      </c>
      <c r="AX28" s="0" t="str">
        <f aca="false">IF(OR($EZ28=AX$5,$FA28=AX$5,$FB28=AX$5),AX$5,"")</f>
        <v/>
      </c>
      <c r="AY28" s="0" t="str">
        <f aca="false">IF(AND($AX28=$AX$5,$B28=2001),CONCATENATE($AX28," ",$B28),"")</f>
        <v/>
      </c>
      <c r="AZ28" s="0" t="str">
        <f aca="false">IF(AND($AX28=$AX$5,$B28=2002),CONCATENATE($AX28," ",$B28),"")</f>
        <v/>
      </c>
      <c r="BA28" s="0" t="str">
        <f aca="false">IF(AND($AX28=$AX$5,$B28=2003),CONCATENATE($AX28," ",$B28),"")</f>
        <v/>
      </c>
      <c r="BB28" s="0" t="str">
        <f aca="false">IF(AND($AX28=$AX$5,$B28=2004),CONCATENATE($AX28," ",$B28),"")</f>
        <v/>
      </c>
      <c r="BC28" s="0" t="str">
        <f aca="false">IF(OR($EZ28=BC$5,$FA28=BC$5,$FB28=BC$5),BC$5,"")</f>
        <v/>
      </c>
      <c r="BD28" s="0" t="str">
        <f aca="false">IF(AND($BC28=$BC$5,$B28=2001),CONCATENATE($BC28," ",$B28),"")</f>
        <v/>
      </c>
      <c r="BE28" s="0" t="str">
        <f aca="false">IF(AND($BC28=$BC$5,$B28=2002),CONCATENATE($BC28," ",$B28),"")</f>
        <v/>
      </c>
      <c r="BF28" s="0" t="str">
        <f aca="false">IF(AND($BC28=$BC$5,$B28=2003),CONCATENATE($BC28," ",$B28),"")</f>
        <v/>
      </c>
      <c r="BG28" s="0" t="str">
        <f aca="false">IF(AND($BC28=$BC$5,$B28=2004),CONCATENATE($BC28," ",$B28),"")</f>
        <v/>
      </c>
      <c r="BH28" s="0" t="str">
        <f aca="false">IF(OR($EZ28=BH$5,$FA28=BH$5,$FB28=BH$5),BH$5,"")</f>
        <v/>
      </c>
      <c r="BI28" s="0" t="str">
        <f aca="false">IF(AND($BH28=$BH$5,$B28=2001),CONCATENATE($BH28," ",$B28),"")</f>
        <v/>
      </c>
      <c r="BJ28" s="0" t="str">
        <f aca="false">IF(AND($BH28=$BH$5,$B28=2002),CONCATENATE($BH28," ",$B28),"")</f>
        <v/>
      </c>
      <c r="BK28" s="0" t="str">
        <f aca="false">IF(AND($BH28=$BH$5,$B28=2003),CONCATENATE($BH28," ",$B28),"")</f>
        <v/>
      </c>
      <c r="BL28" s="0" t="str">
        <f aca="false">IF(AND($BH28=$BH$5,$B28=2004),CONCATENATE($BH28," ",$B28),"")</f>
        <v/>
      </c>
      <c r="BM28" s="0" t="str">
        <f aca="false">IF(OR($EZ28=BM$5,$FA28=BM$5,$FB28=BM$5),BM$5,"")</f>
        <v>PG&amp;E</v>
      </c>
      <c r="BN28" s="0" t="str">
        <f aca="false">IF(AND($BM28=$BM$5,$B28=2001),CONCATENATE($BM28," ",$B28),"")</f>
        <v/>
      </c>
      <c r="BO28" s="0" t="str">
        <f aca="false">IF(AND($BM28=$BM$5,$B28=2002),CONCATENATE($BM28," ",$B28),"")</f>
        <v/>
      </c>
      <c r="BP28" s="0" t="str">
        <f aca="false">IF(AND($BM28=$BM$5,$B28=2003),CONCATENATE($BM28," ",$B28),"")</f>
        <v>PG&amp;E 2003</v>
      </c>
      <c r="BQ28" s="0" t="str">
        <f aca="false">IF(AND($BM28=$BM$5,$B28=2004),CONCATENATE($BM28," ",$B28),"")</f>
        <v/>
      </c>
      <c r="BR28" s="0" t="str">
        <f aca="false">IF(OR($EZ28=BR$5,$FA28=BR$5,$FB28=BR$5),BR$5,"")</f>
        <v/>
      </c>
      <c r="BS28" s="0" t="str">
        <f aca="false">IF(AND($BR28=$BR$5,$B28=2001),CONCATENATE($BR28," ",$B28),"")</f>
        <v/>
      </c>
      <c r="BT28" s="0" t="str">
        <f aca="false">IF(AND($BR28=$BR$5,$B28=2002),CONCATENATE($BR28," ",$B28),"")</f>
        <v/>
      </c>
      <c r="BU28" s="0" t="str">
        <f aca="false">IF(AND($BR28=$BR$5,$B28=2003),CONCATENATE($BR28," ",$B28),"")</f>
        <v/>
      </c>
      <c r="BV28" s="0" t="str">
        <f aca="false">IF(AND($BR28=$BR$5,$B28=2004),CONCATENATE($BR28," ",$B28),"")</f>
        <v/>
      </c>
      <c r="BW28" s="0" t="str">
        <f aca="false">IF(OR($EZ28=BW$5,$FA28=BW$5,$FB28=BW$5),BW$5,"")</f>
        <v/>
      </c>
      <c r="BX28" s="0" t="str">
        <f aca="false">IF(AND($BW28=$BW$5,$B28=2001),CONCATENATE($BW28," ",$B28),"")</f>
        <v/>
      </c>
      <c r="BY28" s="0" t="str">
        <f aca="false">IF(AND($BW28=$BW$5,$B28=2002),CONCATENATE($BW28," ",$B28),"")</f>
        <v/>
      </c>
      <c r="BZ28" s="0" t="str">
        <f aca="false">IF(AND($BW28=$BW$5,$B28=2003),CONCATENATE($BW28," ",$B28),"")</f>
        <v/>
      </c>
      <c r="CA28" s="0" t="str">
        <f aca="false">IF(AND($BW28=$BW$5,$B28=2004),CONCATENATE($BW28," ",$B28),"")</f>
        <v/>
      </c>
      <c r="CB28" s="0" t="str">
        <f aca="false">IF(OR($EZ28=CB$5,$FA28=CB$5,$FB28=CB$5),CB$5,"")</f>
        <v/>
      </c>
      <c r="CC28" s="0" t="str">
        <f aca="false">IF(AND($CB28=$CB$5,$B28=2001),CONCATENATE($CB28," ",$B28),"")</f>
        <v/>
      </c>
      <c r="CD28" s="0" t="str">
        <f aca="false">IF(AND($CB28=$CB$5,$B28=2002),CONCATENATE($CB28," ",$B28),"")</f>
        <v/>
      </c>
      <c r="CE28" s="0" t="str">
        <f aca="false">IF(AND($CB28=$CB$5,$B28=2003),CONCATENATE($CB28," ",$B28),"")</f>
        <v/>
      </c>
      <c r="CF28" s="0" t="str">
        <f aca="false">IF(AND($CB28=$CB$5,$B28=2004),CONCATENATE($CB28," ",$B28),"")</f>
        <v/>
      </c>
      <c r="CG28" s="0" t="str">
        <f aca="false">IF(OR($EZ28=CG$5,$FA28=CG$5,$FB28=CG$5),CG$5,"")</f>
        <v/>
      </c>
      <c r="CH28" s="0" t="str">
        <f aca="false">IF(AND($CG28=$CG$5,$B28=2001),CONCATENATE($CG28," ",$B28),"")</f>
        <v/>
      </c>
      <c r="CI28" s="0" t="str">
        <f aca="false">IF(AND($CG28=$CG$5,$B28=2002),CONCATENATE($CG28," ",$B28),"")</f>
        <v/>
      </c>
      <c r="CJ28" s="0" t="str">
        <f aca="false">IF(AND($CG28=$CG$5,$B28=2003),CONCATENATE($CG28," ",$B28),"")</f>
        <v/>
      </c>
      <c r="CK28" s="0" t="str">
        <f aca="false">IF(AND($CG28=$CG$5,$B28=2004),CONCATENATE($CG28," ",$B28),"")</f>
        <v/>
      </c>
      <c r="CL28" s="0" t="str">
        <f aca="false">IF(OR($EZ28=CL$5,$FA28=CL$5,$FB28=CL$5),CL$5,"")</f>
        <v/>
      </c>
      <c r="CM28" s="0" t="str">
        <f aca="false">IF(AND($CL28=$CL$5,$B28=2001),CONCATENATE($CL28," ",$B28),"")</f>
        <v/>
      </c>
      <c r="CN28" s="0" t="str">
        <f aca="false">IF(AND($CL28=$CL$5,$B28=2002),CONCATENATE($CL28," ",$B28),"")</f>
        <v/>
      </c>
      <c r="CO28" s="0" t="str">
        <f aca="false">IF(AND($CL28=$CL$5,$B28=2003),CONCATENATE($CL28," ",$B28),"")</f>
        <v/>
      </c>
      <c r="CP28" s="0" t="str">
        <f aca="false">IF(AND($CL28=$CL$5,$B28=2004),CONCATENATE($CL28," ",$B28),"")</f>
        <v/>
      </c>
      <c r="CQ28" s="0" t="str">
        <f aca="false">IF(OR($EZ28=CQ$5,$FA28=CQ$5,$FB28=CQ$5),CQ$5,"")</f>
        <v/>
      </c>
      <c r="CR28" s="0" t="str">
        <f aca="false">IF(AND($CQ28=$CQ$5,$B28=2001),CONCATENATE($CQ28," ",$B28),"")</f>
        <v/>
      </c>
      <c r="CS28" s="0" t="str">
        <f aca="false">IF(AND($CQ28=$CQ$5,$B28=2002),CONCATENATE($CQ28," ",$B28),"")</f>
        <v/>
      </c>
      <c r="CT28" s="0" t="str">
        <f aca="false">IF(AND($CQ28=$CQ$5,$B28=2003),CONCATENATE($CQ28," ",$B28),"")</f>
        <v/>
      </c>
      <c r="CU28" s="0" t="str">
        <f aca="false">IF(AND($CQ28=$CQ$5,$B28=2004),CONCATENATE($CQ28," ",$B28),"")</f>
        <v/>
      </c>
      <c r="CV28" s="0" t="str">
        <f aca="false">IF(OR($EZ28=CV$5,$FA28=CV$5,$FB28=CV$5),CV$5,"")</f>
        <v/>
      </c>
      <c r="CW28" s="0" t="str">
        <f aca="false">IF(AND($CV28=$CV$5,$B28=2001),CONCATENATE($CV28," ",$B28),"")</f>
        <v/>
      </c>
      <c r="CX28" s="0" t="str">
        <f aca="false">IF(AND($CV28=$CV$5,$B28=2002),CONCATENATE($CV28," ",$B28),"")</f>
        <v/>
      </c>
      <c r="CY28" s="0" t="str">
        <f aca="false">IF(AND($CV28=$CV$5,$B28=2003),CONCATENATE($CV28," ",$B28),"")</f>
        <v/>
      </c>
      <c r="CZ28" s="0" t="str">
        <f aca="false">IF(AND($CV28=$CV$5,$B28=2004),CONCATENATE($CV28," ",$B28),"")</f>
        <v/>
      </c>
      <c r="DA28" s="0" t="str">
        <f aca="false">IF(OR($EZ28=DA$5,$FA28=DA$5,$FB28=DA$5),DA$5,"")</f>
        <v/>
      </c>
      <c r="DB28" s="0" t="str">
        <f aca="false">IF(AND($DA28=$DA$5,$B28=2001),CONCATENATE($DA28," ",$B28),"")</f>
        <v/>
      </c>
      <c r="DC28" s="0" t="str">
        <f aca="false">IF(AND($DA28=$DA$5,$B28=2002),CONCATENATE($DA28," ",$B28),"")</f>
        <v/>
      </c>
      <c r="DD28" s="0" t="str">
        <f aca="false">IF(AND($DA28=$DA$5,$B28=2003),CONCATENATE($DA28," ",$B28),"")</f>
        <v/>
      </c>
      <c r="DE28" s="0" t="str">
        <f aca="false">IF(AND($DA28=$DA$5,$B28=2004),CONCATENATE($DA28," ",$B28),"")</f>
        <v/>
      </c>
      <c r="DF28" s="0" t="n">
        <v>530</v>
      </c>
      <c r="DG28" s="0" t="n">
        <v>530</v>
      </c>
      <c r="DH28" s="12" t="n">
        <v>3066.1</v>
      </c>
      <c r="DI28" s="12" t="n">
        <v>1425</v>
      </c>
      <c r="DJ28" s="12" t="n">
        <v>9850</v>
      </c>
      <c r="DK28" s="12" t="n">
        <v>3833</v>
      </c>
      <c r="DL28" s="12" t="n">
        <v>3745</v>
      </c>
      <c r="DM28" s="0" t="n">
        <v>6.8</v>
      </c>
      <c r="DN28" s="12" t="n">
        <v>1503.1</v>
      </c>
      <c r="DO28" s="0" t="n">
        <v>34</v>
      </c>
      <c r="DP28" s="0" t="n">
        <v>160</v>
      </c>
      <c r="DQ28" s="12" t="n">
        <v>4295</v>
      </c>
      <c r="DR28" s="12" t="n">
        <v>1390</v>
      </c>
      <c r="DS28" s="12" t="n">
        <v>5926</v>
      </c>
      <c r="DT28" s="12" t="n">
        <v>1296</v>
      </c>
      <c r="DU28" s="12" t="n">
        <v>1503.1</v>
      </c>
      <c r="DV28" s="0" t="n">
        <v>6.8</v>
      </c>
      <c r="DW28" s="0" t="n">
        <v>559</v>
      </c>
      <c r="DX28" s="12" t="n">
        <v>2375.2</v>
      </c>
      <c r="DY28" s="0" t="n">
        <v>905</v>
      </c>
      <c r="DZ28" s="0" t="n">
        <v>1065</v>
      </c>
      <c r="EA28" s="0" t="n">
        <v>0</v>
      </c>
      <c r="EB28" s="12" t="n">
        <f aca="false">DF28*$EB$1*$EB$2</f>
        <v>95400</v>
      </c>
      <c r="EC28" s="12" t="n">
        <v>551898</v>
      </c>
      <c r="ED28" s="12" t="n">
        <v>256500</v>
      </c>
      <c r="EE28" s="12" t="n">
        <v>1773000</v>
      </c>
      <c r="EF28" s="12" t="n">
        <v>689940</v>
      </c>
      <c r="EG28" s="12" t="n">
        <v>674100</v>
      </c>
      <c r="EH28" s="12" t="n">
        <v>1224</v>
      </c>
      <c r="EI28" s="12" t="n">
        <v>270558</v>
      </c>
      <c r="EJ28" s="12" t="n">
        <v>6120</v>
      </c>
      <c r="EK28" s="12" t="n">
        <v>28800</v>
      </c>
      <c r="EL28" s="12" t="n">
        <v>773100</v>
      </c>
      <c r="EM28" s="12" t="n">
        <v>250200</v>
      </c>
      <c r="EN28" s="12" t="n">
        <v>1066680</v>
      </c>
      <c r="EO28" s="12" t="n">
        <v>233280</v>
      </c>
      <c r="EP28" s="12" t="n">
        <v>270558</v>
      </c>
      <c r="EQ28" s="0" t="n">
        <v>1224</v>
      </c>
      <c r="ER28" s="12" t="n">
        <v>100620</v>
      </c>
      <c r="ES28" s="12" t="n">
        <v>427536</v>
      </c>
      <c r="ET28" s="12" t="n">
        <v>162900</v>
      </c>
      <c r="EU28" s="12" t="n">
        <v>191700</v>
      </c>
      <c r="EV28" s="0" t="n">
        <v>0</v>
      </c>
      <c r="EW28" s="0" t="s">
        <v>121</v>
      </c>
      <c r="EX28" s="0" t="s">
        <v>115</v>
      </c>
      <c r="EY28" s="0" t="s">
        <v>116</v>
      </c>
      <c r="EZ28" s="27" t="s">
        <v>12</v>
      </c>
      <c r="FA28" s="27"/>
      <c r="FB28" s="27"/>
      <c r="FC28" s="0" t="s">
        <v>364</v>
      </c>
      <c r="FD28" s="0" t="s">
        <v>365</v>
      </c>
      <c r="FE28" s="0" t="s">
        <v>366</v>
      </c>
      <c r="FF28" s="0" t="s">
        <v>367</v>
      </c>
      <c r="FG28" s="0" t="s">
        <v>536</v>
      </c>
      <c r="FS28" s="0" t="n">
        <v>369</v>
      </c>
    </row>
    <row r="29" customFormat="false" ht="12.75" hidden="false" customHeight="false" outlineLevel="0" collapsed="false">
      <c r="A29" s="0" t="s">
        <v>517</v>
      </c>
      <c r="B29" s="0" t="n">
        <v>2003</v>
      </c>
      <c r="C29" s="24"/>
      <c r="D29" s="0" t="s">
        <v>117</v>
      </c>
      <c r="E29" s="0" t="str">
        <f aca="false">CONCATENATE(D29," ",B29)</f>
        <v>CA 2003</v>
      </c>
      <c r="F29" s="0" t="s">
        <v>467</v>
      </c>
      <c r="G29" s="0" t="s">
        <v>131</v>
      </c>
      <c r="H29" s="0" t="s">
        <v>221</v>
      </c>
      <c r="I29" s="0" t="s">
        <v>468</v>
      </c>
      <c r="J29" s="0" t="str">
        <f aca="false">IF(OR($EZ29=J$5,$FA29=J$5,$FB29=J$5),J$5,"")</f>
        <v/>
      </c>
      <c r="K29" s="0" t="str">
        <f aca="false">IF(AND($J29=$J$5,$B29=2001),CONCATENATE($J29," ",$B29),"")</f>
        <v/>
      </c>
      <c r="L29" s="0" t="str">
        <f aca="false">IF(AND($J29=$J$5,$B29=2002),CONCATENATE($J29," ",$B29),"")</f>
        <v/>
      </c>
      <c r="M29" s="0" t="str">
        <f aca="false">IF(AND($J29=$J$5,$B29=2003),CONCATENATE($J29," ",$B29),"")</f>
        <v/>
      </c>
      <c r="N29" s="0" t="str">
        <f aca="false">IF(AND($J29=$J$5,$B29=2004),CONCATENATE($J29," ",$B29),"")</f>
        <v/>
      </c>
      <c r="O29" s="0" t="str">
        <f aca="false">IF(OR($EZ29=O$5,$FA29=O$5,$FB29=O$5),O$5,"")</f>
        <v/>
      </c>
      <c r="P29" s="0" t="str">
        <f aca="false">IF(AND($O29=$O$5,$B29=2001),CONCATENATE($O29," ",$B29),"")</f>
        <v/>
      </c>
      <c r="Q29" s="0" t="str">
        <f aca="false">IF(AND($O29=$O$5,$B29=2002),CONCATENATE($O29," ",$B29),"")</f>
        <v/>
      </c>
      <c r="R29" s="0" t="str">
        <f aca="false">IF(AND($O29=$O$5,$B29=2003),CONCATENATE($O29," ",$B29),"")</f>
        <v/>
      </c>
      <c r="S29" s="0" t="str">
        <f aca="false">IF(AND($O29=$O$5,$B29=2004),CONCATENATE($O29," ",$B29),"")</f>
        <v/>
      </c>
      <c r="T29" s="0" t="str">
        <f aca="false">IF(OR($EZ29=T$5,$FA29=T$5,$FB29=T$5),T$5,"")</f>
        <v/>
      </c>
      <c r="U29" s="0" t="str">
        <f aca="false">IF(AND($T29=$T$5,$B29=2001),CONCATENATE($T29," ",$B29),"")</f>
        <v/>
      </c>
      <c r="V29" s="0" t="str">
        <f aca="false">IF(AND($T29=$T$5,$B29=2002),CONCATENATE($T29," ",$B29),"")</f>
        <v/>
      </c>
      <c r="W29" s="0" t="str">
        <f aca="false">IF(AND($T29=$T$5,$B29=2003),CONCATENATE($T29," ",$B29),"")</f>
        <v/>
      </c>
      <c r="X29" s="0" t="str">
        <f aca="false">IF(AND($T29=$T$5,$B29=2004),CONCATENATE($T29," ",$B29),"")</f>
        <v/>
      </c>
      <c r="Y29" s="0" t="str">
        <f aca="false">IF(OR($EZ29=Y$5,$FA29=Y$5,$FB29=Y$5),Y$5,"")</f>
        <v/>
      </c>
      <c r="Z29" s="0" t="str">
        <f aca="false">IF(AND($Y29=$Y$5,$B29=2001),CONCATENATE($Y29," ",$B29),"")</f>
        <v/>
      </c>
      <c r="AA29" s="0" t="str">
        <f aca="false">IF(AND($Y29=$Y$5,$B29=2002),CONCATENATE($Y29," ",$B29),"")</f>
        <v/>
      </c>
      <c r="AB29" s="0" t="str">
        <f aca="false">IF(AND($Y29=$Y$5,$B29=2003),CONCATENATE($Y29," ",$B29),"")</f>
        <v/>
      </c>
      <c r="AC29" s="0" t="str">
        <f aca="false">IF(AND($Y29=$Y$5,$B29=2004),CONCATENATE($Y29," ",$B29),"")</f>
        <v/>
      </c>
      <c r="AD29" s="0" t="str">
        <f aca="false">IF(OR($EZ29=AD$5,$FA29=AD$5,$FB29=AD$5),AD$5,"")</f>
        <v/>
      </c>
      <c r="AE29" s="0" t="str">
        <f aca="false">IF(AND($AD29=$AD$5,$B29=2001),CONCATENATE($AD29," ",$B29),"")</f>
        <v/>
      </c>
      <c r="AF29" s="0" t="str">
        <f aca="false">IF(AND($AD29=$AD$5,$B29=2002),CONCATENATE($AD29," ",$B29),"")</f>
        <v/>
      </c>
      <c r="AG29" s="0" t="str">
        <f aca="false">IF(AND($AD29=$AD$5,$B29=2003),CONCATENATE($AD29," ",$B29),"")</f>
        <v/>
      </c>
      <c r="AH29" s="0" t="str">
        <f aca="false">IF(AND($AD29=$AD$5,$B29=2004),CONCATENATE($AD29," ",$B29),"")</f>
        <v/>
      </c>
      <c r="AI29" s="0" t="str">
        <f aca="false">IF(OR($EZ29=AI$5,$FA29=AI$5,$FB29=AI$5),AI$5,"")</f>
        <v/>
      </c>
      <c r="AJ29" s="0" t="str">
        <f aca="false">IF(AND($AI29=$AI$5,$B29=2001),CONCATENATE($AI29," ",$B29),"")</f>
        <v/>
      </c>
      <c r="AK29" s="0" t="str">
        <f aca="false">IF(AND($AI29=$AI$5,$B29=2002),CONCATENATE($AI29," ",$B29),"")</f>
        <v/>
      </c>
      <c r="AL29" s="0" t="str">
        <f aca="false">IF(AND($AI29=$AI$5,$B29=2003),CONCATENATE($AI29," ",$B29),"")</f>
        <v/>
      </c>
      <c r="AM29" s="0" t="str">
        <f aca="false">IF(AND($AI29=$AI$5,$B29=2004),CONCATENATE($AI29," ",$B29),"")</f>
        <v/>
      </c>
      <c r="AN29" s="0" t="str">
        <f aca="false">IF(OR($EZ29=AN$5,$FA29=AN$5,$FB29=AN$5),AN$5,"")</f>
        <v/>
      </c>
      <c r="AO29" s="0" t="str">
        <f aca="false">IF(AND($AN29=$AN$5,$B29=2001),CONCATENATE($AN29," ",$B29),"")</f>
        <v/>
      </c>
      <c r="AP29" s="0" t="str">
        <f aca="false">IF(AND($AN29=$AN$5,$B29=2002),CONCATENATE($AN29," ",$B29),"")</f>
        <v/>
      </c>
      <c r="AQ29" s="0" t="str">
        <f aca="false">IF(AND($AN29=$AN$5,$B29=2003),CONCATENATE($AN29," ",$B29),"")</f>
        <v/>
      </c>
      <c r="AR29" s="0" t="str">
        <f aca="false">IF(AND($AN29=$AN$5,$B29=2004),CONCATENATE($AN29," ",$B29),"")</f>
        <v/>
      </c>
      <c r="AS29" s="0" t="str">
        <f aca="false">IF(OR($EZ29=AS$5,$FA29=AS$5,$FB29=AS$5),AS$5,"")</f>
        <v/>
      </c>
      <c r="AT29" s="0" t="str">
        <f aca="false">IF(AND($AS29=$AS$5,$B29=2001),CONCATENATE($AS29," ",$B29),"")</f>
        <v/>
      </c>
      <c r="AU29" s="0" t="str">
        <f aca="false">IF(AND($AS29=$AS$5,$B29=2002),CONCATENATE($AS29," ",$B29),"")</f>
        <v/>
      </c>
      <c r="AV29" s="0" t="str">
        <f aca="false">IF(AND($AS29=$AS$5,$B29=2003),CONCATENATE($AS29," ",$B29),"")</f>
        <v/>
      </c>
      <c r="AW29" s="0" t="str">
        <f aca="false">IF(AND($AS29=$AS$5,$B29=2004),CONCATENATE($AS29," ",$B29),"")</f>
        <v/>
      </c>
      <c r="AX29" s="0" t="str">
        <f aca="false">IF(OR($EZ29=AX$5,$FA29=AX$5,$FB29=AX$5),AX$5,"")</f>
        <v/>
      </c>
      <c r="AY29" s="0" t="str">
        <f aca="false">IF(AND($AX29=$AX$5,$B29=2001),CONCATENATE($AX29," ",$B29),"")</f>
        <v/>
      </c>
      <c r="AZ29" s="0" t="str">
        <f aca="false">IF(AND($AX29=$AX$5,$B29=2002),CONCATENATE($AX29," ",$B29),"")</f>
        <v/>
      </c>
      <c r="BA29" s="0" t="str">
        <f aca="false">IF(AND($AX29=$AX$5,$B29=2003),CONCATENATE($AX29," ",$B29),"")</f>
        <v/>
      </c>
      <c r="BB29" s="0" t="str">
        <f aca="false">IF(AND($AX29=$AX$5,$B29=2004),CONCATENATE($AX29," ",$B29),"")</f>
        <v/>
      </c>
      <c r="BC29" s="0" t="str">
        <f aca="false">IF(OR($EZ29=BC$5,$FA29=BC$5,$FB29=BC$5),BC$5,"")</f>
        <v/>
      </c>
      <c r="BD29" s="0" t="str">
        <f aca="false">IF(AND($BC29=$BC$5,$B29=2001),CONCATENATE($BC29," ",$B29),"")</f>
        <v/>
      </c>
      <c r="BE29" s="0" t="str">
        <f aca="false">IF(AND($BC29=$BC$5,$B29=2002),CONCATENATE($BC29," ",$B29),"")</f>
        <v/>
      </c>
      <c r="BF29" s="0" t="str">
        <f aca="false">IF(AND($BC29=$BC$5,$B29=2003),CONCATENATE($BC29," ",$B29),"")</f>
        <v/>
      </c>
      <c r="BG29" s="0" t="str">
        <f aca="false">IF(AND($BC29=$BC$5,$B29=2004),CONCATENATE($BC29," ",$B29),"")</f>
        <v/>
      </c>
      <c r="BH29" s="0" t="str">
        <f aca="false">IF(OR($EZ29=BH$5,$FA29=BH$5,$FB29=BH$5),BH$5,"")</f>
        <v/>
      </c>
      <c r="BI29" s="0" t="str">
        <f aca="false">IF(AND($BH29=$BH$5,$B29=2001),CONCATENATE($BH29," ",$B29),"")</f>
        <v/>
      </c>
      <c r="BJ29" s="0" t="str">
        <f aca="false">IF(AND($BH29=$BH$5,$B29=2002),CONCATENATE($BH29," ",$B29),"")</f>
        <v/>
      </c>
      <c r="BK29" s="0" t="str">
        <f aca="false">IF(AND($BH29=$BH$5,$B29=2003),CONCATENATE($BH29," ",$B29),"")</f>
        <v/>
      </c>
      <c r="BL29" s="0" t="str">
        <f aca="false">IF(AND($BH29=$BH$5,$B29=2004),CONCATENATE($BH29," ",$B29),"")</f>
        <v/>
      </c>
      <c r="BM29" s="0" t="str">
        <f aca="false">IF(OR($EZ29=BM$5,$FA29=BM$5,$FB29=BM$5),BM$5,"")</f>
        <v>PG&amp;E</v>
      </c>
      <c r="BN29" s="0" t="str">
        <f aca="false">IF(AND($BM29=$BM$5,$B29=2001),CONCATENATE($BM29," ",$B29),"")</f>
        <v/>
      </c>
      <c r="BO29" s="0" t="str">
        <f aca="false">IF(AND($BM29=$BM$5,$B29=2002),CONCATENATE($BM29," ",$B29),"")</f>
        <v/>
      </c>
      <c r="BP29" s="0" t="str">
        <f aca="false">IF(AND($BM29=$BM$5,$B29=2003),CONCATENATE($BM29," ",$B29),"")</f>
        <v>PG&amp;E 2003</v>
      </c>
      <c r="BQ29" s="0" t="str">
        <f aca="false">IF(AND($BM29=$BM$5,$B29=2004),CONCATENATE($BM29," ",$B29),"")</f>
        <v/>
      </c>
      <c r="BR29" s="0" t="str">
        <f aca="false">IF(OR($EZ29=BR$5,$FA29=BR$5,$FB29=BR$5),BR$5,"")</f>
        <v/>
      </c>
      <c r="BS29" s="0" t="str">
        <f aca="false">IF(AND($BR29=$BR$5,$B29=2001),CONCATENATE($BR29," ",$B29),"")</f>
        <v/>
      </c>
      <c r="BT29" s="0" t="str">
        <f aca="false">IF(AND($BR29=$BR$5,$B29=2002),CONCATENATE($BR29," ",$B29),"")</f>
        <v/>
      </c>
      <c r="BU29" s="0" t="str">
        <f aca="false">IF(AND($BR29=$BR$5,$B29=2003),CONCATENATE($BR29," ",$B29),"")</f>
        <v/>
      </c>
      <c r="BV29" s="0" t="str">
        <f aca="false">IF(AND($BR29=$BR$5,$B29=2004),CONCATENATE($BR29," ",$B29),"")</f>
        <v/>
      </c>
      <c r="BW29" s="0" t="str">
        <f aca="false">IF(OR($EZ29=BW$5,$FA29=BW$5,$FB29=BW$5),BW$5,"")</f>
        <v/>
      </c>
      <c r="BX29" s="0" t="str">
        <f aca="false">IF(AND($BW29=$BW$5,$B29=2001),CONCATENATE($BW29," ",$B29),"")</f>
        <v/>
      </c>
      <c r="BY29" s="0" t="str">
        <f aca="false">IF(AND($BW29=$BW$5,$B29=2002),CONCATENATE($BW29," ",$B29),"")</f>
        <v/>
      </c>
      <c r="BZ29" s="0" t="str">
        <f aca="false">IF(AND($BW29=$BW$5,$B29=2003),CONCATENATE($BW29," ",$B29),"")</f>
        <v/>
      </c>
      <c r="CA29" s="0" t="str">
        <f aca="false">IF(AND($BW29=$BW$5,$B29=2004),CONCATENATE($BW29," ",$B29),"")</f>
        <v/>
      </c>
      <c r="CB29" s="0" t="str">
        <f aca="false">IF(OR($EZ29=CB$5,$FA29=CB$5,$FB29=CB$5),CB$5,"")</f>
        <v/>
      </c>
      <c r="CC29" s="0" t="str">
        <f aca="false">IF(AND($CB29=$CB$5,$B29=2001),CONCATENATE($CB29," ",$B29),"")</f>
        <v/>
      </c>
      <c r="CD29" s="0" t="str">
        <f aca="false">IF(AND($CB29=$CB$5,$B29=2002),CONCATENATE($CB29," ",$B29),"")</f>
        <v/>
      </c>
      <c r="CE29" s="0" t="str">
        <f aca="false">IF(AND($CB29=$CB$5,$B29=2003),CONCATENATE($CB29," ",$B29),"")</f>
        <v/>
      </c>
      <c r="CF29" s="0" t="str">
        <f aca="false">IF(AND($CB29=$CB$5,$B29=2004),CONCATENATE($CB29," ",$B29),"")</f>
        <v/>
      </c>
      <c r="CG29" s="0" t="str">
        <f aca="false">IF(OR($EZ29=CG$5,$FA29=CG$5,$FB29=CG$5),CG$5,"")</f>
        <v/>
      </c>
      <c r="CH29" s="0" t="str">
        <f aca="false">IF(AND($CG29=$CG$5,$B29=2001),CONCATENATE($CG29," ",$B29),"")</f>
        <v/>
      </c>
      <c r="CI29" s="0" t="str">
        <f aca="false">IF(AND($CG29=$CG$5,$B29=2002),CONCATENATE($CG29," ",$B29),"")</f>
        <v/>
      </c>
      <c r="CJ29" s="0" t="str">
        <f aca="false">IF(AND($CG29=$CG$5,$B29=2003),CONCATENATE($CG29," ",$B29),"")</f>
        <v/>
      </c>
      <c r="CK29" s="0" t="str">
        <f aca="false">IF(AND($CG29=$CG$5,$B29=2004),CONCATENATE($CG29," ",$B29),"")</f>
        <v/>
      </c>
      <c r="CL29" s="0" t="str">
        <f aca="false">IF(OR($EZ29=CL$5,$FA29=CL$5,$FB29=CL$5),CL$5,"")</f>
        <v/>
      </c>
      <c r="CM29" s="0" t="str">
        <f aca="false">IF(AND($CL29=$CL$5,$B29=2001),CONCATENATE($CL29," ",$B29),"")</f>
        <v/>
      </c>
      <c r="CN29" s="0" t="str">
        <f aca="false">IF(AND($CL29=$CL$5,$B29=2002),CONCATENATE($CL29," ",$B29),"")</f>
        <v/>
      </c>
      <c r="CO29" s="0" t="str">
        <f aca="false">IF(AND($CL29=$CL$5,$B29=2003),CONCATENATE($CL29," ",$B29),"")</f>
        <v/>
      </c>
      <c r="CP29" s="0" t="str">
        <f aca="false">IF(AND($CL29=$CL$5,$B29=2004),CONCATENATE($CL29," ",$B29),"")</f>
        <v/>
      </c>
      <c r="CQ29" s="0" t="str">
        <f aca="false">IF(OR($EZ29=CQ$5,$FA29=CQ$5,$FB29=CQ$5),CQ$5,"")</f>
        <v/>
      </c>
      <c r="CR29" s="0" t="str">
        <f aca="false">IF(AND($CQ29=$CQ$5,$B29=2001),CONCATENATE($CQ29," ",$B29),"")</f>
        <v/>
      </c>
      <c r="CS29" s="0" t="str">
        <f aca="false">IF(AND($CQ29=$CQ$5,$B29=2002),CONCATENATE($CQ29," ",$B29),"")</f>
        <v/>
      </c>
      <c r="CT29" s="0" t="str">
        <f aca="false">IF(AND($CQ29=$CQ$5,$B29=2003),CONCATENATE($CQ29," ",$B29),"")</f>
        <v/>
      </c>
      <c r="CU29" s="0" t="str">
        <f aca="false">IF(AND($CQ29=$CQ$5,$B29=2004),CONCATENATE($CQ29," ",$B29),"")</f>
        <v/>
      </c>
      <c r="CV29" s="0" t="str">
        <f aca="false">IF(OR($EZ29=CV$5,$FA29=CV$5,$FB29=CV$5),CV$5,"")</f>
        <v/>
      </c>
      <c r="CW29" s="0" t="str">
        <f aca="false">IF(AND($CV29=$CV$5,$B29=2001),CONCATENATE($CV29," ",$B29),"")</f>
        <v/>
      </c>
      <c r="CX29" s="0" t="str">
        <f aca="false">IF(AND($CV29=$CV$5,$B29=2002),CONCATENATE($CV29," ",$B29),"")</f>
        <v/>
      </c>
      <c r="CY29" s="0" t="str">
        <f aca="false">IF(AND($CV29=$CV$5,$B29=2003),CONCATENATE($CV29," ",$B29),"")</f>
        <v/>
      </c>
      <c r="CZ29" s="0" t="str">
        <f aca="false">IF(AND($CV29=$CV$5,$B29=2004),CONCATENATE($CV29," ",$B29),"")</f>
        <v/>
      </c>
      <c r="DA29" s="0" t="str">
        <f aca="false">IF(OR($EZ29=DA$5,$FA29=DA$5,$FB29=DA$5),DA$5,"")</f>
        <v/>
      </c>
      <c r="DB29" s="0" t="str">
        <f aca="false">IF(AND($DA29=$DA$5,$B29=2001),CONCATENATE($DA29," ",$B29),"")</f>
        <v/>
      </c>
      <c r="DC29" s="0" t="str">
        <f aca="false">IF(AND($DA29=$DA$5,$B29=2002),CONCATENATE($DA29," ",$B29),"")</f>
        <v/>
      </c>
      <c r="DD29" s="0" t="str">
        <f aca="false">IF(AND($DA29=$DA$5,$B29=2003),CONCATENATE($DA29," ",$B29),"")</f>
        <v/>
      </c>
      <c r="DE29" s="0" t="str">
        <f aca="false">IF(AND($DA29=$DA$5,$B29=2004),CONCATENATE($DA29," ",$B29),"")</f>
        <v/>
      </c>
      <c r="DF29" s="0" t="n">
        <v>530</v>
      </c>
      <c r="DG29" s="0" t="n">
        <v>530</v>
      </c>
      <c r="DH29" s="12" t="n">
        <v>3066.1</v>
      </c>
      <c r="DI29" s="12" t="n">
        <v>1205</v>
      </c>
      <c r="DJ29" s="12" t="n">
        <v>9850</v>
      </c>
      <c r="DK29" s="12" t="n">
        <v>3833</v>
      </c>
      <c r="DL29" s="12" t="n">
        <v>1845</v>
      </c>
      <c r="DM29" s="0" t="n">
        <v>6.8</v>
      </c>
      <c r="DN29" s="12" t="n">
        <v>1503.1</v>
      </c>
      <c r="DO29" s="0" t="n">
        <v>34</v>
      </c>
      <c r="DP29" s="0" t="n">
        <v>160</v>
      </c>
      <c r="DQ29" s="12" t="n">
        <v>4295</v>
      </c>
      <c r="DR29" s="12" t="n">
        <v>1390</v>
      </c>
      <c r="DS29" s="12" t="n">
        <v>5396</v>
      </c>
      <c r="DT29" s="12" t="n">
        <v>1296</v>
      </c>
      <c r="DU29" s="12" t="n">
        <v>1503.1</v>
      </c>
      <c r="DV29" s="0" t="n">
        <v>6.8</v>
      </c>
      <c r="DW29" s="0" t="n">
        <v>559</v>
      </c>
      <c r="DX29" s="12" t="n">
        <v>2375.2</v>
      </c>
      <c r="DY29" s="0" t="n">
        <v>685</v>
      </c>
      <c r="DZ29" s="0" t="n">
        <v>1065</v>
      </c>
      <c r="EA29" s="0" t="n">
        <v>0</v>
      </c>
      <c r="EB29" s="12" t="n">
        <f aca="false">DF29*$EB$1*$EB$2</f>
        <v>95400</v>
      </c>
      <c r="EC29" s="12" t="n">
        <v>551898</v>
      </c>
      <c r="ED29" s="12" t="n">
        <v>216900</v>
      </c>
      <c r="EE29" s="12" t="n">
        <v>1773000</v>
      </c>
      <c r="EF29" s="12" t="n">
        <v>689940</v>
      </c>
      <c r="EG29" s="12" t="n">
        <v>332100</v>
      </c>
      <c r="EH29" s="12" t="n">
        <v>1224</v>
      </c>
      <c r="EI29" s="12" t="n">
        <v>270558</v>
      </c>
      <c r="EJ29" s="12" t="n">
        <v>6120</v>
      </c>
      <c r="EK29" s="12" t="n">
        <v>28800</v>
      </c>
      <c r="EL29" s="12" t="n">
        <v>773100</v>
      </c>
      <c r="EM29" s="12" t="n">
        <v>250200</v>
      </c>
      <c r="EN29" s="12" t="n">
        <v>971280</v>
      </c>
      <c r="EO29" s="12" t="n">
        <v>233280</v>
      </c>
      <c r="EP29" s="12" t="n">
        <v>270558</v>
      </c>
      <c r="EQ29" s="0" t="n">
        <v>1224</v>
      </c>
      <c r="ER29" s="12" t="n">
        <v>100620</v>
      </c>
      <c r="ES29" s="12" t="n">
        <v>427536</v>
      </c>
      <c r="ET29" s="12" t="n">
        <v>123300</v>
      </c>
      <c r="EU29" s="12" t="n">
        <v>191700</v>
      </c>
      <c r="EV29" s="0" t="n">
        <v>0</v>
      </c>
      <c r="EW29" s="0" t="s">
        <v>121</v>
      </c>
      <c r="EX29" s="0" t="s">
        <v>115</v>
      </c>
      <c r="EY29" s="0" t="s">
        <v>116</v>
      </c>
      <c r="EZ29" s="25" t="s">
        <v>12</v>
      </c>
      <c r="FA29" s="25"/>
      <c r="FB29" s="25"/>
      <c r="FC29" s="0" t="s">
        <v>533</v>
      </c>
      <c r="FD29" s="0" t="s">
        <v>534</v>
      </c>
      <c r="FG29" s="0" t="s">
        <v>537</v>
      </c>
      <c r="FS29" s="0" t="n">
        <v>364</v>
      </c>
    </row>
    <row r="30" customFormat="false" ht="12.75" hidden="false" customHeight="false" outlineLevel="0" collapsed="false">
      <c r="A30" s="0" t="s">
        <v>144</v>
      </c>
      <c r="B30" s="0" t="n">
        <v>2004</v>
      </c>
      <c r="C30" s="24" t="n">
        <v>38139</v>
      </c>
      <c r="D30" s="0" t="s">
        <v>117</v>
      </c>
      <c r="E30" s="0" t="str">
        <f aca="false">CONCATENATE(D30," ",B30)</f>
        <v>CA 2004</v>
      </c>
      <c r="F30" s="0" t="s">
        <v>145</v>
      </c>
      <c r="G30" s="0" t="s">
        <v>145</v>
      </c>
      <c r="H30" s="0" t="s">
        <v>125</v>
      </c>
      <c r="I30" s="0" t="s">
        <v>146</v>
      </c>
      <c r="J30" s="0" t="str">
        <f aca="false">IF(OR($EZ30=J$5,$FA30=J$5,$FB30=J$5),J$5,"")</f>
        <v/>
      </c>
      <c r="K30" s="0" t="str">
        <f aca="false">IF(AND($J30=$J$5,$B30=2001),CONCATENATE($J30," ",$B30),"")</f>
        <v/>
      </c>
      <c r="L30" s="0" t="str">
        <f aca="false">IF(AND($J30=$J$5,$B30=2002),CONCATENATE($J30," ",$B30),"")</f>
        <v/>
      </c>
      <c r="M30" s="0" t="str">
        <f aca="false">IF(AND($J30=$J$5,$B30=2003),CONCATENATE($J30," ",$B30),"")</f>
        <v/>
      </c>
      <c r="N30" s="0" t="str">
        <f aca="false">IF(AND($J30=$J$5,$B30=2004),CONCATENATE($J30," ",$B30),"")</f>
        <v/>
      </c>
      <c r="O30" s="0" t="str">
        <f aca="false">IF(OR($EZ30=O$5,$FA30=O$5,$FB30=O$5),O$5,"")</f>
        <v/>
      </c>
      <c r="P30" s="0" t="str">
        <f aca="false">IF(AND($O30=$O$5,$B30=2001),CONCATENATE($O30," ",$B30),"")</f>
        <v/>
      </c>
      <c r="Q30" s="0" t="str">
        <f aca="false">IF(AND($O30=$O$5,$B30=2002),CONCATENATE($O30," ",$B30),"")</f>
        <v/>
      </c>
      <c r="R30" s="0" t="str">
        <f aca="false">IF(AND($O30=$O$5,$B30=2003),CONCATENATE($O30," ",$B30),"")</f>
        <v/>
      </c>
      <c r="S30" s="0" t="str">
        <f aca="false">IF(AND($O30=$O$5,$B30=2004),CONCATENATE($O30," ",$B30),"")</f>
        <v/>
      </c>
      <c r="T30" s="0" t="str">
        <f aca="false">IF(OR($EZ30=T$5,$FA30=T$5,$FB30=T$5),T$5,"")</f>
        <v/>
      </c>
      <c r="U30" s="0" t="str">
        <f aca="false">IF(AND($T30=$T$5,$B30=2001),CONCATENATE($T30," ",$B30),"")</f>
        <v/>
      </c>
      <c r="V30" s="0" t="str">
        <f aca="false">IF(AND($T30=$T$5,$B30=2002),CONCATENATE($T30," ",$B30),"")</f>
        <v/>
      </c>
      <c r="W30" s="0" t="str">
        <f aca="false">IF(AND($T30=$T$5,$B30=2003),CONCATENATE($T30," ",$B30),"")</f>
        <v/>
      </c>
      <c r="X30" s="0" t="str">
        <f aca="false">IF(AND($T30=$T$5,$B30=2004),CONCATENATE($T30," ",$B30),"")</f>
        <v/>
      </c>
      <c r="Y30" s="0" t="str">
        <f aca="false">IF(OR($EZ30=Y$5,$FA30=Y$5,$FB30=Y$5),Y$5,"")</f>
        <v/>
      </c>
      <c r="Z30" s="0" t="str">
        <f aca="false">IF(AND($Y30=$Y$5,$B30=2001),CONCATENATE($Y30," ",$B30),"")</f>
        <v/>
      </c>
      <c r="AA30" s="0" t="str">
        <f aca="false">IF(AND($Y30=$Y$5,$B30=2002),CONCATENATE($Y30," ",$B30),"")</f>
        <v/>
      </c>
      <c r="AB30" s="0" t="str">
        <f aca="false">IF(AND($Y30=$Y$5,$B30=2003),CONCATENATE($Y30," ",$B30),"")</f>
        <v/>
      </c>
      <c r="AC30" s="0" t="str">
        <f aca="false">IF(AND($Y30=$Y$5,$B30=2004),CONCATENATE($Y30," ",$B30),"")</f>
        <v/>
      </c>
      <c r="AD30" s="0" t="str">
        <f aca="false">IF(OR($EZ30=AD$5,$FA30=AD$5,$FB30=AD$5),AD$5,"")</f>
        <v/>
      </c>
      <c r="AE30" s="0" t="str">
        <f aca="false">IF(AND($AD30=$AD$5,$B30=2001),CONCATENATE($AD30," ",$B30),"")</f>
        <v/>
      </c>
      <c r="AF30" s="0" t="str">
        <f aca="false">IF(AND($AD30=$AD$5,$B30=2002),CONCATENATE($AD30," ",$B30),"")</f>
        <v/>
      </c>
      <c r="AG30" s="0" t="str">
        <f aca="false">IF(AND($AD30=$AD$5,$B30=2003),CONCATENATE($AD30," ",$B30),"")</f>
        <v/>
      </c>
      <c r="AH30" s="0" t="str">
        <f aca="false">IF(AND($AD30=$AD$5,$B30=2004),CONCATENATE($AD30," ",$B30),"")</f>
        <v/>
      </c>
      <c r="AI30" s="0" t="str">
        <f aca="false">IF(OR($EZ30=AI$5,$FA30=AI$5,$FB30=AI$5),AI$5,"")</f>
        <v/>
      </c>
      <c r="AJ30" s="0" t="str">
        <f aca="false">IF(AND($AI30=$AI$5,$B30=2001),CONCATENATE($AI30," ",$B30),"")</f>
        <v/>
      </c>
      <c r="AK30" s="0" t="str">
        <f aca="false">IF(AND($AI30=$AI$5,$B30=2002),CONCATENATE($AI30," ",$B30),"")</f>
        <v/>
      </c>
      <c r="AL30" s="0" t="str">
        <f aca="false">IF(AND($AI30=$AI$5,$B30=2003),CONCATENATE($AI30," ",$B30),"")</f>
        <v/>
      </c>
      <c r="AM30" s="0" t="str">
        <f aca="false">IF(AND($AI30=$AI$5,$B30=2004),CONCATENATE($AI30," ",$B30),"")</f>
        <v/>
      </c>
      <c r="AN30" s="0" t="str">
        <f aca="false">IF(OR($EZ30=AN$5,$FA30=AN$5,$FB30=AN$5),AN$5,"")</f>
        <v/>
      </c>
      <c r="AO30" s="0" t="str">
        <f aca="false">IF(AND($AN30=$AN$5,$B30=2001),CONCATENATE($AN30," ",$B30),"")</f>
        <v/>
      </c>
      <c r="AP30" s="0" t="str">
        <f aca="false">IF(AND($AN30=$AN$5,$B30=2002),CONCATENATE($AN30," ",$B30),"")</f>
        <v/>
      </c>
      <c r="AQ30" s="0" t="str">
        <f aca="false">IF(AND($AN30=$AN$5,$B30=2003),CONCATENATE($AN30," ",$B30),"")</f>
        <v/>
      </c>
      <c r="AR30" s="0" t="str">
        <f aca="false">IF(AND($AN30=$AN$5,$B30=2004),CONCATENATE($AN30," ",$B30),"")</f>
        <v/>
      </c>
      <c r="AS30" s="0" t="str">
        <f aca="false">IF(OR($EZ30=AS$5,$FA30=AS$5,$FB30=AS$5),AS$5,"")</f>
        <v/>
      </c>
      <c r="AT30" s="0" t="str">
        <f aca="false">IF(AND($AS30=$AS$5,$B30=2001),CONCATENATE($AS30," ",$B30),"")</f>
        <v/>
      </c>
      <c r="AU30" s="0" t="str">
        <f aca="false">IF(AND($AS30=$AS$5,$B30=2002),CONCATENATE($AS30," ",$B30),"")</f>
        <v/>
      </c>
      <c r="AV30" s="0" t="str">
        <f aca="false">IF(AND($AS30=$AS$5,$B30=2003),CONCATENATE($AS30," ",$B30),"")</f>
        <v/>
      </c>
      <c r="AW30" s="0" t="str">
        <f aca="false">IF(AND($AS30=$AS$5,$B30=2004),CONCATENATE($AS30," ",$B30),"")</f>
        <v/>
      </c>
      <c r="AX30" s="0" t="str">
        <f aca="false">IF(OR($EZ30=AX$5,$FA30=AX$5,$FB30=AX$5),AX$5,"")</f>
        <v/>
      </c>
      <c r="AY30" s="0" t="str">
        <f aca="false">IF(AND($AX30=$AX$5,$B30=2001),CONCATENATE($AX30," ",$B30),"")</f>
        <v/>
      </c>
      <c r="AZ30" s="0" t="str">
        <f aca="false">IF(AND($AX30=$AX$5,$B30=2002),CONCATENATE($AX30," ",$B30),"")</f>
        <v/>
      </c>
      <c r="BA30" s="0" t="str">
        <f aca="false">IF(AND($AX30=$AX$5,$B30=2003),CONCATENATE($AX30," ",$B30),"")</f>
        <v/>
      </c>
      <c r="BB30" s="0" t="str">
        <f aca="false">IF(AND($AX30=$AX$5,$B30=2004),CONCATENATE($AX30," ",$B30),"")</f>
        <v/>
      </c>
      <c r="BC30" s="0" t="str">
        <f aca="false">IF(OR($EZ30=BC$5,$FA30=BC$5,$FB30=BC$5),BC$5,"")</f>
        <v/>
      </c>
      <c r="BD30" s="0" t="str">
        <f aca="false">IF(AND($BC30=$BC$5,$B30=2001),CONCATENATE($BC30," ",$B30),"")</f>
        <v/>
      </c>
      <c r="BE30" s="0" t="str">
        <f aca="false">IF(AND($BC30=$BC$5,$B30=2002),CONCATENATE($BC30," ",$B30),"")</f>
        <v/>
      </c>
      <c r="BF30" s="0" t="str">
        <f aca="false">IF(AND($BC30=$BC$5,$B30=2003),CONCATENATE($BC30," ",$B30),"")</f>
        <v/>
      </c>
      <c r="BG30" s="0" t="str">
        <f aca="false">IF(AND($BC30=$BC$5,$B30=2004),CONCATENATE($BC30," ",$B30),"")</f>
        <v/>
      </c>
      <c r="BH30" s="0" t="str">
        <f aca="false">IF(OR($EZ30=BH$5,$FA30=BH$5,$FB30=BH$5),BH$5,"")</f>
        <v/>
      </c>
      <c r="BI30" s="0" t="str">
        <f aca="false">IF(AND($BH30=$BH$5,$B30=2001),CONCATENATE($BH30," ",$B30),"")</f>
        <v/>
      </c>
      <c r="BJ30" s="0" t="str">
        <f aca="false">IF(AND($BH30=$BH$5,$B30=2002),CONCATENATE($BH30," ",$B30),"")</f>
        <v/>
      </c>
      <c r="BK30" s="0" t="str">
        <f aca="false">IF(AND($BH30=$BH$5,$B30=2003),CONCATENATE($BH30," ",$B30),"")</f>
        <v/>
      </c>
      <c r="BL30" s="0" t="str">
        <f aca="false">IF(AND($BH30=$BH$5,$B30=2004),CONCATENATE($BH30," ",$B30),"")</f>
        <v/>
      </c>
      <c r="BM30" s="0" t="str">
        <f aca="false">IF(OR($EZ30=BM$5,$FA30=BM$5,$FB30=BM$5),BM$5,"")</f>
        <v>PG&amp;E</v>
      </c>
      <c r="BN30" s="0" t="str">
        <f aca="false">IF(AND($BM30=$BM$5,$B30=2001),CONCATENATE($BM30," ",$B30),"")</f>
        <v/>
      </c>
      <c r="BO30" s="0" t="str">
        <f aca="false">IF(AND($BM30=$BM$5,$B30=2002),CONCATENATE($BM30," ",$B30),"")</f>
        <v/>
      </c>
      <c r="BP30" s="0" t="str">
        <f aca="false">IF(AND($BM30=$BM$5,$B30=2003),CONCATENATE($BM30," ",$B30),"")</f>
        <v/>
      </c>
      <c r="BQ30" s="0" t="str">
        <f aca="false">IF(AND($BM30=$BM$5,$B30=2004),CONCATENATE($BM30," ",$B30),"")</f>
        <v>PG&amp;E 2004</v>
      </c>
      <c r="BR30" s="0" t="str">
        <f aca="false">IF(OR($EZ30=BR$5,$FA30=BR$5,$FB30=BR$5),BR$5,"")</f>
        <v/>
      </c>
      <c r="BS30" s="0" t="str">
        <f aca="false">IF(AND($BR30=$BR$5,$B30=2001),CONCATENATE($BR30," ",$B30),"")</f>
        <v/>
      </c>
      <c r="BT30" s="0" t="str">
        <f aca="false">IF(AND($BR30=$BR$5,$B30=2002),CONCATENATE($BR30," ",$B30),"")</f>
        <v/>
      </c>
      <c r="BU30" s="0" t="str">
        <f aca="false">IF(AND($BR30=$BR$5,$B30=2003),CONCATENATE($BR30," ",$B30),"")</f>
        <v/>
      </c>
      <c r="BV30" s="0" t="str">
        <f aca="false">IF(AND($BR30=$BR$5,$B30=2004),CONCATENATE($BR30," ",$B30),"")</f>
        <v/>
      </c>
      <c r="BW30" s="0" t="str">
        <f aca="false">IF(OR($EZ30=BW$5,$FA30=BW$5,$FB30=BW$5),BW$5,"")</f>
        <v/>
      </c>
      <c r="BX30" s="0" t="str">
        <f aca="false">IF(AND($BW30=$BW$5,$B30=2001),CONCATENATE($BW30," ",$B30),"")</f>
        <v/>
      </c>
      <c r="BY30" s="0" t="str">
        <f aca="false">IF(AND($BW30=$BW$5,$B30=2002),CONCATENATE($BW30," ",$B30),"")</f>
        <v/>
      </c>
      <c r="BZ30" s="0" t="str">
        <f aca="false">IF(AND($BW30=$BW$5,$B30=2003),CONCATENATE($BW30," ",$B30),"")</f>
        <v/>
      </c>
      <c r="CA30" s="0" t="str">
        <f aca="false">IF(AND($BW30=$BW$5,$B30=2004),CONCATENATE($BW30," ",$B30),"")</f>
        <v/>
      </c>
      <c r="CB30" s="0" t="str">
        <f aca="false">IF(OR($EZ30=CB$5,$FA30=CB$5,$FB30=CB$5),CB$5,"")</f>
        <v/>
      </c>
      <c r="CC30" s="0" t="str">
        <f aca="false">IF(AND($CB30=$CB$5,$B30=2001),CONCATENATE($CB30," ",$B30),"")</f>
        <v/>
      </c>
      <c r="CD30" s="0" t="str">
        <f aca="false">IF(AND($CB30=$CB$5,$B30=2002),CONCATENATE($CB30," ",$B30),"")</f>
        <v/>
      </c>
      <c r="CE30" s="0" t="str">
        <f aca="false">IF(AND($CB30=$CB$5,$B30=2003),CONCATENATE($CB30," ",$B30),"")</f>
        <v/>
      </c>
      <c r="CF30" s="0" t="str">
        <f aca="false">IF(AND($CB30=$CB$5,$B30=2004),CONCATENATE($CB30," ",$B30),"")</f>
        <v/>
      </c>
      <c r="CG30" s="0" t="str">
        <f aca="false">IF(OR($EZ30=CG$5,$FA30=CG$5,$FB30=CG$5),CG$5,"")</f>
        <v/>
      </c>
      <c r="CH30" s="0" t="str">
        <f aca="false">IF(AND($CG30=$CG$5,$B30=2001),CONCATENATE($CG30," ",$B30),"")</f>
        <v/>
      </c>
      <c r="CI30" s="0" t="str">
        <f aca="false">IF(AND($CG30=$CG$5,$B30=2002),CONCATENATE($CG30," ",$B30),"")</f>
        <v/>
      </c>
      <c r="CJ30" s="0" t="str">
        <f aca="false">IF(AND($CG30=$CG$5,$B30=2003),CONCATENATE($CG30," ",$B30),"")</f>
        <v/>
      </c>
      <c r="CK30" s="0" t="str">
        <f aca="false">IF(AND($CG30=$CG$5,$B30=2004),CONCATENATE($CG30," ",$B30),"")</f>
        <v/>
      </c>
      <c r="CL30" s="0" t="str">
        <f aca="false">IF(OR($EZ30=CL$5,$FA30=CL$5,$FB30=CL$5),CL$5,"")</f>
        <v/>
      </c>
      <c r="CM30" s="0" t="str">
        <f aca="false">IF(AND($CL30=$CL$5,$B30=2001),CONCATENATE($CL30," ",$B30),"")</f>
        <v/>
      </c>
      <c r="CN30" s="0" t="str">
        <f aca="false">IF(AND($CL30=$CL$5,$B30=2002),CONCATENATE($CL30," ",$B30),"")</f>
        <v/>
      </c>
      <c r="CO30" s="0" t="str">
        <f aca="false">IF(AND($CL30=$CL$5,$B30=2003),CONCATENATE($CL30," ",$B30),"")</f>
        <v/>
      </c>
      <c r="CP30" s="0" t="str">
        <f aca="false">IF(AND($CL30=$CL$5,$B30=2004),CONCATENATE($CL30," ",$B30),"")</f>
        <v/>
      </c>
      <c r="CQ30" s="0" t="str">
        <f aca="false">IF(OR($EZ30=CQ$5,$FA30=CQ$5,$FB30=CQ$5),CQ$5,"")</f>
        <v/>
      </c>
      <c r="CR30" s="0" t="str">
        <f aca="false">IF(AND($CQ30=$CQ$5,$B30=2001),CONCATENATE($CQ30," ",$B30),"")</f>
        <v/>
      </c>
      <c r="CS30" s="0" t="str">
        <f aca="false">IF(AND($CQ30=$CQ$5,$B30=2002),CONCATENATE($CQ30," ",$B30),"")</f>
        <v/>
      </c>
      <c r="CT30" s="0" t="str">
        <f aca="false">IF(AND($CQ30=$CQ$5,$B30=2003),CONCATENATE($CQ30," ",$B30),"")</f>
        <v/>
      </c>
      <c r="CU30" s="0" t="str">
        <f aca="false">IF(AND($CQ30=$CQ$5,$B30=2004),CONCATENATE($CQ30," ",$B30),"")</f>
        <v/>
      </c>
      <c r="CV30" s="0" t="str">
        <f aca="false">IF(OR($EZ30=CV$5,$FA30=CV$5,$FB30=CV$5),CV$5,"")</f>
        <v/>
      </c>
      <c r="CW30" s="0" t="str">
        <f aca="false">IF(AND($CV30=$CV$5,$B30=2001),CONCATENATE($CV30," ",$B30),"")</f>
        <v/>
      </c>
      <c r="CX30" s="0" t="str">
        <f aca="false">IF(AND($CV30=$CV$5,$B30=2002),CONCATENATE($CV30," ",$B30),"")</f>
        <v/>
      </c>
      <c r="CY30" s="0" t="str">
        <f aca="false">IF(AND($CV30=$CV$5,$B30=2003),CONCATENATE($CV30," ",$B30),"")</f>
        <v/>
      </c>
      <c r="CZ30" s="0" t="str">
        <f aca="false">IF(AND($CV30=$CV$5,$B30=2004),CONCATENATE($CV30," ",$B30),"")</f>
        <v/>
      </c>
      <c r="DA30" s="0" t="str">
        <f aca="false">IF(OR($EZ30=DA$5,$FA30=DA$5,$FB30=DA$5),DA$5,"")</f>
        <v/>
      </c>
      <c r="DB30" s="0" t="str">
        <f aca="false">IF(AND($DA30=$DA$5,$B30=2001),CONCATENATE($DA30," ",$B30),"")</f>
        <v/>
      </c>
      <c r="DC30" s="0" t="str">
        <f aca="false">IF(AND($DA30=$DA$5,$B30=2002),CONCATENATE($DA30," ",$B30),"")</f>
        <v/>
      </c>
      <c r="DD30" s="0" t="str">
        <f aca="false">IF(AND($DA30=$DA$5,$B30=2003),CONCATENATE($DA30," ",$B30),"")</f>
        <v/>
      </c>
      <c r="DE30" s="0" t="str">
        <f aca="false">IF(AND($DA30=$DA$5,$B30=2004),CONCATENATE($DA30," ",$B30),"")</f>
        <v/>
      </c>
      <c r="DF30" s="0" t="n">
        <v>1100</v>
      </c>
      <c r="DG30" s="0" t="n">
        <v>1100</v>
      </c>
      <c r="DH30" s="12" t="n">
        <v>3066.1</v>
      </c>
      <c r="DI30" s="12" t="n">
        <v>1425</v>
      </c>
      <c r="DJ30" s="12" t="n">
        <v>9850</v>
      </c>
      <c r="DK30" s="12" t="n">
        <v>3833</v>
      </c>
      <c r="DL30" s="12" t="n">
        <v>3745</v>
      </c>
      <c r="DM30" s="0" t="n">
        <v>6.8</v>
      </c>
      <c r="DN30" s="12" t="n">
        <v>1503.1</v>
      </c>
      <c r="DO30" s="0" t="n">
        <v>34</v>
      </c>
      <c r="DP30" s="0" t="n">
        <v>160</v>
      </c>
      <c r="DQ30" s="12" t="n">
        <v>5250</v>
      </c>
      <c r="DR30" s="12" t="n">
        <v>1390</v>
      </c>
      <c r="DS30" s="12" t="n">
        <v>7546</v>
      </c>
      <c r="DT30" s="12" t="n">
        <v>1846</v>
      </c>
      <c r="DU30" s="12" t="n">
        <v>1503.1</v>
      </c>
      <c r="DV30" s="0" t="n">
        <v>6.8</v>
      </c>
      <c r="DW30" s="0" t="n">
        <v>559</v>
      </c>
      <c r="DX30" s="12" t="n">
        <v>3075.2</v>
      </c>
      <c r="DY30" s="0" t="n">
        <v>905</v>
      </c>
      <c r="DZ30" s="0" t="n">
        <v>1065</v>
      </c>
      <c r="EA30" s="0" t="n">
        <v>0</v>
      </c>
      <c r="EB30" s="12" t="n">
        <f aca="false">DF30*$EB$1*$EB$2</f>
        <v>198000</v>
      </c>
      <c r="EC30" s="12" t="n">
        <v>551898</v>
      </c>
      <c r="ED30" s="12" t="n">
        <v>256500</v>
      </c>
      <c r="EE30" s="12" t="n">
        <v>1773000</v>
      </c>
      <c r="EF30" s="12" t="n">
        <v>689940</v>
      </c>
      <c r="EG30" s="12" t="n">
        <v>674100</v>
      </c>
      <c r="EH30" s="12" t="n">
        <v>1224</v>
      </c>
      <c r="EI30" s="12" t="n">
        <v>270558</v>
      </c>
      <c r="EJ30" s="12" t="n">
        <v>6120</v>
      </c>
      <c r="EK30" s="12" t="n">
        <v>28800</v>
      </c>
      <c r="EL30" s="12" t="n">
        <v>945000</v>
      </c>
      <c r="EM30" s="12" t="n">
        <v>250200</v>
      </c>
      <c r="EN30" s="12" t="n">
        <v>1358280</v>
      </c>
      <c r="EO30" s="12" t="n">
        <v>332280</v>
      </c>
      <c r="EP30" s="12" t="n">
        <v>270558</v>
      </c>
      <c r="EQ30" s="0" t="n">
        <v>1224</v>
      </c>
      <c r="ER30" s="12" t="n">
        <v>100620</v>
      </c>
      <c r="ES30" s="12" t="n">
        <v>553536</v>
      </c>
      <c r="ET30" s="12" t="n">
        <v>162900</v>
      </c>
      <c r="EU30" s="12" t="n">
        <v>191700</v>
      </c>
      <c r="EV30" s="0" t="n">
        <v>0</v>
      </c>
      <c r="EW30" s="0" t="s">
        <v>114</v>
      </c>
      <c r="EX30" s="0" t="s">
        <v>115</v>
      </c>
      <c r="EY30" s="0" t="s">
        <v>116</v>
      </c>
      <c r="EZ30" s="25" t="s">
        <v>12</v>
      </c>
      <c r="FA30" s="25"/>
      <c r="FB30" s="25"/>
      <c r="FC30" s="26" t="s">
        <v>314</v>
      </c>
      <c r="FD30" s="0" t="s">
        <v>315</v>
      </c>
      <c r="FS30" s="0" t="n">
        <v>544</v>
      </c>
    </row>
    <row r="31" customFormat="false" ht="12.75" hidden="false" customHeight="false" outlineLevel="0" collapsed="false">
      <c r="A31" s="0" t="s">
        <v>144</v>
      </c>
      <c r="B31" s="0" t="n">
        <v>2004</v>
      </c>
      <c r="C31" s="24"/>
      <c r="D31" s="0" t="s">
        <v>117</v>
      </c>
      <c r="E31" s="0" t="str">
        <f aca="false">CONCATENATE(D31," ",B31)</f>
        <v>CA 2004</v>
      </c>
      <c r="F31" s="0" t="s">
        <v>218</v>
      </c>
      <c r="G31" s="0" t="s">
        <v>218</v>
      </c>
      <c r="H31" s="0" t="s">
        <v>33</v>
      </c>
      <c r="I31" s="0" t="s">
        <v>219</v>
      </c>
      <c r="J31" s="0" t="str">
        <f aca="false">IF(OR($EZ31=J$5,$FA31=J$5,$FB31=J$5),J$5,"")</f>
        <v/>
      </c>
      <c r="K31" s="0" t="str">
        <f aca="false">IF(AND($J31=$J$5,$B31=2001),CONCATENATE($J31," ",$B31),"")</f>
        <v/>
      </c>
      <c r="L31" s="0" t="str">
        <f aca="false">IF(AND($J31=$J$5,$B31=2002),CONCATENATE($J31," ",$B31),"")</f>
        <v/>
      </c>
      <c r="M31" s="0" t="str">
        <f aca="false">IF(AND($J31=$J$5,$B31=2003),CONCATENATE($J31," ",$B31),"")</f>
        <v/>
      </c>
      <c r="N31" s="0" t="str">
        <f aca="false">IF(AND($J31=$J$5,$B31=2004),CONCATENATE($J31," ",$B31),"")</f>
        <v/>
      </c>
      <c r="O31" s="0" t="str">
        <f aca="false">IF(OR($EZ31=O$5,$FA31=O$5,$FB31=O$5),O$5,"")</f>
        <v/>
      </c>
      <c r="P31" s="0" t="str">
        <f aca="false">IF(AND($O31=$O$5,$B31=2001),CONCATENATE($O31," ",$B31),"")</f>
        <v/>
      </c>
      <c r="Q31" s="0" t="str">
        <f aca="false">IF(AND($O31=$O$5,$B31=2002),CONCATENATE($O31," ",$B31),"")</f>
        <v/>
      </c>
      <c r="R31" s="0" t="str">
        <f aca="false">IF(AND($O31=$O$5,$B31=2003),CONCATENATE($O31," ",$B31),"")</f>
        <v/>
      </c>
      <c r="S31" s="0" t="str">
        <f aca="false">IF(AND($O31=$O$5,$B31=2004),CONCATENATE($O31," ",$B31),"")</f>
        <v/>
      </c>
      <c r="T31" s="0" t="str">
        <f aca="false">IF(OR($EZ31=T$5,$FA31=T$5,$FB31=T$5),T$5,"")</f>
        <v/>
      </c>
      <c r="U31" s="0" t="str">
        <f aca="false">IF(AND($T31=$T$5,$B31=2001),CONCATENATE($T31," ",$B31),"")</f>
        <v/>
      </c>
      <c r="V31" s="0" t="str">
        <f aca="false">IF(AND($T31=$T$5,$B31=2002),CONCATENATE($T31," ",$B31),"")</f>
        <v/>
      </c>
      <c r="W31" s="0" t="str">
        <f aca="false">IF(AND($T31=$T$5,$B31=2003),CONCATENATE($T31," ",$B31),"")</f>
        <v/>
      </c>
      <c r="X31" s="0" t="str">
        <f aca="false">IF(AND($T31=$T$5,$B31=2004),CONCATENATE($T31," ",$B31),"")</f>
        <v/>
      </c>
      <c r="Y31" s="0" t="str">
        <f aca="false">IF(OR($EZ31=Y$5,$FA31=Y$5,$FB31=Y$5),Y$5,"")</f>
        <v/>
      </c>
      <c r="Z31" s="0" t="str">
        <f aca="false">IF(AND($Y31=$Y$5,$B31=2001),CONCATENATE($Y31," ",$B31),"")</f>
        <v/>
      </c>
      <c r="AA31" s="0" t="str">
        <f aca="false">IF(AND($Y31=$Y$5,$B31=2002),CONCATENATE($Y31," ",$B31),"")</f>
        <v/>
      </c>
      <c r="AB31" s="0" t="str">
        <f aca="false">IF(AND($Y31=$Y$5,$B31=2003),CONCATENATE($Y31," ",$B31),"")</f>
        <v/>
      </c>
      <c r="AC31" s="0" t="str">
        <f aca="false">IF(AND($Y31=$Y$5,$B31=2004),CONCATENATE($Y31," ",$B31),"")</f>
        <v/>
      </c>
      <c r="AD31" s="0" t="str">
        <f aca="false">IF(OR($EZ31=AD$5,$FA31=AD$5,$FB31=AD$5),AD$5,"")</f>
        <v/>
      </c>
      <c r="AE31" s="0" t="str">
        <f aca="false">IF(AND($AD31=$AD$5,$B31=2001),CONCATENATE($AD31," ",$B31),"")</f>
        <v/>
      </c>
      <c r="AF31" s="0" t="str">
        <f aca="false">IF(AND($AD31=$AD$5,$B31=2002),CONCATENATE($AD31," ",$B31),"")</f>
        <v/>
      </c>
      <c r="AG31" s="0" t="str">
        <f aca="false">IF(AND($AD31=$AD$5,$B31=2003),CONCATENATE($AD31," ",$B31),"")</f>
        <v/>
      </c>
      <c r="AH31" s="0" t="str">
        <f aca="false">IF(AND($AD31=$AD$5,$B31=2004),CONCATENATE($AD31," ",$B31),"")</f>
        <v/>
      </c>
      <c r="AI31" s="0" t="str">
        <f aca="false">IF(OR($EZ31=AI$5,$FA31=AI$5,$FB31=AI$5),AI$5,"")</f>
        <v/>
      </c>
      <c r="AJ31" s="0" t="str">
        <f aca="false">IF(AND($AI31=$AI$5,$B31=2001),CONCATENATE($AI31," ",$B31),"")</f>
        <v/>
      </c>
      <c r="AK31" s="0" t="str">
        <f aca="false">IF(AND($AI31=$AI$5,$B31=2002),CONCATENATE($AI31," ",$B31),"")</f>
        <v/>
      </c>
      <c r="AL31" s="0" t="str">
        <f aca="false">IF(AND($AI31=$AI$5,$B31=2003),CONCATENATE($AI31," ",$B31),"")</f>
        <v/>
      </c>
      <c r="AM31" s="0" t="str">
        <f aca="false">IF(AND($AI31=$AI$5,$B31=2004),CONCATENATE($AI31," ",$B31),"")</f>
        <v/>
      </c>
      <c r="AN31" s="0" t="str">
        <f aca="false">IF(OR($EZ31=AN$5,$FA31=AN$5,$FB31=AN$5),AN$5,"")</f>
        <v/>
      </c>
      <c r="AO31" s="0" t="str">
        <f aca="false">IF(AND($AN31=$AN$5,$B31=2001),CONCATENATE($AN31," ",$B31),"")</f>
        <v/>
      </c>
      <c r="AP31" s="0" t="str">
        <f aca="false">IF(AND($AN31=$AN$5,$B31=2002),CONCATENATE($AN31," ",$B31),"")</f>
        <v/>
      </c>
      <c r="AQ31" s="0" t="str">
        <f aca="false">IF(AND($AN31=$AN$5,$B31=2003),CONCATENATE($AN31," ",$B31),"")</f>
        <v/>
      </c>
      <c r="AR31" s="0" t="str">
        <f aca="false">IF(AND($AN31=$AN$5,$B31=2004),CONCATENATE($AN31," ",$B31),"")</f>
        <v/>
      </c>
      <c r="AS31" s="0" t="str">
        <f aca="false">IF(OR($EZ31=AS$5,$FA31=AS$5,$FB31=AS$5),AS$5,"")</f>
        <v/>
      </c>
      <c r="AT31" s="0" t="str">
        <f aca="false">IF(AND($AS31=$AS$5,$B31=2001),CONCATENATE($AS31," ",$B31),"")</f>
        <v/>
      </c>
      <c r="AU31" s="0" t="str">
        <f aca="false">IF(AND($AS31=$AS$5,$B31=2002),CONCATENATE($AS31," ",$B31),"")</f>
        <v/>
      </c>
      <c r="AV31" s="0" t="str">
        <f aca="false">IF(AND($AS31=$AS$5,$B31=2003),CONCATENATE($AS31," ",$B31),"")</f>
        <v/>
      </c>
      <c r="AW31" s="0" t="str">
        <f aca="false">IF(AND($AS31=$AS$5,$B31=2004),CONCATENATE($AS31," ",$B31),"")</f>
        <v/>
      </c>
      <c r="AX31" s="0" t="str">
        <f aca="false">IF(OR($EZ31=AX$5,$FA31=AX$5,$FB31=AX$5),AX$5,"")</f>
        <v/>
      </c>
      <c r="AY31" s="0" t="str">
        <f aca="false">IF(AND($AX31=$AX$5,$B31=2001),CONCATENATE($AX31," ",$B31),"")</f>
        <v/>
      </c>
      <c r="AZ31" s="0" t="str">
        <f aca="false">IF(AND($AX31=$AX$5,$B31=2002),CONCATENATE($AX31," ",$B31),"")</f>
        <v/>
      </c>
      <c r="BA31" s="0" t="str">
        <f aca="false">IF(AND($AX31=$AX$5,$B31=2003),CONCATENATE($AX31," ",$B31),"")</f>
        <v/>
      </c>
      <c r="BB31" s="0" t="str">
        <f aca="false">IF(AND($AX31=$AX$5,$B31=2004),CONCATENATE($AX31," ",$B31),"")</f>
        <v/>
      </c>
      <c r="BC31" s="0" t="str">
        <f aca="false">IF(OR($EZ31=BC$5,$FA31=BC$5,$FB31=BC$5),BC$5,"")</f>
        <v/>
      </c>
      <c r="BD31" s="0" t="str">
        <f aca="false">IF(AND($BC31=$BC$5,$B31=2001),CONCATENATE($BC31," ",$B31),"")</f>
        <v/>
      </c>
      <c r="BE31" s="0" t="str">
        <f aca="false">IF(AND($BC31=$BC$5,$B31=2002),CONCATENATE($BC31," ",$B31),"")</f>
        <v/>
      </c>
      <c r="BF31" s="0" t="str">
        <f aca="false">IF(AND($BC31=$BC$5,$B31=2003),CONCATENATE($BC31," ",$B31),"")</f>
        <v/>
      </c>
      <c r="BG31" s="0" t="str">
        <f aca="false">IF(AND($BC31=$BC$5,$B31=2004),CONCATENATE($BC31," ",$B31),"")</f>
        <v/>
      </c>
      <c r="BH31" s="0" t="str">
        <f aca="false">IF(OR($EZ31=BH$5,$FA31=BH$5,$FB31=BH$5),BH$5,"")</f>
        <v/>
      </c>
      <c r="BI31" s="0" t="str">
        <f aca="false">IF(AND($BH31=$BH$5,$B31=2001),CONCATENATE($BH31," ",$B31),"")</f>
        <v/>
      </c>
      <c r="BJ31" s="0" t="str">
        <f aca="false">IF(AND($BH31=$BH$5,$B31=2002),CONCATENATE($BH31," ",$B31),"")</f>
        <v/>
      </c>
      <c r="BK31" s="0" t="str">
        <f aca="false">IF(AND($BH31=$BH$5,$B31=2003),CONCATENATE($BH31," ",$B31),"")</f>
        <v/>
      </c>
      <c r="BL31" s="0" t="str">
        <f aca="false">IF(AND($BH31=$BH$5,$B31=2004),CONCATENATE($BH31," ",$B31),"")</f>
        <v/>
      </c>
      <c r="BM31" s="0" t="str">
        <f aca="false">IF(OR($EZ31=BM$5,$FA31=BM$5,$FB31=BM$5),BM$5,"")</f>
        <v>PG&amp;E</v>
      </c>
      <c r="BN31" s="0" t="str">
        <f aca="false">IF(AND($BM31=$BM$5,$B31=2001),CONCATENATE($BM31," ",$B31),"")</f>
        <v/>
      </c>
      <c r="BO31" s="0" t="str">
        <f aca="false">IF(AND($BM31=$BM$5,$B31=2002),CONCATENATE($BM31," ",$B31),"")</f>
        <v/>
      </c>
      <c r="BP31" s="0" t="str">
        <f aca="false">IF(AND($BM31=$BM$5,$B31=2003),CONCATENATE($BM31," ",$B31),"")</f>
        <v/>
      </c>
      <c r="BQ31" s="0" t="str">
        <f aca="false">IF(AND($BM31=$BM$5,$B31=2004),CONCATENATE($BM31," ",$B31),"")</f>
        <v>PG&amp;E 2004</v>
      </c>
      <c r="BR31" s="0" t="str">
        <f aca="false">IF(OR($EZ31=BR$5,$FA31=BR$5,$FB31=BR$5),BR$5,"")</f>
        <v/>
      </c>
      <c r="BS31" s="0" t="str">
        <f aca="false">IF(AND($BR31=$BR$5,$B31=2001),CONCATENATE($BR31," ",$B31),"")</f>
        <v/>
      </c>
      <c r="BT31" s="0" t="str">
        <f aca="false">IF(AND($BR31=$BR$5,$B31=2002),CONCATENATE($BR31," ",$B31),"")</f>
        <v/>
      </c>
      <c r="BU31" s="0" t="str">
        <f aca="false">IF(AND($BR31=$BR$5,$B31=2003),CONCATENATE($BR31," ",$B31),"")</f>
        <v/>
      </c>
      <c r="BV31" s="0" t="str">
        <f aca="false">IF(AND($BR31=$BR$5,$B31=2004),CONCATENATE($BR31," ",$B31),"")</f>
        <v/>
      </c>
      <c r="BW31" s="0" t="str">
        <f aca="false">IF(OR($EZ31=BW$5,$FA31=BW$5,$FB31=BW$5),BW$5,"")</f>
        <v/>
      </c>
      <c r="BX31" s="0" t="str">
        <f aca="false">IF(AND($BW31=$BW$5,$B31=2001),CONCATENATE($BW31," ",$B31),"")</f>
        <v/>
      </c>
      <c r="BY31" s="0" t="str">
        <f aca="false">IF(AND($BW31=$BW$5,$B31=2002),CONCATENATE($BW31," ",$B31),"")</f>
        <v/>
      </c>
      <c r="BZ31" s="0" t="str">
        <f aca="false">IF(AND($BW31=$BW$5,$B31=2003),CONCATENATE($BW31," ",$B31),"")</f>
        <v/>
      </c>
      <c r="CA31" s="0" t="str">
        <f aca="false">IF(AND($BW31=$BW$5,$B31=2004),CONCATENATE($BW31," ",$B31),"")</f>
        <v/>
      </c>
      <c r="CB31" s="0" t="str">
        <f aca="false">IF(OR($EZ31=CB$5,$FA31=CB$5,$FB31=CB$5),CB$5,"")</f>
        <v/>
      </c>
      <c r="CC31" s="0" t="str">
        <f aca="false">IF(AND($CB31=$CB$5,$B31=2001),CONCATENATE($CB31," ",$B31),"")</f>
        <v/>
      </c>
      <c r="CD31" s="0" t="str">
        <f aca="false">IF(AND($CB31=$CB$5,$B31=2002),CONCATENATE($CB31," ",$B31),"")</f>
        <v/>
      </c>
      <c r="CE31" s="0" t="str">
        <f aca="false">IF(AND($CB31=$CB$5,$B31=2003),CONCATENATE($CB31," ",$B31),"")</f>
        <v/>
      </c>
      <c r="CF31" s="0" t="str">
        <f aca="false">IF(AND($CB31=$CB$5,$B31=2004),CONCATENATE($CB31," ",$B31),"")</f>
        <v/>
      </c>
      <c r="CG31" s="0" t="str">
        <f aca="false">IF(OR($EZ31=CG$5,$FA31=CG$5,$FB31=CG$5),CG$5,"")</f>
        <v/>
      </c>
      <c r="CH31" s="0" t="str">
        <f aca="false">IF(AND($CG31=$CG$5,$B31=2001),CONCATENATE($CG31," ",$B31),"")</f>
        <v/>
      </c>
      <c r="CI31" s="0" t="str">
        <f aca="false">IF(AND($CG31=$CG$5,$B31=2002),CONCATENATE($CG31," ",$B31),"")</f>
        <v/>
      </c>
      <c r="CJ31" s="0" t="str">
        <f aca="false">IF(AND($CG31=$CG$5,$B31=2003),CONCATENATE($CG31," ",$B31),"")</f>
        <v/>
      </c>
      <c r="CK31" s="0" t="str">
        <f aca="false">IF(AND($CG31=$CG$5,$B31=2004),CONCATENATE($CG31," ",$B31),"")</f>
        <v/>
      </c>
      <c r="CL31" s="0" t="str">
        <f aca="false">IF(OR($EZ31=CL$5,$FA31=CL$5,$FB31=CL$5),CL$5,"")</f>
        <v/>
      </c>
      <c r="CM31" s="0" t="str">
        <f aca="false">IF(AND($CL31=$CL$5,$B31=2001),CONCATENATE($CL31," ",$B31),"")</f>
        <v/>
      </c>
      <c r="CN31" s="0" t="str">
        <f aca="false">IF(AND($CL31=$CL$5,$B31=2002),CONCATENATE($CL31," ",$B31),"")</f>
        <v/>
      </c>
      <c r="CO31" s="0" t="str">
        <f aca="false">IF(AND($CL31=$CL$5,$B31=2003),CONCATENATE($CL31," ",$B31),"")</f>
        <v/>
      </c>
      <c r="CP31" s="0" t="str">
        <f aca="false">IF(AND($CL31=$CL$5,$B31=2004),CONCATENATE($CL31," ",$B31),"")</f>
        <v/>
      </c>
      <c r="CQ31" s="0" t="str">
        <f aca="false">IF(OR($EZ31=CQ$5,$FA31=CQ$5,$FB31=CQ$5),CQ$5,"")</f>
        <v/>
      </c>
      <c r="CR31" s="0" t="str">
        <f aca="false">IF(AND($CQ31=$CQ$5,$B31=2001),CONCATENATE($CQ31," ",$B31),"")</f>
        <v/>
      </c>
      <c r="CS31" s="0" t="str">
        <f aca="false">IF(AND($CQ31=$CQ$5,$B31=2002),CONCATENATE($CQ31," ",$B31),"")</f>
        <v/>
      </c>
      <c r="CT31" s="0" t="str">
        <f aca="false">IF(AND($CQ31=$CQ$5,$B31=2003),CONCATENATE($CQ31," ",$B31),"")</f>
        <v/>
      </c>
      <c r="CU31" s="0" t="str">
        <f aca="false">IF(AND($CQ31=$CQ$5,$B31=2004),CONCATENATE($CQ31," ",$B31),"")</f>
        <v/>
      </c>
      <c r="CV31" s="0" t="str">
        <f aca="false">IF(OR($EZ31=CV$5,$FA31=CV$5,$FB31=CV$5),CV$5,"")</f>
        <v/>
      </c>
      <c r="CW31" s="0" t="str">
        <f aca="false">IF(AND($CV31=$CV$5,$B31=2001),CONCATENATE($CV31," ",$B31),"")</f>
        <v/>
      </c>
      <c r="CX31" s="0" t="str">
        <f aca="false">IF(AND($CV31=$CV$5,$B31=2002),CONCATENATE($CV31," ",$B31),"")</f>
        <v/>
      </c>
      <c r="CY31" s="0" t="str">
        <f aca="false">IF(AND($CV31=$CV$5,$B31=2003),CONCATENATE($CV31," ",$B31),"")</f>
        <v/>
      </c>
      <c r="CZ31" s="0" t="str">
        <f aca="false">IF(AND($CV31=$CV$5,$B31=2004),CONCATENATE($CV31," ",$B31),"")</f>
        <v/>
      </c>
      <c r="DA31" s="0" t="str">
        <f aca="false">IF(OR($EZ31=DA$5,$FA31=DA$5,$FB31=DA$5),DA$5,"")</f>
        <v/>
      </c>
      <c r="DB31" s="0" t="str">
        <f aca="false">IF(AND($DA31=$DA$5,$B31=2001),CONCATENATE($DA31," ",$B31),"")</f>
        <v/>
      </c>
      <c r="DC31" s="0" t="str">
        <f aca="false">IF(AND($DA31=$DA$5,$B31=2002),CONCATENATE($DA31," ",$B31),"")</f>
        <v/>
      </c>
      <c r="DD31" s="0" t="str">
        <f aca="false">IF(AND($DA31=$DA$5,$B31=2003),CONCATENATE($DA31," ",$B31),"")</f>
        <v/>
      </c>
      <c r="DE31" s="0" t="str">
        <f aca="false">IF(AND($DA31=$DA$5,$B31=2004),CONCATENATE($DA31," ",$B31),"")</f>
        <v/>
      </c>
      <c r="DF31" s="0" t="n">
        <v>1000</v>
      </c>
      <c r="DG31" s="0" t="n">
        <v>0</v>
      </c>
      <c r="DH31" s="12" t="n">
        <v>3526.1</v>
      </c>
      <c r="DI31" s="12" t="n">
        <v>1425</v>
      </c>
      <c r="DJ31" s="12" t="n">
        <v>9850</v>
      </c>
      <c r="DK31" s="12" t="n">
        <v>4833</v>
      </c>
      <c r="DL31" s="12" t="n">
        <v>4745</v>
      </c>
      <c r="DM31" s="0" t="n">
        <v>6.8</v>
      </c>
      <c r="DN31" s="12" t="n">
        <v>1963.1</v>
      </c>
      <c r="DO31" s="0" t="n">
        <v>34</v>
      </c>
      <c r="DP31" s="0" t="n">
        <v>660</v>
      </c>
      <c r="DQ31" s="12" t="n">
        <v>7728</v>
      </c>
      <c r="DR31" s="12" t="n">
        <v>1390</v>
      </c>
      <c r="DS31" s="12" t="n">
        <v>8546</v>
      </c>
      <c r="DT31" s="12" t="n">
        <v>2946</v>
      </c>
      <c r="DU31" s="12" t="n">
        <v>1963.1</v>
      </c>
      <c r="DV31" s="0" t="n">
        <v>6.8</v>
      </c>
      <c r="DW31" s="0" t="n">
        <v>559</v>
      </c>
      <c r="DX31" s="12" t="n">
        <v>4815.2</v>
      </c>
      <c r="DY31" s="0" t="n">
        <v>905</v>
      </c>
      <c r="DZ31" s="0" t="n">
        <v>1065</v>
      </c>
      <c r="EA31" s="0" t="n">
        <v>0</v>
      </c>
      <c r="EB31" s="12" t="n">
        <f aca="false">DF31*$EB$1*$EB$2</f>
        <v>180000</v>
      </c>
      <c r="EC31" s="12" t="n">
        <v>634698</v>
      </c>
      <c r="ED31" s="12" t="n">
        <v>256500</v>
      </c>
      <c r="EE31" s="12" t="n">
        <v>1773000</v>
      </c>
      <c r="EF31" s="12" t="n">
        <v>869940</v>
      </c>
      <c r="EG31" s="12" t="n">
        <v>854100</v>
      </c>
      <c r="EH31" s="12" t="n">
        <v>1224</v>
      </c>
      <c r="EI31" s="12" t="n">
        <v>353358</v>
      </c>
      <c r="EJ31" s="12" t="n">
        <v>6120</v>
      </c>
      <c r="EK31" s="12" t="n">
        <v>118800</v>
      </c>
      <c r="EL31" s="12" t="n">
        <v>1391040</v>
      </c>
      <c r="EM31" s="12" t="n">
        <v>250200</v>
      </c>
      <c r="EN31" s="12" t="n">
        <v>1538280</v>
      </c>
      <c r="EO31" s="12" t="n">
        <v>530280</v>
      </c>
      <c r="EP31" s="12" t="n">
        <v>353358</v>
      </c>
      <c r="EQ31" s="0" t="n">
        <v>1224</v>
      </c>
      <c r="ER31" s="12" t="n">
        <v>100620</v>
      </c>
      <c r="ES31" s="12" t="n">
        <v>866736</v>
      </c>
      <c r="ET31" s="12" t="n">
        <v>162900</v>
      </c>
      <c r="EU31" s="12" t="n">
        <v>191700</v>
      </c>
      <c r="EV31" s="0" t="n">
        <v>0</v>
      </c>
      <c r="EW31" s="0" t="s">
        <v>121</v>
      </c>
      <c r="EX31" s="0" t="s">
        <v>115</v>
      </c>
      <c r="EY31" s="0" t="s">
        <v>116</v>
      </c>
      <c r="EZ31" s="25" t="s">
        <v>12</v>
      </c>
      <c r="FA31" s="25"/>
      <c r="FB31" s="25"/>
      <c r="FG31" s="0" t="s">
        <v>538</v>
      </c>
      <c r="FS31" s="0" t="n">
        <v>518</v>
      </c>
    </row>
    <row r="32" customFormat="false" ht="12.75" hidden="false" customHeight="false" outlineLevel="0" collapsed="false">
      <c r="A32" s="0" t="s">
        <v>108</v>
      </c>
      <c r="B32" s="0" t="n">
        <v>2001</v>
      </c>
      <c r="C32" s="24" t="n">
        <v>37135</v>
      </c>
      <c r="D32" s="0" t="s">
        <v>171</v>
      </c>
      <c r="E32" s="0" t="str">
        <f aca="false">CONCATENATE(D32," ",B32)</f>
        <v>NV 2001</v>
      </c>
      <c r="F32" s="0" t="s">
        <v>420</v>
      </c>
      <c r="G32" s="0" t="s">
        <v>539</v>
      </c>
      <c r="H32" s="0" t="s">
        <v>421</v>
      </c>
      <c r="I32" s="0" t="s">
        <v>422</v>
      </c>
      <c r="J32" s="0" t="str">
        <f aca="false">IF(OR($EZ32=J$5,$FA32=J$5,$FB32=J$5),J$5,"")</f>
        <v/>
      </c>
      <c r="K32" s="0" t="str">
        <f aca="false">IF(AND($J32=$J$5,$B32=2001),CONCATENATE($J32," ",$B32),"")</f>
        <v/>
      </c>
      <c r="L32" s="0" t="str">
        <f aca="false">IF(AND($J32=$J$5,$B32=2002),CONCATENATE($J32," ",$B32),"")</f>
        <v/>
      </c>
      <c r="M32" s="0" t="str">
        <f aca="false">IF(AND($J32=$J$5,$B32=2003),CONCATENATE($J32," ",$B32),"")</f>
        <v/>
      </c>
      <c r="N32" s="0" t="str">
        <f aca="false">IF(AND($J32=$J$5,$B32=2004),CONCATENATE($J32," ",$B32),"")</f>
        <v/>
      </c>
      <c r="O32" s="0" t="str">
        <f aca="false">IF(OR($EZ32=O$5,$FA32=O$5,$FB32=O$5),O$5,"")</f>
        <v/>
      </c>
      <c r="P32" s="0" t="str">
        <f aca="false">IF(AND($O32=$O$5,$B32=2001),CONCATENATE($O32," ",$B32),"")</f>
        <v/>
      </c>
      <c r="Q32" s="0" t="str">
        <f aca="false">IF(AND($O32=$O$5,$B32=2002),CONCATENATE($O32," ",$B32),"")</f>
        <v/>
      </c>
      <c r="R32" s="0" t="str">
        <f aca="false">IF(AND($O32=$O$5,$B32=2003),CONCATENATE($O32," ",$B32),"")</f>
        <v/>
      </c>
      <c r="S32" s="0" t="str">
        <f aca="false">IF(AND($O32=$O$5,$B32=2004),CONCATENATE($O32," ",$B32),"")</f>
        <v/>
      </c>
      <c r="T32" s="0" t="str">
        <f aca="false">IF(OR($EZ32=T$5,$FA32=T$5,$FB32=T$5),T$5,"")</f>
        <v/>
      </c>
      <c r="U32" s="0" t="str">
        <f aca="false">IF(AND($T32=$T$5,$B32=2001),CONCATENATE($T32," ",$B32),"")</f>
        <v/>
      </c>
      <c r="V32" s="0" t="str">
        <f aca="false">IF(AND($T32=$T$5,$B32=2002),CONCATENATE($T32," ",$B32),"")</f>
        <v/>
      </c>
      <c r="W32" s="0" t="str">
        <f aca="false">IF(AND($T32=$T$5,$B32=2003),CONCATENATE($T32," ",$B32),"")</f>
        <v/>
      </c>
      <c r="X32" s="0" t="str">
        <f aca="false">IF(AND($T32=$T$5,$B32=2004),CONCATENATE($T32," ",$B32),"")</f>
        <v/>
      </c>
      <c r="Y32" s="0" t="str">
        <f aca="false">IF(OR($EZ32=Y$5,$FA32=Y$5,$FB32=Y$5),Y$5,"")</f>
        <v/>
      </c>
      <c r="Z32" s="0" t="str">
        <f aca="false">IF(AND($Y32=$Y$5,$B32=2001),CONCATENATE($Y32," ",$B32),"")</f>
        <v/>
      </c>
      <c r="AA32" s="0" t="str">
        <f aca="false">IF(AND($Y32=$Y$5,$B32=2002),CONCATENATE($Y32," ",$B32),"")</f>
        <v/>
      </c>
      <c r="AB32" s="0" t="str">
        <f aca="false">IF(AND($Y32=$Y$5,$B32=2003),CONCATENATE($Y32," ",$B32),"")</f>
        <v/>
      </c>
      <c r="AC32" s="0" t="str">
        <f aca="false">IF(AND($Y32=$Y$5,$B32=2004),CONCATENATE($Y32," ",$B32),"")</f>
        <v/>
      </c>
      <c r="AD32" s="0" t="str">
        <f aca="false">IF(OR($EZ32=AD$5,$FA32=AD$5,$FB32=AD$5),AD$5,"")</f>
        <v/>
      </c>
      <c r="AE32" s="0" t="str">
        <f aca="false">IF(AND($AD32=$AD$5,$B32=2001),CONCATENATE($AD32," ",$B32),"")</f>
        <v/>
      </c>
      <c r="AF32" s="0" t="str">
        <f aca="false">IF(AND($AD32=$AD$5,$B32=2002),CONCATENATE($AD32," ",$B32),"")</f>
        <v/>
      </c>
      <c r="AG32" s="0" t="str">
        <f aca="false">IF(AND($AD32=$AD$5,$B32=2003),CONCATENATE($AD32," ",$B32),"")</f>
        <v/>
      </c>
      <c r="AH32" s="0" t="str">
        <f aca="false">IF(AND($AD32=$AD$5,$B32=2004),CONCATENATE($AD32," ",$B32),"")</f>
        <v/>
      </c>
      <c r="AI32" s="0" t="str">
        <f aca="false">IF(OR($EZ32=AI$5,$FA32=AI$5,$FB32=AI$5),AI$5,"")</f>
        <v/>
      </c>
      <c r="AJ32" s="0" t="str">
        <f aca="false">IF(AND($AI32=$AI$5,$B32=2001),CONCATENATE($AI32," ",$B32),"")</f>
        <v/>
      </c>
      <c r="AK32" s="0" t="str">
        <f aca="false">IF(AND($AI32=$AI$5,$B32=2002),CONCATENATE($AI32," ",$B32),"")</f>
        <v/>
      </c>
      <c r="AL32" s="0" t="str">
        <f aca="false">IF(AND($AI32=$AI$5,$B32=2003),CONCATENATE($AI32," ",$B32),"")</f>
        <v/>
      </c>
      <c r="AM32" s="0" t="str">
        <f aca="false">IF(AND($AI32=$AI$5,$B32=2004),CONCATENATE($AI32," ",$B32),"")</f>
        <v/>
      </c>
      <c r="AN32" s="0" t="str">
        <f aca="false">IF(OR($EZ32=AN$5,$FA32=AN$5,$FB32=AN$5),AN$5,"")</f>
        <v/>
      </c>
      <c r="AO32" s="0" t="str">
        <f aca="false">IF(AND($AN32=$AN$5,$B32=2001),CONCATENATE($AN32," ",$B32),"")</f>
        <v/>
      </c>
      <c r="AP32" s="0" t="str">
        <f aca="false">IF(AND($AN32=$AN$5,$B32=2002),CONCATENATE($AN32," ",$B32),"")</f>
        <v/>
      </c>
      <c r="AQ32" s="0" t="str">
        <f aca="false">IF(AND($AN32=$AN$5,$B32=2003),CONCATENATE($AN32," ",$B32),"")</f>
        <v/>
      </c>
      <c r="AR32" s="0" t="str">
        <f aca="false">IF(AND($AN32=$AN$5,$B32=2004),CONCATENATE($AN32," ",$B32),"")</f>
        <v/>
      </c>
      <c r="AS32" s="0" t="str">
        <f aca="false">IF(OR($EZ32=AS$5,$FA32=AS$5,$FB32=AS$5),AS$5,"")</f>
        <v/>
      </c>
      <c r="AT32" s="0" t="str">
        <f aca="false">IF(AND($AS32=$AS$5,$B32=2001),CONCATENATE($AS32," ",$B32),"")</f>
        <v/>
      </c>
      <c r="AU32" s="0" t="str">
        <f aca="false">IF(AND($AS32=$AS$5,$B32=2002),CONCATENATE($AS32," ",$B32),"")</f>
        <v/>
      </c>
      <c r="AV32" s="0" t="str">
        <f aca="false">IF(AND($AS32=$AS$5,$B32=2003),CONCATENATE($AS32," ",$B32),"")</f>
        <v/>
      </c>
      <c r="AW32" s="0" t="str">
        <f aca="false">IF(AND($AS32=$AS$5,$B32=2004),CONCATENATE($AS32," ",$B32),"")</f>
        <v/>
      </c>
      <c r="AX32" s="0" t="str">
        <f aca="false">IF(OR($EZ32=AX$5,$FA32=AX$5,$FB32=AX$5),AX$5,"")</f>
        <v/>
      </c>
      <c r="AY32" s="0" t="str">
        <f aca="false">IF(AND($AX32=$AX$5,$B32=2001),CONCATENATE($AX32," ",$B32),"")</f>
        <v/>
      </c>
      <c r="AZ32" s="0" t="str">
        <f aca="false">IF(AND($AX32=$AX$5,$B32=2002),CONCATENATE($AX32," ",$B32),"")</f>
        <v/>
      </c>
      <c r="BA32" s="0" t="str">
        <f aca="false">IF(AND($AX32=$AX$5,$B32=2003),CONCATENATE($AX32," ",$B32),"")</f>
        <v/>
      </c>
      <c r="BB32" s="0" t="str">
        <f aca="false">IF(AND($AX32=$AX$5,$B32=2004),CONCATENATE($AX32," ",$B32),"")</f>
        <v/>
      </c>
      <c r="BC32" s="0" t="str">
        <f aca="false">IF(OR($EZ32=BC$5,$FA32=BC$5,$FB32=BC$5),BC$5,"")</f>
        <v/>
      </c>
      <c r="BD32" s="0" t="str">
        <f aca="false">IF(AND($BC32=$BC$5,$B32=2001),CONCATENATE($BC32," ",$B32),"")</f>
        <v/>
      </c>
      <c r="BE32" s="0" t="str">
        <f aca="false">IF(AND($BC32=$BC$5,$B32=2002),CONCATENATE($BC32," ",$B32),"")</f>
        <v/>
      </c>
      <c r="BF32" s="0" t="str">
        <f aca="false">IF(AND($BC32=$BC$5,$B32=2003),CONCATENATE($BC32," ",$B32),"")</f>
        <v/>
      </c>
      <c r="BG32" s="0" t="str">
        <f aca="false">IF(AND($BC32=$BC$5,$B32=2004),CONCATENATE($BC32," ",$B32),"")</f>
        <v/>
      </c>
      <c r="BH32" s="0" t="str">
        <f aca="false">IF(OR($EZ32=BH$5,$FA32=BH$5,$FB32=BH$5),BH$5,"")</f>
        <v>Paiute</v>
      </c>
      <c r="BI32" s="0" t="str">
        <f aca="false">IF(AND($BH32=$BH$5,$B32=2001),CONCATENATE($BH32," ",$B32),"")</f>
        <v>Paiute 2001</v>
      </c>
      <c r="BJ32" s="0" t="str">
        <f aca="false">IF(AND($BH32=$BH$5,$B32=2002),CONCATENATE($BH32," ",$B32),"")</f>
        <v/>
      </c>
      <c r="BK32" s="0" t="str">
        <f aca="false">IF(AND($BH32=$BH$5,$B32=2003),CONCATENATE($BH32," ",$B32),"")</f>
        <v/>
      </c>
      <c r="BL32" s="0" t="str">
        <f aca="false">IF(AND($BH32=$BH$5,$B32=2004),CONCATENATE($BH32," ",$B32),"")</f>
        <v/>
      </c>
      <c r="BM32" s="0" t="str">
        <f aca="false">IF(OR($EZ32=BM$5,$FA32=BM$5,$FB32=BM$5),BM$5,"")</f>
        <v/>
      </c>
      <c r="BN32" s="0" t="str">
        <f aca="false">IF(AND($BM32=$BM$5,$B32=2001),CONCATENATE($BM32," ",$B32),"")</f>
        <v/>
      </c>
      <c r="BO32" s="0" t="str">
        <f aca="false">IF(AND($BM32=$BM$5,$B32=2002),CONCATENATE($BM32," ",$B32),"")</f>
        <v/>
      </c>
      <c r="BP32" s="0" t="str">
        <f aca="false">IF(AND($BM32=$BM$5,$B32=2003),CONCATENATE($BM32," ",$B32),"")</f>
        <v/>
      </c>
      <c r="BQ32" s="0" t="str">
        <f aca="false">IF(AND($BM32=$BM$5,$B32=2004),CONCATENATE($BM32," ",$B32),"")</f>
        <v/>
      </c>
      <c r="BR32" s="0" t="str">
        <f aca="false">IF(OR($EZ32=BR$5,$FA32=BR$5,$FB32=BR$5),BR$5,"")</f>
        <v/>
      </c>
      <c r="BS32" s="0" t="str">
        <f aca="false">IF(AND($BR32=$BR$5,$B32=2001),CONCATENATE($BR32," ",$B32),"")</f>
        <v/>
      </c>
      <c r="BT32" s="0" t="str">
        <f aca="false">IF(AND($BR32=$BR$5,$B32=2002),CONCATENATE($BR32," ",$B32),"")</f>
        <v/>
      </c>
      <c r="BU32" s="0" t="str">
        <f aca="false">IF(AND($BR32=$BR$5,$B32=2003),CONCATENATE($BR32," ",$B32),"")</f>
        <v/>
      </c>
      <c r="BV32" s="0" t="str">
        <f aca="false">IF(AND($BR32=$BR$5,$B32=2004),CONCATENATE($BR32," ",$B32),"")</f>
        <v/>
      </c>
      <c r="BW32" s="0" t="str">
        <f aca="false">IF(OR($EZ32=BW$5,$FA32=BW$5,$FB32=BW$5),BW$5,"")</f>
        <v/>
      </c>
      <c r="BX32" s="0" t="str">
        <f aca="false">IF(AND($BW32=$BW$5,$B32=2001),CONCATENATE($BW32," ",$B32),"")</f>
        <v/>
      </c>
      <c r="BY32" s="0" t="str">
        <f aca="false">IF(AND($BW32=$BW$5,$B32=2002),CONCATENATE($BW32," ",$B32),"")</f>
        <v/>
      </c>
      <c r="BZ32" s="0" t="str">
        <f aca="false">IF(AND($BW32=$BW$5,$B32=2003),CONCATENATE($BW32," ",$B32),"")</f>
        <v/>
      </c>
      <c r="CA32" s="0" t="str">
        <f aca="false">IF(AND($BW32=$BW$5,$B32=2004),CONCATENATE($BW32," ",$B32),"")</f>
        <v/>
      </c>
      <c r="CB32" s="0" t="str">
        <f aca="false">IF(OR($EZ32=CB$5,$FA32=CB$5,$FB32=CB$5),CB$5,"")</f>
        <v/>
      </c>
      <c r="CC32" s="0" t="str">
        <f aca="false">IF(AND($CB32=$CB$5,$B32=2001),CONCATENATE($CB32," ",$B32),"")</f>
        <v/>
      </c>
      <c r="CD32" s="0" t="str">
        <f aca="false">IF(AND($CB32=$CB$5,$B32=2002),CONCATENATE($CB32," ",$B32),"")</f>
        <v/>
      </c>
      <c r="CE32" s="0" t="str">
        <f aca="false">IF(AND($CB32=$CB$5,$B32=2003),CONCATENATE($CB32," ",$B32),"")</f>
        <v/>
      </c>
      <c r="CF32" s="0" t="str">
        <f aca="false">IF(AND($CB32=$CB$5,$B32=2004),CONCATENATE($CB32," ",$B32),"")</f>
        <v/>
      </c>
      <c r="CG32" s="0" t="str">
        <f aca="false">IF(OR($EZ32=CG$5,$FA32=CG$5,$FB32=CG$5),CG$5,"")</f>
        <v/>
      </c>
      <c r="CH32" s="0" t="str">
        <f aca="false">IF(AND($CG32=$CG$5,$B32=2001),CONCATENATE($CG32," ",$B32),"")</f>
        <v/>
      </c>
      <c r="CI32" s="0" t="str">
        <f aca="false">IF(AND($CG32=$CG$5,$B32=2002),CONCATENATE($CG32," ",$B32),"")</f>
        <v/>
      </c>
      <c r="CJ32" s="0" t="str">
        <f aca="false">IF(AND($CG32=$CG$5,$B32=2003),CONCATENATE($CG32," ",$B32),"")</f>
        <v/>
      </c>
      <c r="CK32" s="0" t="str">
        <f aca="false">IF(AND($CG32=$CG$5,$B32=2004),CONCATENATE($CG32," ",$B32),"")</f>
        <v/>
      </c>
      <c r="CL32" s="0" t="str">
        <f aca="false">IF(OR($EZ32=CL$5,$FA32=CL$5,$FB32=CL$5),CL$5,"")</f>
        <v/>
      </c>
      <c r="CM32" s="0" t="str">
        <f aca="false">IF(AND($CL32=$CL$5,$B32=2001),CONCATENATE($CL32," ",$B32),"")</f>
        <v/>
      </c>
      <c r="CN32" s="0" t="str">
        <f aca="false">IF(AND($CL32=$CL$5,$B32=2002),CONCATENATE($CL32," ",$B32),"")</f>
        <v/>
      </c>
      <c r="CO32" s="0" t="str">
        <f aca="false">IF(AND($CL32=$CL$5,$B32=2003),CONCATENATE($CL32," ",$B32),"")</f>
        <v/>
      </c>
      <c r="CP32" s="0" t="str">
        <f aca="false">IF(AND($CL32=$CL$5,$B32=2004),CONCATENATE($CL32," ",$B32),"")</f>
        <v/>
      </c>
      <c r="CQ32" s="0" t="str">
        <f aca="false">IF(OR($EZ32=CQ$5,$FA32=CQ$5,$FB32=CQ$5),CQ$5,"")</f>
        <v/>
      </c>
      <c r="CR32" s="0" t="str">
        <f aca="false">IF(AND($CQ32=$CQ$5,$B32=2001),CONCATENATE($CQ32," ",$B32),"")</f>
        <v/>
      </c>
      <c r="CS32" s="0" t="str">
        <f aca="false">IF(AND($CQ32=$CQ$5,$B32=2002),CONCATENATE($CQ32," ",$B32),"")</f>
        <v/>
      </c>
      <c r="CT32" s="0" t="str">
        <f aca="false">IF(AND($CQ32=$CQ$5,$B32=2003),CONCATENATE($CQ32," ",$B32),"")</f>
        <v/>
      </c>
      <c r="CU32" s="0" t="str">
        <f aca="false">IF(AND($CQ32=$CQ$5,$B32=2004),CONCATENATE($CQ32," ",$B32),"")</f>
        <v/>
      </c>
      <c r="CV32" s="0" t="str">
        <f aca="false">IF(OR($EZ32=CV$5,$FA32=CV$5,$FB32=CV$5),CV$5,"")</f>
        <v/>
      </c>
      <c r="CW32" s="0" t="str">
        <f aca="false">IF(AND($CV32=$CV$5,$B32=2001),CONCATENATE($CV32," ",$B32),"")</f>
        <v/>
      </c>
      <c r="CX32" s="0" t="str">
        <f aca="false">IF(AND($CV32=$CV$5,$B32=2002),CONCATENATE($CV32," ",$B32),"")</f>
        <v/>
      </c>
      <c r="CY32" s="0" t="str">
        <f aca="false">IF(AND($CV32=$CV$5,$B32=2003),CONCATENATE($CV32," ",$B32),"")</f>
        <v/>
      </c>
      <c r="CZ32" s="0" t="str">
        <f aca="false">IF(AND($CV32=$CV$5,$B32=2004),CONCATENATE($CV32," ",$B32),"")</f>
        <v/>
      </c>
      <c r="DA32" s="0" t="str">
        <f aca="false">IF(OR($EZ32=DA$5,$FA32=DA$5,$FB32=DA$5),DA$5,"")</f>
        <v/>
      </c>
      <c r="DB32" s="0" t="str">
        <f aca="false">IF(AND($DA32=$DA$5,$B32=2001),CONCATENATE($DA32," ",$B32),"")</f>
        <v/>
      </c>
      <c r="DC32" s="0" t="str">
        <f aca="false">IF(AND($DA32=$DA$5,$B32=2002),CONCATENATE($DA32," ",$B32),"")</f>
        <v/>
      </c>
      <c r="DD32" s="0" t="str">
        <f aca="false">IF(AND($DA32=$DA$5,$B32=2003),CONCATENATE($DA32," ",$B32),"")</f>
        <v/>
      </c>
      <c r="DE32" s="0" t="str">
        <f aca="false">IF(AND($DA32=$DA$5,$B32=2004),CONCATENATE($DA32," ",$B32),"")</f>
        <v/>
      </c>
      <c r="DF32" s="0" t="n">
        <v>350</v>
      </c>
      <c r="DG32" s="0" t="n">
        <v>350</v>
      </c>
      <c r="DH32" s="12" t="n">
        <v>1326.1</v>
      </c>
      <c r="DI32" s="12" t="n">
        <v>1205</v>
      </c>
      <c r="DJ32" s="12" t="n">
        <v>680</v>
      </c>
      <c r="DK32" s="12" t="n">
        <v>320</v>
      </c>
      <c r="DL32" s="12" t="n">
        <v>0</v>
      </c>
      <c r="DM32" s="0" t="n">
        <v>6.8</v>
      </c>
      <c r="DN32" s="12" t="n">
        <v>1023.1</v>
      </c>
      <c r="DO32" s="0" t="n">
        <v>34</v>
      </c>
      <c r="DP32" s="0" t="n">
        <v>160</v>
      </c>
      <c r="DQ32" s="12" t="n">
        <v>0</v>
      </c>
      <c r="DR32" s="12" t="n">
        <v>350</v>
      </c>
      <c r="DS32" s="12" t="n">
        <v>1051</v>
      </c>
      <c r="DT32" s="12" t="n">
        <v>760</v>
      </c>
      <c r="DU32" s="12" t="n">
        <v>1023.1</v>
      </c>
      <c r="DV32" s="0" t="n">
        <v>6.8</v>
      </c>
      <c r="DW32" s="0" t="n">
        <v>49</v>
      </c>
      <c r="DX32" s="12" t="n">
        <v>5.2</v>
      </c>
      <c r="DY32" s="0" t="n">
        <v>685</v>
      </c>
      <c r="DZ32" s="0" t="n">
        <v>1065</v>
      </c>
      <c r="EA32" s="0" t="n">
        <v>0</v>
      </c>
      <c r="EB32" s="12" t="n">
        <f aca="false">DF32*$EB$1*$EB$2</f>
        <v>63000</v>
      </c>
      <c r="EC32" s="12" t="n">
        <v>238698</v>
      </c>
      <c r="ED32" s="12" t="n">
        <v>216900</v>
      </c>
      <c r="EE32" s="12" t="n">
        <v>122400</v>
      </c>
      <c r="EF32" s="12" t="n">
        <v>57600</v>
      </c>
      <c r="EG32" s="12" t="n">
        <v>0</v>
      </c>
      <c r="EH32" s="12" t="n">
        <v>1224</v>
      </c>
      <c r="EI32" s="12" t="n">
        <v>184158</v>
      </c>
      <c r="EJ32" s="12" t="n">
        <v>6120</v>
      </c>
      <c r="EK32" s="12" t="n">
        <v>28800</v>
      </c>
      <c r="EL32" s="12" t="n">
        <v>0</v>
      </c>
      <c r="EM32" s="12" t="n">
        <v>63000</v>
      </c>
      <c r="EN32" s="12" t="n">
        <v>189180</v>
      </c>
      <c r="EO32" s="12" t="n">
        <v>136800</v>
      </c>
      <c r="EP32" s="12" t="n">
        <v>184158</v>
      </c>
      <c r="EQ32" s="0" t="n">
        <v>1224</v>
      </c>
      <c r="ER32" s="12" t="n">
        <v>8820</v>
      </c>
      <c r="ES32" s="12" t="n">
        <v>936</v>
      </c>
      <c r="ET32" s="12" t="n">
        <v>123300</v>
      </c>
      <c r="EU32" s="12" t="n">
        <v>191700</v>
      </c>
      <c r="EV32" s="0" t="n">
        <v>0</v>
      </c>
      <c r="EW32" s="0" t="s">
        <v>114</v>
      </c>
      <c r="EX32" s="0" t="s">
        <v>115</v>
      </c>
      <c r="EY32" s="0" t="s">
        <v>116</v>
      </c>
      <c r="EZ32" s="0" t="s">
        <v>250</v>
      </c>
      <c r="FS32" s="0" t="n">
        <v>668</v>
      </c>
    </row>
    <row r="33" customFormat="false" ht="12.75" hidden="false" customHeight="false" outlineLevel="0" collapsed="false">
      <c r="A33" s="0" t="s">
        <v>517</v>
      </c>
      <c r="B33" s="0" t="n">
        <v>2003</v>
      </c>
      <c r="C33" s="24" t="n">
        <v>37773</v>
      </c>
      <c r="D33" s="0" t="s">
        <v>171</v>
      </c>
      <c r="E33" s="0" t="str">
        <f aca="false">CONCATENATE(D33," ",B33)</f>
        <v>NV 2003</v>
      </c>
      <c r="F33" s="0" t="s">
        <v>460</v>
      </c>
      <c r="G33" s="0" t="s">
        <v>539</v>
      </c>
      <c r="H33" s="0" t="s">
        <v>21</v>
      </c>
      <c r="I33" s="0" t="s">
        <v>461</v>
      </c>
      <c r="J33" s="0" t="str">
        <f aca="false">IF(OR($EZ33=J$5,$FA33=J$5,$FB33=J$5),J$5,"")</f>
        <v/>
      </c>
      <c r="K33" s="0" t="str">
        <f aca="false">IF(AND($J33=$J$5,$B33=2001),CONCATENATE($J33," ",$B33),"")</f>
        <v/>
      </c>
      <c r="L33" s="0" t="str">
        <f aca="false">IF(AND($J33=$J$5,$B33=2002),CONCATENATE($J33," ",$B33),"")</f>
        <v/>
      </c>
      <c r="M33" s="0" t="str">
        <f aca="false">IF(AND($J33=$J$5,$B33=2003),CONCATENATE($J33," ",$B33),"")</f>
        <v/>
      </c>
      <c r="N33" s="0" t="str">
        <f aca="false">IF(AND($J33=$J$5,$B33=2004),CONCATENATE($J33," ",$B33),"")</f>
        <v/>
      </c>
      <c r="O33" s="0" t="str">
        <f aca="false">IF(OR($EZ33=O$5,$FA33=O$5,$FB33=O$5),O$5,"")</f>
        <v/>
      </c>
      <c r="P33" s="0" t="str">
        <f aca="false">IF(AND($O33=$O$5,$B33=2001),CONCATENATE($O33," ",$B33),"")</f>
        <v/>
      </c>
      <c r="Q33" s="0" t="str">
        <f aca="false">IF(AND($O33=$O$5,$B33=2002),CONCATENATE($O33," ",$B33),"")</f>
        <v/>
      </c>
      <c r="R33" s="0" t="str">
        <f aca="false">IF(AND($O33=$O$5,$B33=2003),CONCATENATE($O33," ",$B33),"")</f>
        <v/>
      </c>
      <c r="S33" s="0" t="str">
        <f aca="false">IF(AND($O33=$O$5,$B33=2004),CONCATENATE($O33," ",$B33),"")</f>
        <v/>
      </c>
      <c r="T33" s="0" t="str">
        <f aca="false">IF(OR($EZ33=T$5,$FA33=T$5,$FB33=T$5),T$5,"")</f>
        <v/>
      </c>
      <c r="U33" s="0" t="str">
        <f aca="false">IF(AND($T33=$T$5,$B33=2001),CONCATENATE($T33," ",$B33),"")</f>
        <v/>
      </c>
      <c r="V33" s="0" t="str">
        <f aca="false">IF(AND($T33=$T$5,$B33=2002),CONCATENATE($T33," ",$B33),"")</f>
        <v/>
      </c>
      <c r="W33" s="0" t="str">
        <f aca="false">IF(AND($T33=$T$5,$B33=2003),CONCATENATE($T33," ",$B33),"")</f>
        <v/>
      </c>
      <c r="X33" s="0" t="str">
        <f aca="false">IF(AND($T33=$T$5,$B33=2004),CONCATENATE($T33," ",$B33),"")</f>
        <v/>
      </c>
      <c r="Y33" s="0" t="str">
        <f aca="false">IF(OR($EZ33=Y$5,$FA33=Y$5,$FB33=Y$5),Y$5,"")</f>
        <v/>
      </c>
      <c r="Z33" s="0" t="str">
        <f aca="false">IF(AND($Y33=$Y$5,$B33=2001),CONCATENATE($Y33," ",$B33),"")</f>
        <v/>
      </c>
      <c r="AA33" s="0" t="str">
        <f aca="false">IF(AND($Y33=$Y$5,$B33=2002),CONCATENATE($Y33," ",$B33),"")</f>
        <v/>
      </c>
      <c r="AB33" s="0" t="str">
        <f aca="false">IF(AND($Y33=$Y$5,$B33=2003),CONCATENATE($Y33," ",$B33),"")</f>
        <v/>
      </c>
      <c r="AC33" s="0" t="str">
        <f aca="false">IF(AND($Y33=$Y$5,$B33=2004),CONCATENATE($Y33," ",$B33),"")</f>
        <v/>
      </c>
      <c r="AD33" s="0" t="str">
        <f aca="false">IF(OR($EZ33=AD$5,$FA33=AD$5,$FB33=AD$5),AD$5,"")</f>
        <v/>
      </c>
      <c r="AE33" s="0" t="str">
        <f aca="false">IF(AND($AD33=$AD$5,$B33=2001),CONCATENATE($AD33," ",$B33),"")</f>
        <v/>
      </c>
      <c r="AF33" s="0" t="str">
        <f aca="false">IF(AND($AD33=$AD$5,$B33=2002),CONCATENATE($AD33," ",$B33),"")</f>
        <v/>
      </c>
      <c r="AG33" s="0" t="str">
        <f aca="false">IF(AND($AD33=$AD$5,$B33=2003),CONCATENATE($AD33," ",$B33),"")</f>
        <v/>
      </c>
      <c r="AH33" s="0" t="str">
        <f aca="false">IF(AND($AD33=$AD$5,$B33=2004),CONCATENATE($AD33," ",$B33),"")</f>
        <v/>
      </c>
      <c r="AI33" s="0" t="str">
        <f aca="false">IF(OR($EZ33=AI$5,$FA33=AI$5,$FB33=AI$5),AI$5,"")</f>
        <v/>
      </c>
      <c r="AJ33" s="0" t="str">
        <f aca="false">IF(AND($AI33=$AI$5,$B33=2001),CONCATENATE($AI33," ",$B33),"")</f>
        <v/>
      </c>
      <c r="AK33" s="0" t="str">
        <f aca="false">IF(AND($AI33=$AI$5,$B33=2002),CONCATENATE($AI33," ",$B33),"")</f>
        <v/>
      </c>
      <c r="AL33" s="0" t="str">
        <f aca="false">IF(AND($AI33=$AI$5,$B33=2003),CONCATENATE($AI33," ",$B33),"")</f>
        <v/>
      </c>
      <c r="AM33" s="0" t="str">
        <f aca="false">IF(AND($AI33=$AI$5,$B33=2004),CONCATENATE($AI33," ",$B33),"")</f>
        <v/>
      </c>
      <c r="AN33" s="0" t="str">
        <f aca="false">IF(OR($EZ33=AN$5,$FA33=AN$5,$FB33=AN$5),AN$5,"")</f>
        <v/>
      </c>
      <c r="AO33" s="0" t="str">
        <f aca="false">IF(AND($AN33=$AN$5,$B33=2001),CONCATENATE($AN33," ",$B33),"")</f>
        <v/>
      </c>
      <c r="AP33" s="0" t="str">
        <f aca="false">IF(AND($AN33=$AN$5,$B33=2002),CONCATENATE($AN33," ",$B33),"")</f>
        <v/>
      </c>
      <c r="AQ33" s="0" t="str">
        <f aca="false">IF(AND($AN33=$AN$5,$B33=2003),CONCATENATE($AN33," ",$B33),"")</f>
        <v/>
      </c>
      <c r="AR33" s="0" t="str">
        <f aca="false">IF(AND($AN33=$AN$5,$B33=2004),CONCATENATE($AN33," ",$B33),"")</f>
        <v/>
      </c>
      <c r="AS33" s="0" t="str">
        <f aca="false">IF(OR($EZ33=AS$5,$FA33=AS$5,$FB33=AS$5),AS$5,"")</f>
        <v/>
      </c>
      <c r="AT33" s="0" t="str">
        <f aca="false">IF(AND($AS33=$AS$5,$B33=2001),CONCATENATE($AS33," ",$B33),"")</f>
        <v/>
      </c>
      <c r="AU33" s="0" t="str">
        <f aca="false">IF(AND($AS33=$AS$5,$B33=2002),CONCATENATE($AS33," ",$B33),"")</f>
        <v/>
      </c>
      <c r="AV33" s="0" t="str">
        <f aca="false">IF(AND($AS33=$AS$5,$B33=2003),CONCATENATE($AS33," ",$B33),"")</f>
        <v/>
      </c>
      <c r="AW33" s="0" t="str">
        <f aca="false">IF(AND($AS33=$AS$5,$B33=2004),CONCATENATE($AS33," ",$B33),"")</f>
        <v/>
      </c>
      <c r="AX33" s="0" t="str">
        <f aca="false">IF(OR($EZ33=AX$5,$FA33=AX$5,$FB33=AX$5),AX$5,"")</f>
        <v/>
      </c>
      <c r="AY33" s="0" t="str">
        <f aca="false">IF(AND($AX33=$AX$5,$B33=2001),CONCATENATE($AX33," ",$B33),"")</f>
        <v/>
      </c>
      <c r="AZ33" s="0" t="str">
        <f aca="false">IF(AND($AX33=$AX$5,$B33=2002),CONCATENATE($AX33," ",$B33),"")</f>
        <v/>
      </c>
      <c r="BA33" s="0" t="str">
        <f aca="false">IF(AND($AX33=$AX$5,$B33=2003),CONCATENATE($AX33," ",$B33),"")</f>
        <v/>
      </c>
      <c r="BB33" s="0" t="str">
        <f aca="false">IF(AND($AX33=$AX$5,$B33=2004),CONCATENATE($AX33," ",$B33),"")</f>
        <v/>
      </c>
      <c r="BC33" s="0" t="str">
        <f aca="false">IF(OR($EZ33=BC$5,$FA33=BC$5,$FB33=BC$5),BC$5,"")</f>
        <v/>
      </c>
      <c r="BD33" s="0" t="str">
        <f aca="false">IF(AND($BC33=$BC$5,$B33=2001),CONCATENATE($BC33," ",$B33),"")</f>
        <v/>
      </c>
      <c r="BE33" s="0" t="str">
        <f aca="false">IF(AND($BC33=$BC$5,$B33=2002),CONCATENATE($BC33," ",$B33),"")</f>
        <v/>
      </c>
      <c r="BF33" s="0" t="str">
        <f aca="false">IF(AND($BC33=$BC$5,$B33=2003),CONCATENATE($BC33," ",$B33),"")</f>
        <v/>
      </c>
      <c r="BG33" s="0" t="str">
        <f aca="false">IF(AND($BC33=$BC$5,$B33=2004),CONCATENATE($BC33," ",$B33),"")</f>
        <v/>
      </c>
      <c r="BH33" s="0" t="str">
        <f aca="false">IF(OR($EZ33=BH$5,$FA33=BH$5,$FB33=BH$5),BH$5,"")</f>
        <v>Paiute</v>
      </c>
      <c r="BI33" s="0" t="str">
        <f aca="false">IF(AND($BH33=$BH$5,$B33=2001),CONCATENATE($BH33," ",$B33),"")</f>
        <v/>
      </c>
      <c r="BJ33" s="0" t="str">
        <f aca="false">IF(AND($BH33=$BH$5,$B33=2002),CONCATENATE($BH33," ",$B33),"")</f>
        <v/>
      </c>
      <c r="BK33" s="0" t="str">
        <f aca="false">IF(AND($BH33=$BH$5,$B33=2003),CONCATENATE($BH33," ",$B33),"")</f>
        <v>Paiute 2003</v>
      </c>
      <c r="BL33" s="0" t="str">
        <f aca="false">IF(AND($BH33=$BH$5,$B33=2004),CONCATENATE($BH33," ",$B33),"")</f>
        <v/>
      </c>
      <c r="BM33" s="0" t="str">
        <f aca="false">IF(OR($EZ33=BM$5,$FA33=BM$5,$FB33=BM$5),BM$5,"")</f>
        <v/>
      </c>
      <c r="BN33" s="0" t="str">
        <f aca="false">IF(AND($BM33=$BM$5,$B33=2001),CONCATENATE($BM33," ",$B33),"")</f>
        <v/>
      </c>
      <c r="BO33" s="0" t="str">
        <f aca="false">IF(AND($BM33=$BM$5,$B33=2002),CONCATENATE($BM33," ",$B33),"")</f>
        <v/>
      </c>
      <c r="BP33" s="0" t="str">
        <f aca="false">IF(AND($BM33=$BM$5,$B33=2003),CONCATENATE($BM33," ",$B33),"")</f>
        <v/>
      </c>
      <c r="BQ33" s="0" t="str">
        <f aca="false">IF(AND($BM33=$BM$5,$B33=2004),CONCATENATE($BM33," ",$B33),"")</f>
        <v/>
      </c>
      <c r="BR33" s="0" t="str">
        <f aca="false">IF(OR($EZ33=BR$5,$FA33=BR$5,$FB33=BR$5),BR$5,"")</f>
        <v/>
      </c>
      <c r="BS33" s="0" t="str">
        <f aca="false">IF(AND($BR33=$BR$5,$B33=2001),CONCATENATE($BR33," ",$B33),"")</f>
        <v/>
      </c>
      <c r="BT33" s="0" t="str">
        <f aca="false">IF(AND($BR33=$BR$5,$B33=2002),CONCATENATE($BR33," ",$B33),"")</f>
        <v/>
      </c>
      <c r="BU33" s="0" t="str">
        <f aca="false">IF(AND($BR33=$BR$5,$B33=2003),CONCATENATE($BR33," ",$B33),"")</f>
        <v/>
      </c>
      <c r="BV33" s="0" t="str">
        <f aca="false">IF(AND($BR33=$BR$5,$B33=2004),CONCATENATE($BR33," ",$B33),"")</f>
        <v/>
      </c>
      <c r="BW33" s="0" t="str">
        <f aca="false">IF(OR($EZ33=BW$5,$FA33=BW$5,$FB33=BW$5),BW$5,"")</f>
        <v/>
      </c>
      <c r="BX33" s="0" t="str">
        <f aca="false">IF(AND($BW33=$BW$5,$B33=2001),CONCATENATE($BW33," ",$B33),"")</f>
        <v/>
      </c>
      <c r="BY33" s="0" t="str">
        <f aca="false">IF(AND($BW33=$BW$5,$B33=2002),CONCATENATE($BW33," ",$B33),"")</f>
        <v/>
      </c>
      <c r="BZ33" s="0" t="str">
        <f aca="false">IF(AND($BW33=$BW$5,$B33=2003),CONCATENATE($BW33," ",$B33),"")</f>
        <v/>
      </c>
      <c r="CA33" s="0" t="str">
        <f aca="false">IF(AND($BW33=$BW$5,$B33=2004),CONCATENATE($BW33," ",$B33),"")</f>
        <v/>
      </c>
      <c r="CB33" s="0" t="str">
        <f aca="false">IF(OR($EZ33=CB$5,$FA33=CB$5,$FB33=CB$5),CB$5,"")</f>
        <v/>
      </c>
      <c r="CC33" s="0" t="str">
        <f aca="false">IF(AND($CB33=$CB$5,$B33=2001),CONCATENATE($CB33," ",$B33),"")</f>
        <v/>
      </c>
      <c r="CD33" s="0" t="str">
        <f aca="false">IF(AND($CB33=$CB$5,$B33=2002),CONCATENATE($CB33," ",$B33),"")</f>
        <v/>
      </c>
      <c r="CE33" s="0" t="str">
        <f aca="false">IF(AND($CB33=$CB$5,$B33=2003),CONCATENATE($CB33," ",$B33),"")</f>
        <v/>
      </c>
      <c r="CF33" s="0" t="str">
        <f aca="false">IF(AND($CB33=$CB$5,$B33=2004),CONCATENATE($CB33," ",$B33),"")</f>
        <v/>
      </c>
      <c r="CG33" s="0" t="str">
        <f aca="false">IF(OR($EZ33=CG$5,$FA33=CG$5,$FB33=CG$5),CG$5,"")</f>
        <v/>
      </c>
      <c r="CH33" s="0" t="str">
        <f aca="false">IF(AND($CG33=$CG$5,$B33=2001),CONCATENATE($CG33," ",$B33),"")</f>
        <v/>
      </c>
      <c r="CI33" s="0" t="str">
        <f aca="false">IF(AND($CG33=$CG$5,$B33=2002),CONCATENATE($CG33," ",$B33),"")</f>
        <v/>
      </c>
      <c r="CJ33" s="0" t="str">
        <f aca="false">IF(AND($CG33=$CG$5,$B33=2003),CONCATENATE($CG33," ",$B33),"")</f>
        <v/>
      </c>
      <c r="CK33" s="0" t="str">
        <f aca="false">IF(AND($CG33=$CG$5,$B33=2004),CONCATENATE($CG33," ",$B33),"")</f>
        <v/>
      </c>
      <c r="CL33" s="0" t="str">
        <f aca="false">IF(OR($EZ33=CL$5,$FA33=CL$5,$FB33=CL$5),CL$5,"")</f>
        <v/>
      </c>
      <c r="CM33" s="0" t="str">
        <f aca="false">IF(AND($CL33=$CL$5,$B33=2001),CONCATENATE($CL33," ",$B33),"")</f>
        <v/>
      </c>
      <c r="CN33" s="0" t="str">
        <f aca="false">IF(AND($CL33=$CL$5,$B33=2002),CONCATENATE($CL33," ",$B33),"")</f>
        <v/>
      </c>
      <c r="CO33" s="0" t="str">
        <f aca="false">IF(AND($CL33=$CL$5,$B33=2003),CONCATENATE($CL33," ",$B33),"")</f>
        <v/>
      </c>
      <c r="CP33" s="0" t="str">
        <f aca="false">IF(AND($CL33=$CL$5,$B33=2004),CONCATENATE($CL33," ",$B33),"")</f>
        <v/>
      </c>
      <c r="CQ33" s="0" t="str">
        <f aca="false">IF(OR($EZ33=CQ$5,$FA33=CQ$5,$FB33=CQ$5),CQ$5,"")</f>
        <v/>
      </c>
      <c r="CR33" s="0" t="str">
        <f aca="false">IF(AND($CQ33=$CQ$5,$B33=2001),CONCATENATE($CQ33," ",$B33),"")</f>
        <v/>
      </c>
      <c r="CS33" s="0" t="str">
        <f aca="false">IF(AND($CQ33=$CQ$5,$B33=2002),CONCATENATE($CQ33," ",$B33),"")</f>
        <v/>
      </c>
      <c r="CT33" s="0" t="str">
        <f aca="false">IF(AND($CQ33=$CQ$5,$B33=2003),CONCATENATE($CQ33," ",$B33),"")</f>
        <v/>
      </c>
      <c r="CU33" s="0" t="str">
        <f aca="false">IF(AND($CQ33=$CQ$5,$B33=2004),CONCATENATE($CQ33," ",$B33),"")</f>
        <v/>
      </c>
      <c r="CV33" s="0" t="str">
        <f aca="false">IF(OR($EZ33=CV$5,$FA33=CV$5,$FB33=CV$5),CV$5,"")</f>
        <v/>
      </c>
      <c r="CW33" s="0" t="str">
        <f aca="false">IF(AND($CV33=$CV$5,$B33=2001),CONCATENATE($CV33," ",$B33),"")</f>
        <v/>
      </c>
      <c r="CX33" s="0" t="str">
        <f aca="false">IF(AND($CV33=$CV$5,$B33=2002),CONCATENATE($CV33," ",$B33),"")</f>
        <v/>
      </c>
      <c r="CY33" s="0" t="str">
        <f aca="false">IF(AND($CV33=$CV$5,$B33=2003),CONCATENATE($CV33," ",$B33),"")</f>
        <v/>
      </c>
      <c r="CZ33" s="0" t="str">
        <f aca="false">IF(AND($CV33=$CV$5,$B33=2004),CONCATENATE($CV33," ",$B33),"")</f>
        <v/>
      </c>
      <c r="DA33" s="0" t="str">
        <f aca="false">IF(OR($EZ33=DA$5,$FA33=DA$5,$FB33=DA$5),DA$5,"")</f>
        <v/>
      </c>
      <c r="DB33" s="0" t="str">
        <f aca="false">IF(AND($DA33=$DA$5,$B33=2001),CONCATENATE($DA33," ",$B33),"")</f>
        <v/>
      </c>
      <c r="DC33" s="0" t="str">
        <f aca="false">IF(AND($DA33=$DA$5,$B33=2002),CONCATENATE($DA33," ",$B33),"")</f>
        <v/>
      </c>
      <c r="DD33" s="0" t="str">
        <f aca="false">IF(AND($DA33=$DA$5,$B33=2003),CONCATENATE($DA33," ",$B33),"")</f>
        <v/>
      </c>
      <c r="DE33" s="0" t="str">
        <f aca="false">IF(AND($DA33=$DA$5,$B33=2004),CONCATENATE($DA33," ",$B33),"")</f>
        <v/>
      </c>
      <c r="DF33" s="0" t="n">
        <v>540</v>
      </c>
      <c r="DG33" s="0" t="n">
        <v>540</v>
      </c>
      <c r="DH33" s="12" t="n">
        <v>2606.1</v>
      </c>
      <c r="DI33" s="12" t="n">
        <v>1205</v>
      </c>
      <c r="DJ33" s="12" t="n">
        <v>8570</v>
      </c>
      <c r="DK33" s="12" t="n">
        <v>3113</v>
      </c>
      <c r="DL33" s="12" t="n">
        <v>1845</v>
      </c>
      <c r="DM33" s="0" t="n">
        <v>6.8</v>
      </c>
      <c r="DN33" s="12" t="n">
        <v>1503.1</v>
      </c>
      <c r="DO33" s="0" t="n">
        <v>34</v>
      </c>
      <c r="DP33" s="0" t="n">
        <v>160</v>
      </c>
      <c r="DQ33" s="12" t="n">
        <v>4295</v>
      </c>
      <c r="DR33" s="12" t="n">
        <v>1390</v>
      </c>
      <c r="DS33" s="12" t="n">
        <v>4866</v>
      </c>
      <c r="DT33" s="12" t="n">
        <v>1296</v>
      </c>
      <c r="DU33" s="12" t="n">
        <v>1503.1</v>
      </c>
      <c r="DV33" s="0" t="n">
        <v>6.8</v>
      </c>
      <c r="DW33" s="0" t="n">
        <v>559</v>
      </c>
      <c r="DX33" s="12" t="n">
        <v>1775.2</v>
      </c>
      <c r="DY33" s="0" t="n">
        <v>685</v>
      </c>
      <c r="DZ33" s="0" t="n">
        <v>1065</v>
      </c>
      <c r="EA33" s="0" t="n">
        <v>0</v>
      </c>
      <c r="EB33" s="12" t="n">
        <f aca="false">DF33*$EB$1*$EB$2</f>
        <v>97200</v>
      </c>
      <c r="EC33" s="12" t="n">
        <v>469098</v>
      </c>
      <c r="ED33" s="12" t="n">
        <v>216900</v>
      </c>
      <c r="EE33" s="12" t="n">
        <v>1542600</v>
      </c>
      <c r="EF33" s="12" t="n">
        <v>560340</v>
      </c>
      <c r="EG33" s="12" t="n">
        <v>332100</v>
      </c>
      <c r="EH33" s="12" t="n">
        <v>1224</v>
      </c>
      <c r="EI33" s="12" t="n">
        <v>270558</v>
      </c>
      <c r="EJ33" s="12" t="n">
        <v>6120</v>
      </c>
      <c r="EK33" s="12" t="n">
        <v>28800</v>
      </c>
      <c r="EL33" s="12" t="n">
        <v>773100</v>
      </c>
      <c r="EM33" s="12" t="n">
        <v>250200</v>
      </c>
      <c r="EN33" s="12" t="n">
        <v>875880</v>
      </c>
      <c r="EO33" s="12" t="n">
        <v>233280</v>
      </c>
      <c r="EP33" s="12" t="n">
        <v>270558</v>
      </c>
      <c r="EQ33" s="0" t="n">
        <v>1224</v>
      </c>
      <c r="ER33" s="12" t="n">
        <v>100620</v>
      </c>
      <c r="ES33" s="12" t="n">
        <v>319536</v>
      </c>
      <c r="ET33" s="12" t="n">
        <v>123300</v>
      </c>
      <c r="EU33" s="12" t="n">
        <v>191700</v>
      </c>
      <c r="EV33" s="0" t="n">
        <v>0</v>
      </c>
      <c r="EW33" s="0" t="s">
        <v>114</v>
      </c>
      <c r="EX33" s="0" t="s">
        <v>115</v>
      </c>
      <c r="EY33" s="0" t="s">
        <v>116</v>
      </c>
      <c r="EZ33" s="0" t="s">
        <v>250</v>
      </c>
      <c r="FC33" s="0" t="s">
        <v>364</v>
      </c>
      <c r="FD33" s="0" t="s">
        <v>365</v>
      </c>
      <c r="FE33" s="0" t="s">
        <v>366</v>
      </c>
      <c r="FF33" s="0" t="s">
        <v>367</v>
      </c>
      <c r="FH33" s="0" t="n">
        <v>0</v>
      </c>
      <c r="FI33" s="0" t="s">
        <v>540</v>
      </c>
      <c r="FS33" s="0" t="n">
        <v>689</v>
      </c>
    </row>
    <row r="34" customFormat="false" ht="12.75" hidden="false" customHeight="false" outlineLevel="0" collapsed="false">
      <c r="A34" s="0" t="s">
        <v>517</v>
      </c>
      <c r="B34" s="0" t="n">
        <v>2003</v>
      </c>
      <c r="C34" s="24" t="n">
        <v>37773</v>
      </c>
      <c r="D34" s="0" t="s">
        <v>171</v>
      </c>
      <c r="E34" s="0" t="str">
        <f aca="false">CONCATENATE(D34," ",B34)</f>
        <v>NV 2003</v>
      </c>
      <c r="F34" s="0" t="s">
        <v>458</v>
      </c>
      <c r="G34" s="0" t="s">
        <v>541</v>
      </c>
      <c r="H34" s="0" t="s">
        <v>403</v>
      </c>
      <c r="I34" s="0" t="s">
        <v>459</v>
      </c>
      <c r="J34" s="0" t="str">
        <f aca="false">IF(OR($EZ34=J$5,$FA34=J$5,$FB34=J$5),J$5,"")</f>
        <v/>
      </c>
      <c r="K34" s="0" t="str">
        <f aca="false">IF(AND($J34=$J$5,$B34=2001),CONCATENATE($J34," ",$B34),"")</f>
        <v/>
      </c>
      <c r="L34" s="0" t="str">
        <f aca="false">IF(AND($J34=$J$5,$B34=2002),CONCATENATE($J34," ",$B34),"")</f>
        <v/>
      </c>
      <c r="M34" s="0" t="str">
        <f aca="false">IF(AND($J34=$J$5,$B34=2003),CONCATENATE($J34," ",$B34),"")</f>
        <v/>
      </c>
      <c r="N34" s="0" t="str">
        <f aca="false">IF(AND($J34=$J$5,$B34=2004),CONCATENATE($J34," ",$B34),"")</f>
        <v/>
      </c>
      <c r="O34" s="0" t="str">
        <f aca="false">IF(OR($EZ34=O$5,$FA34=O$5,$FB34=O$5),O$5,"")</f>
        <v/>
      </c>
      <c r="P34" s="0" t="str">
        <f aca="false">IF(AND($O34=$O$5,$B34=2001),CONCATENATE($O34," ",$B34),"")</f>
        <v/>
      </c>
      <c r="Q34" s="0" t="str">
        <f aca="false">IF(AND($O34=$O$5,$B34=2002),CONCATENATE($O34," ",$B34),"")</f>
        <v/>
      </c>
      <c r="R34" s="0" t="str">
        <f aca="false">IF(AND($O34=$O$5,$B34=2003),CONCATENATE($O34," ",$B34),"")</f>
        <v/>
      </c>
      <c r="S34" s="0" t="str">
        <f aca="false">IF(AND($O34=$O$5,$B34=2004),CONCATENATE($O34," ",$B34),"")</f>
        <v/>
      </c>
      <c r="T34" s="0" t="str">
        <f aca="false">IF(OR($EZ34=T$5,$FA34=T$5,$FB34=T$5),T$5,"")</f>
        <v/>
      </c>
      <c r="U34" s="0" t="str">
        <f aca="false">IF(AND($T34=$T$5,$B34=2001),CONCATENATE($T34," ",$B34),"")</f>
        <v/>
      </c>
      <c r="V34" s="0" t="str">
        <f aca="false">IF(AND($T34=$T$5,$B34=2002),CONCATENATE($T34," ",$B34),"")</f>
        <v/>
      </c>
      <c r="W34" s="0" t="str">
        <f aca="false">IF(AND($T34=$T$5,$B34=2003),CONCATENATE($T34," ",$B34),"")</f>
        <v/>
      </c>
      <c r="X34" s="0" t="str">
        <f aca="false">IF(AND($T34=$T$5,$B34=2004),CONCATENATE($T34," ",$B34),"")</f>
        <v/>
      </c>
      <c r="Y34" s="0" t="str">
        <f aca="false">IF(OR($EZ34=Y$5,$FA34=Y$5,$FB34=Y$5),Y$5,"")</f>
        <v/>
      </c>
      <c r="Z34" s="0" t="str">
        <f aca="false">IF(AND($Y34=$Y$5,$B34=2001),CONCATENATE($Y34," ",$B34),"")</f>
        <v/>
      </c>
      <c r="AA34" s="0" t="str">
        <f aca="false">IF(AND($Y34=$Y$5,$B34=2002),CONCATENATE($Y34," ",$B34),"")</f>
        <v/>
      </c>
      <c r="AB34" s="0" t="str">
        <f aca="false">IF(AND($Y34=$Y$5,$B34=2003),CONCATENATE($Y34," ",$B34),"")</f>
        <v/>
      </c>
      <c r="AC34" s="0" t="str">
        <f aca="false">IF(AND($Y34=$Y$5,$B34=2004),CONCATENATE($Y34," ",$B34),"")</f>
        <v/>
      </c>
      <c r="AD34" s="0" t="str">
        <f aca="false">IF(OR($EZ34=AD$5,$FA34=AD$5,$FB34=AD$5),AD$5,"")</f>
        <v/>
      </c>
      <c r="AE34" s="0" t="str">
        <f aca="false">IF(AND($AD34=$AD$5,$B34=2001),CONCATENATE($AD34," ",$B34),"")</f>
        <v/>
      </c>
      <c r="AF34" s="0" t="str">
        <f aca="false">IF(AND($AD34=$AD$5,$B34=2002),CONCATENATE($AD34," ",$B34),"")</f>
        <v/>
      </c>
      <c r="AG34" s="0" t="str">
        <f aca="false">IF(AND($AD34=$AD$5,$B34=2003),CONCATENATE($AD34," ",$B34),"")</f>
        <v/>
      </c>
      <c r="AH34" s="0" t="str">
        <f aca="false">IF(AND($AD34=$AD$5,$B34=2004),CONCATENATE($AD34," ",$B34),"")</f>
        <v/>
      </c>
      <c r="AI34" s="0" t="str">
        <f aca="false">IF(OR($EZ34=AI$5,$FA34=AI$5,$FB34=AI$5),AI$5,"")</f>
        <v/>
      </c>
      <c r="AJ34" s="0" t="str">
        <f aca="false">IF(AND($AI34=$AI$5,$B34=2001),CONCATENATE($AI34," ",$B34),"")</f>
        <v/>
      </c>
      <c r="AK34" s="0" t="str">
        <f aca="false">IF(AND($AI34=$AI$5,$B34=2002),CONCATENATE($AI34," ",$B34),"")</f>
        <v/>
      </c>
      <c r="AL34" s="0" t="str">
        <f aca="false">IF(AND($AI34=$AI$5,$B34=2003),CONCATENATE($AI34," ",$B34),"")</f>
        <v/>
      </c>
      <c r="AM34" s="0" t="str">
        <f aca="false">IF(AND($AI34=$AI$5,$B34=2004),CONCATENATE($AI34," ",$B34),"")</f>
        <v/>
      </c>
      <c r="AN34" s="0" t="str">
        <f aca="false">IF(OR($EZ34=AN$5,$FA34=AN$5,$FB34=AN$5),AN$5,"")</f>
        <v/>
      </c>
      <c r="AO34" s="0" t="str">
        <f aca="false">IF(AND($AN34=$AN$5,$B34=2001),CONCATENATE($AN34," ",$B34),"")</f>
        <v/>
      </c>
      <c r="AP34" s="0" t="str">
        <f aca="false">IF(AND($AN34=$AN$5,$B34=2002),CONCATENATE($AN34," ",$B34),"")</f>
        <v/>
      </c>
      <c r="AQ34" s="0" t="str">
        <f aca="false">IF(AND($AN34=$AN$5,$B34=2003),CONCATENATE($AN34," ",$B34),"")</f>
        <v/>
      </c>
      <c r="AR34" s="0" t="str">
        <f aca="false">IF(AND($AN34=$AN$5,$B34=2004),CONCATENATE($AN34," ",$B34),"")</f>
        <v/>
      </c>
      <c r="AS34" s="0" t="str">
        <f aca="false">IF(OR($EZ34=AS$5,$FA34=AS$5,$FB34=AS$5),AS$5,"")</f>
        <v/>
      </c>
      <c r="AT34" s="0" t="str">
        <f aca="false">IF(AND($AS34=$AS$5,$B34=2001),CONCATENATE($AS34," ",$B34),"")</f>
        <v/>
      </c>
      <c r="AU34" s="0" t="str">
        <f aca="false">IF(AND($AS34=$AS$5,$B34=2002),CONCATENATE($AS34," ",$B34),"")</f>
        <v/>
      </c>
      <c r="AV34" s="0" t="str">
        <f aca="false">IF(AND($AS34=$AS$5,$B34=2003),CONCATENATE($AS34," ",$B34),"")</f>
        <v/>
      </c>
      <c r="AW34" s="0" t="str">
        <f aca="false">IF(AND($AS34=$AS$5,$B34=2004),CONCATENATE($AS34," ",$B34),"")</f>
        <v/>
      </c>
      <c r="AX34" s="0" t="str">
        <f aca="false">IF(OR($EZ34=AX$5,$FA34=AX$5,$FB34=AX$5),AX$5,"")</f>
        <v/>
      </c>
      <c r="AY34" s="0" t="str">
        <f aca="false">IF(AND($AX34=$AX$5,$B34=2001),CONCATENATE($AX34," ",$B34),"")</f>
        <v/>
      </c>
      <c r="AZ34" s="0" t="str">
        <f aca="false">IF(AND($AX34=$AX$5,$B34=2002),CONCATENATE($AX34," ",$B34),"")</f>
        <v/>
      </c>
      <c r="BA34" s="0" t="str">
        <f aca="false">IF(AND($AX34=$AX$5,$B34=2003),CONCATENATE($AX34," ",$B34),"")</f>
        <v/>
      </c>
      <c r="BB34" s="0" t="str">
        <f aca="false">IF(AND($AX34=$AX$5,$B34=2004),CONCATENATE($AX34," ",$B34),"")</f>
        <v/>
      </c>
      <c r="BC34" s="0" t="str">
        <f aca="false">IF(OR($EZ34=BC$5,$FA34=BC$5,$FB34=BC$5),BC$5,"")</f>
        <v/>
      </c>
      <c r="BD34" s="0" t="str">
        <f aca="false">IF(AND($BC34=$BC$5,$B34=2001),CONCATENATE($BC34," ",$B34),"")</f>
        <v/>
      </c>
      <c r="BE34" s="0" t="str">
        <f aca="false">IF(AND($BC34=$BC$5,$B34=2002),CONCATENATE($BC34," ",$B34),"")</f>
        <v/>
      </c>
      <c r="BF34" s="0" t="str">
        <f aca="false">IF(AND($BC34=$BC$5,$B34=2003),CONCATENATE($BC34," ",$B34),"")</f>
        <v/>
      </c>
      <c r="BG34" s="0" t="str">
        <f aca="false">IF(AND($BC34=$BC$5,$B34=2004),CONCATENATE($BC34," ",$B34),"")</f>
        <v/>
      </c>
      <c r="BH34" s="0" t="str">
        <f aca="false">IF(OR($EZ34=BH$5,$FA34=BH$5,$FB34=BH$5),BH$5,"")</f>
        <v>Paiute</v>
      </c>
      <c r="BI34" s="0" t="str">
        <f aca="false">IF(AND($BH34=$BH$5,$B34=2001),CONCATENATE($BH34," ",$B34),"")</f>
        <v/>
      </c>
      <c r="BJ34" s="0" t="str">
        <f aca="false">IF(AND($BH34=$BH$5,$B34=2002),CONCATENATE($BH34," ",$B34),"")</f>
        <v/>
      </c>
      <c r="BK34" s="0" t="str">
        <f aca="false">IF(AND($BH34=$BH$5,$B34=2003),CONCATENATE($BH34," ",$B34),"")</f>
        <v>Paiute 2003</v>
      </c>
      <c r="BL34" s="0" t="str">
        <f aca="false">IF(AND($BH34=$BH$5,$B34=2004),CONCATENATE($BH34," ",$B34),"")</f>
        <v/>
      </c>
      <c r="BM34" s="0" t="str">
        <f aca="false">IF(OR($EZ34=BM$5,$FA34=BM$5,$FB34=BM$5),BM$5,"")</f>
        <v/>
      </c>
      <c r="BN34" s="0" t="str">
        <f aca="false">IF(AND($BM34=$BM$5,$B34=2001),CONCATENATE($BM34," ",$B34),"")</f>
        <v/>
      </c>
      <c r="BO34" s="0" t="str">
        <f aca="false">IF(AND($BM34=$BM$5,$B34=2002),CONCATENATE($BM34," ",$B34),"")</f>
        <v/>
      </c>
      <c r="BP34" s="0" t="str">
        <f aca="false">IF(AND($BM34=$BM$5,$B34=2003),CONCATENATE($BM34," ",$B34),"")</f>
        <v/>
      </c>
      <c r="BQ34" s="0" t="str">
        <f aca="false">IF(AND($BM34=$BM$5,$B34=2004),CONCATENATE($BM34," ",$B34),"")</f>
        <v/>
      </c>
      <c r="BR34" s="0" t="str">
        <f aca="false">IF(OR($EZ34=BR$5,$FA34=BR$5,$FB34=BR$5),BR$5,"")</f>
        <v/>
      </c>
      <c r="BS34" s="0" t="str">
        <f aca="false">IF(AND($BR34=$BR$5,$B34=2001),CONCATENATE($BR34," ",$B34),"")</f>
        <v/>
      </c>
      <c r="BT34" s="0" t="str">
        <f aca="false">IF(AND($BR34=$BR$5,$B34=2002),CONCATENATE($BR34," ",$B34),"")</f>
        <v/>
      </c>
      <c r="BU34" s="0" t="str">
        <f aca="false">IF(AND($BR34=$BR$5,$B34=2003),CONCATENATE($BR34," ",$B34),"")</f>
        <v/>
      </c>
      <c r="BV34" s="0" t="str">
        <f aca="false">IF(AND($BR34=$BR$5,$B34=2004),CONCATENATE($BR34," ",$B34),"")</f>
        <v/>
      </c>
      <c r="BW34" s="0" t="str">
        <f aca="false">IF(OR($EZ34=BW$5,$FA34=BW$5,$FB34=BW$5),BW$5,"")</f>
        <v/>
      </c>
      <c r="BX34" s="0" t="str">
        <f aca="false">IF(AND($BW34=$BW$5,$B34=2001),CONCATENATE($BW34," ",$B34),"")</f>
        <v/>
      </c>
      <c r="BY34" s="0" t="str">
        <f aca="false">IF(AND($BW34=$BW$5,$B34=2002),CONCATENATE($BW34," ",$B34),"")</f>
        <v/>
      </c>
      <c r="BZ34" s="0" t="str">
        <f aca="false">IF(AND($BW34=$BW$5,$B34=2003),CONCATENATE($BW34," ",$B34),"")</f>
        <v/>
      </c>
      <c r="CA34" s="0" t="str">
        <f aca="false">IF(AND($BW34=$BW$5,$B34=2004),CONCATENATE($BW34," ",$B34),"")</f>
        <v/>
      </c>
      <c r="CB34" s="0" t="str">
        <f aca="false">IF(OR($EZ34=CB$5,$FA34=CB$5,$FB34=CB$5),CB$5,"")</f>
        <v/>
      </c>
      <c r="CC34" s="0" t="str">
        <f aca="false">IF(AND($CB34=$CB$5,$B34=2001),CONCATENATE($CB34," ",$B34),"")</f>
        <v/>
      </c>
      <c r="CD34" s="0" t="str">
        <f aca="false">IF(AND($CB34=$CB$5,$B34=2002),CONCATENATE($CB34," ",$B34),"")</f>
        <v/>
      </c>
      <c r="CE34" s="0" t="str">
        <f aca="false">IF(AND($CB34=$CB$5,$B34=2003),CONCATENATE($CB34," ",$B34),"")</f>
        <v/>
      </c>
      <c r="CF34" s="0" t="str">
        <f aca="false">IF(AND($CB34=$CB$5,$B34=2004),CONCATENATE($CB34," ",$B34),"")</f>
        <v/>
      </c>
      <c r="CG34" s="0" t="str">
        <f aca="false">IF(OR($EZ34=CG$5,$FA34=CG$5,$FB34=CG$5),CG$5,"")</f>
        <v/>
      </c>
      <c r="CH34" s="0" t="str">
        <f aca="false">IF(AND($CG34=$CG$5,$B34=2001),CONCATENATE($CG34," ",$B34),"")</f>
        <v/>
      </c>
      <c r="CI34" s="0" t="str">
        <f aca="false">IF(AND($CG34=$CG$5,$B34=2002),CONCATENATE($CG34," ",$B34),"")</f>
        <v/>
      </c>
      <c r="CJ34" s="0" t="str">
        <f aca="false">IF(AND($CG34=$CG$5,$B34=2003),CONCATENATE($CG34," ",$B34),"")</f>
        <v/>
      </c>
      <c r="CK34" s="0" t="str">
        <f aca="false">IF(AND($CG34=$CG$5,$B34=2004),CONCATENATE($CG34," ",$B34),"")</f>
        <v/>
      </c>
      <c r="CL34" s="0" t="str">
        <f aca="false">IF(OR($EZ34=CL$5,$FA34=CL$5,$FB34=CL$5),CL$5,"")</f>
        <v/>
      </c>
      <c r="CM34" s="0" t="str">
        <f aca="false">IF(AND($CL34=$CL$5,$B34=2001),CONCATENATE($CL34," ",$B34),"")</f>
        <v/>
      </c>
      <c r="CN34" s="0" t="str">
        <f aca="false">IF(AND($CL34=$CL$5,$B34=2002),CONCATENATE($CL34," ",$B34),"")</f>
        <v/>
      </c>
      <c r="CO34" s="0" t="str">
        <f aca="false">IF(AND($CL34=$CL$5,$B34=2003),CONCATENATE($CL34," ",$B34),"")</f>
        <v/>
      </c>
      <c r="CP34" s="0" t="str">
        <f aca="false">IF(AND($CL34=$CL$5,$B34=2004),CONCATENATE($CL34," ",$B34),"")</f>
        <v/>
      </c>
      <c r="CQ34" s="0" t="str">
        <f aca="false">IF(OR($EZ34=CQ$5,$FA34=CQ$5,$FB34=CQ$5),CQ$5,"")</f>
        <v/>
      </c>
      <c r="CR34" s="0" t="str">
        <f aca="false">IF(AND($CQ34=$CQ$5,$B34=2001),CONCATENATE($CQ34," ",$B34),"")</f>
        <v/>
      </c>
      <c r="CS34" s="0" t="str">
        <f aca="false">IF(AND($CQ34=$CQ$5,$B34=2002),CONCATENATE($CQ34," ",$B34),"")</f>
        <v/>
      </c>
      <c r="CT34" s="0" t="str">
        <f aca="false">IF(AND($CQ34=$CQ$5,$B34=2003),CONCATENATE($CQ34," ",$B34),"")</f>
        <v/>
      </c>
      <c r="CU34" s="0" t="str">
        <f aca="false">IF(AND($CQ34=$CQ$5,$B34=2004),CONCATENATE($CQ34," ",$B34),"")</f>
        <v/>
      </c>
      <c r="CV34" s="0" t="str">
        <f aca="false">IF(OR($EZ34=CV$5,$FA34=CV$5,$FB34=CV$5),CV$5,"")</f>
        <v/>
      </c>
      <c r="CW34" s="0" t="str">
        <f aca="false">IF(AND($CV34=$CV$5,$B34=2001),CONCATENATE($CV34," ",$B34),"")</f>
        <v/>
      </c>
      <c r="CX34" s="0" t="str">
        <f aca="false">IF(AND($CV34=$CV$5,$B34=2002),CONCATENATE($CV34," ",$B34),"")</f>
        <v/>
      </c>
      <c r="CY34" s="0" t="str">
        <f aca="false">IF(AND($CV34=$CV$5,$B34=2003),CONCATENATE($CV34," ",$B34),"")</f>
        <v/>
      </c>
      <c r="CZ34" s="0" t="str">
        <f aca="false">IF(AND($CV34=$CV$5,$B34=2004),CONCATENATE($CV34," ",$B34),"")</f>
        <v/>
      </c>
      <c r="DA34" s="0" t="str">
        <f aca="false">IF(OR($EZ34=DA$5,$FA34=DA$5,$FB34=DA$5),DA$5,"")</f>
        <v/>
      </c>
      <c r="DB34" s="0" t="str">
        <f aca="false">IF(AND($DA34=$DA$5,$B34=2001),CONCATENATE($DA34," ",$B34),"")</f>
        <v/>
      </c>
      <c r="DC34" s="0" t="str">
        <f aca="false">IF(AND($DA34=$DA$5,$B34=2002),CONCATENATE($DA34," ",$B34),"")</f>
        <v/>
      </c>
      <c r="DD34" s="0" t="str">
        <f aca="false">IF(AND($DA34=$DA$5,$B34=2003),CONCATENATE($DA34," ",$B34),"")</f>
        <v/>
      </c>
      <c r="DE34" s="0" t="str">
        <f aca="false">IF(AND($DA34=$DA$5,$B34=2004),CONCATENATE($DA34," ",$B34),"")</f>
        <v/>
      </c>
      <c r="DF34" s="0" t="n">
        <v>500</v>
      </c>
      <c r="DG34" s="0" t="n">
        <v>500</v>
      </c>
      <c r="DH34" s="12" t="n">
        <v>2606.1</v>
      </c>
      <c r="DI34" s="12" t="n">
        <v>1205</v>
      </c>
      <c r="DJ34" s="12" t="n">
        <v>7305</v>
      </c>
      <c r="DK34" s="12" t="n">
        <v>3113</v>
      </c>
      <c r="DL34" s="12" t="n">
        <v>845</v>
      </c>
      <c r="DM34" s="0" t="n">
        <v>6.8</v>
      </c>
      <c r="DN34" s="12" t="n">
        <v>1503.1</v>
      </c>
      <c r="DO34" s="0" t="n">
        <v>34</v>
      </c>
      <c r="DP34" s="0" t="n">
        <v>160</v>
      </c>
      <c r="DQ34" s="12" t="n">
        <v>2835</v>
      </c>
      <c r="DR34" s="12" t="n">
        <v>850</v>
      </c>
      <c r="DS34" s="12" t="n">
        <v>4866</v>
      </c>
      <c r="DT34" s="12" t="n">
        <v>1296</v>
      </c>
      <c r="DU34" s="12" t="n">
        <v>1503.1</v>
      </c>
      <c r="DV34" s="0" t="n">
        <v>6.8</v>
      </c>
      <c r="DW34" s="0" t="n">
        <v>49</v>
      </c>
      <c r="DX34" s="12" t="n">
        <v>1775.2</v>
      </c>
      <c r="DY34" s="0" t="n">
        <v>685</v>
      </c>
      <c r="DZ34" s="0" t="n">
        <v>1065</v>
      </c>
      <c r="EA34" s="0" t="n">
        <v>0</v>
      </c>
      <c r="EB34" s="12" t="n">
        <f aca="false">DF34*$EB$1*$EB$2</f>
        <v>90000</v>
      </c>
      <c r="EC34" s="12" t="n">
        <v>469098</v>
      </c>
      <c r="ED34" s="12" t="n">
        <v>216900</v>
      </c>
      <c r="EE34" s="12" t="n">
        <v>1314900</v>
      </c>
      <c r="EF34" s="12" t="n">
        <v>560340</v>
      </c>
      <c r="EG34" s="12" t="n">
        <v>152100</v>
      </c>
      <c r="EH34" s="12" t="n">
        <v>1224</v>
      </c>
      <c r="EI34" s="12" t="n">
        <v>270558</v>
      </c>
      <c r="EJ34" s="12" t="n">
        <v>6120</v>
      </c>
      <c r="EK34" s="12" t="n">
        <v>28800</v>
      </c>
      <c r="EL34" s="12" t="n">
        <v>510300</v>
      </c>
      <c r="EM34" s="12" t="n">
        <v>153000</v>
      </c>
      <c r="EN34" s="12" t="n">
        <v>875880</v>
      </c>
      <c r="EO34" s="12" t="n">
        <v>233280</v>
      </c>
      <c r="EP34" s="12" t="n">
        <v>270558</v>
      </c>
      <c r="EQ34" s="0" t="n">
        <v>1224</v>
      </c>
      <c r="ER34" s="12" t="n">
        <v>8820</v>
      </c>
      <c r="ES34" s="12" t="n">
        <v>319536</v>
      </c>
      <c r="ET34" s="12" t="n">
        <v>123300</v>
      </c>
      <c r="EU34" s="12" t="n">
        <v>191700</v>
      </c>
      <c r="EV34" s="0" t="n">
        <v>0</v>
      </c>
      <c r="EW34" s="0" t="s">
        <v>114</v>
      </c>
      <c r="EX34" s="0" t="s">
        <v>115</v>
      </c>
      <c r="EY34" s="0" t="s">
        <v>116</v>
      </c>
      <c r="EZ34" s="0" t="s">
        <v>250</v>
      </c>
      <c r="FC34" s="0" t="s">
        <v>542</v>
      </c>
      <c r="FD34" s="0" t="s">
        <v>543</v>
      </c>
      <c r="FS34" s="0" t="n">
        <v>738</v>
      </c>
    </row>
    <row r="35" customFormat="false" ht="12.75" hidden="false" customHeight="false" outlineLevel="0" collapsed="false">
      <c r="A35" s="0" t="s">
        <v>108</v>
      </c>
      <c r="B35" s="0" t="n">
        <v>2002</v>
      </c>
      <c r="C35" s="24" t="n">
        <v>37408</v>
      </c>
      <c r="D35" s="0" t="s">
        <v>299</v>
      </c>
      <c r="E35" s="0" t="str">
        <f aca="false">CONCATENATE(D35," ",B35)</f>
        <v>OR 2002</v>
      </c>
      <c r="F35" s="0" t="s">
        <v>307</v>
      </c>
      <c r="G35" s="0" t="s">
        <v>308</v>
      </c>
      <c r="H35" s="0" t="s">
        <v>309</v>
      </c>
      <c r="I35" s="0" t="s">
        <v>310</v>
      </c>
      <c r="J35" s="0" t="str">
        <f aca="false">IF(OR($EZ35=J$5,$FA35=J$5,$FB35=J$5),J$5,"")</f>
        <v/>
      </c>
      <c r="K35" s="0" t="str">
        <f aca="false">IF(AND($J35=$J$5,$B35=2001),CONCATENATE($J35," ",$B35),"")</f>
        <v/>
      </c>
      <c r="L35" s="0" t="str">
        <f aca="false">IF(AND($J35=$J$5,$B35=2002),CONCATENATE($J35," ",$B35),"")</f>
        <v/>
      </c>
      <c r="M35" s="0" t="str">
        <f aca="false">IF(AND($J35=$J$5,$B35=2003),CONCATENATE($J35," ",$B35),"")</f>
        <v/>
      </c>
      <c r="N35" s="0" t="str">
        <f aca="false">IF(AND($J35=$J$5,$B35=2004),CONCATENATE($J35," ",$B35),"")</f>
        <v/>
      </c>
      <c r="O35" s="0" t="str">
        <f aca="false">IF(OR($EZ35=O$5,$FA35=O$5,$FB35=O$5),O$5,"")</f>
        <v/>
      </c>
      <c r="P35" s="0" t="str">
        <f aca="false">IF(AND($O35=$O$5,$B35=2001),CONCATENATE($O35," ",$B35),"")</f>
        <v/>
      </c>
      <c r="Q35" s="0" t="str">
        <f aca="false">IF(AND($O35=$O$5,$B35=2002),CONCATENATE($O35," ",$B35),"")</f>
        <v/>
      </c>
      <c r="R35" s="0" t="str">
        <f aca="false">IF(AND($O35=$O$5,$B35=2003),CONCATENATE($O35," ",$B35),"")</f>
        <v/>
      </c>
      <c r="S35" s="0" t="str">
        <f aca="false">IF(AND($O35=$O$5,$B35=2004),CONCATENATE($O35," ",$B35),"")</f>
        <v/>
      </c>
      <c r="T35" s="0" t="str">
        <f aca="false">IF(OR($EZ35=T$5,$FA35=T$5,$FB35=T$5),T$5,"")</f>
        <v/>
      </c>
      <c r="U35" s="0" t="str">
        <f aca="false">IF(AND($T35=$T$5,$B35=2001),CONCATENATE($T35," ",$B35),"")</f>
        <v/>
      </c>
      <c r="V35" s="0" t="str">
        <f aca="false">IF(AND($T35=$T$5,$B35=2002),CONCATENATE($T35," ",$B35),"")</f>
        <v/>
      </c>
      <c r="W35" s="0" t="str">
        <f aca="false">IF(AND($T35=$T$5,$B35=2003),CONCATENATE($T35," ",$B35),"")</f>
        <v/>
      </c>
      <c r="X35" s="0" t="str">
        <f aca="false">IF(AND($T35=$T$5,$B35=2004),CONCATENATE($T35," ",$B35),"")</f>
        <v/>
      </c>
      <c r="Y35" s="0" t="str">
        <f aca="false">IF(OR($EZ35=Y$5,$FA35=Y$5,$FB35=Y$5),Y$5,"")</f>
        <v/>
      </c>
      <c r="Z35" s="0" t="str">
        <f aca="false">IF(AND($Y35=$Y$5,$B35=2001),CONCATENATE($Y35," ",$B35),"")</f>
        <v/>
      </c>
      <c r="AA35" s="0" t="str">
        <f aca="false">IF(AND($Y35=$Y$5,$B35=2002),CONCATENATE($Y35," ",$B35),"")</f>
        <v/>
      </c>
      <c r="AB35" s="0" t="str">
        <f aca="false">IF(AND($Y35=$Y$5,$B35=2003),CONCATENATE($Y35," ",$B35),"")</f>
        <v/>
      </c>
      <c r="AC35" s="0" t="str">
        <f aca="false">IF(AND($Y35=$Y$5,$B35=2004),CONCATENATE($Y35," ",$B35),"")</f>
        <v/>
      </c>
      <c r="AD35" s="0" t="str">
        <f aca="false">IF(OR($EZ35=AD$5,$FA35=AD$5,$FB35=AD$5),AD$5,"")</f>
        <v/>
      </c>
      <c r="AE35" s="0" t="str">
        <f aca="false">IF(AND($AD35=$AD$5,$B35=2001),CONCATENATE($AD35," ",$B35),"")</f>
        <v/>
      </c>
      <c r="AF35" s="0" t="str">
        <f aca="false">IF(AND($AD35=$AD$5,$B35=2002),CONCATENATE($AD35," ",$B35),"")</f>
        <v/>
      </c>
      <c r="AG35" s="0" t="str">
        <f aca="false">IF(AND($AD35=$AD$5,$B35=2003),CONCATENATE($AD35," ",$B35),"")</f>
        <v/>
      </c>
      <c r="AH35" s="0" t="str">
        <f aca="false">IF(AND($AD35=$AD$5,$B35=2004),CONCATENATE($AD35," ",$B35),"")</f>
        <v/>
      </c>
      <c r="AI35" s="0" t="str">
        <f aca="false">IF(OR($EZ35=AI$5,$FA35=AI$5,$FB35=AI$5),AI$5,"")</f>
        <v/>
      </c>
      <c r="AJ35" s="0" t="str">
        <f aca="false">IF(AND($AI35=$AI$5,$B35=2001),CONCATENATE($AI35," ",$B35),"")</f>
        <v/>
      </c>
      <c r="AK35" s="0" t="str">
        <f aca="false">IF(AND($AI35=$AI$5,$B35=2002),CONCATENATE($AI35," ",$B35),"")</f>
        <v/>
      </c>
      <c r="AL35" s="0" t="str">
        <f aca="false">IF(AND($AI35=$AI$5,$B35=2003),CONCATENATE($AI35," ",$B35),"")</f>
        <v/>
      </c>
      <c r="AM35" s="0" t="str">
        <f aca="false">IF(AND($AI35=$AI$5,$B35=2004),CONCATENATE($AI35," ",$B35),"")</f>
        <v/>
      </c>
      <c r="AN35" s="0" t="str">
        <f aca="false">IF(OR($EZ35=AN$5,$FA35=AN$5,$FB35=AN$5),AN$5,"")</f>
        <v/>
      </c>
      <c r="AO35" s="0" t="str">
        <f aca="false">IF(AND($AN35=$AN$5,$B35=2001),CONCATENATE($AN35," ",$B35),"")</f>
        <v/>
      </c>
      <c r="AP35" s="0" t="str">
        <f aca="false">IF(AND($AN35=$AN$5,$B35=2002),CONCATENATE($AN35," ",$B35),"")</f>
        <v/>
      </c>
      <c r="AQ35" s="0" t="str">
        <f aca="false">IF(AND($AN35=$AN$5,$B35=2003),CONCATENATE($AN35," ",$B35),"")</f>
        <v/>
      </c>
      <c r="AR35" s="0" t="str">
        <f aca="false">IF(AND($AN35=$AN$5,$B35=2004),CONCATENATE($AN35," ",$B35),"")</f>
        <v/>
      </c>
      <c r="AS35" s="0" t="str">
        <f aca="false">IF(OR($EZ35=AS$5,$FA35=AS$5,$FB35=AS$5),AS$5,"")</f>
        <v/>
      </c>
      <c r="AT35" s="0" t="str">
        <f aca="false">IF(AND($AS35=$AS$5,$B35=2001),CONCATENATE($AS35," ",$B35),"")</f>
        <v/>
      </c>
      <c r="AU35" s="0" t="str">
        <f aca="false">IF(AND($AS35=$AS$5,$B35=2002),CONCATENATE($AS35," ",$B35),"")</f>
        <v/>
      </c>
      <c r="AV35" s="0" t="str">
        <f aca="false">IF(AND($AS35=$AS$5,$B35=2003),CONCATENATE($AS35," ",$B35),"")</f>
        <v/>
      </c>
      <c r="AW35" s="0" t="str">
        <f aca="false">IF(AND($AS35=$AS$5,$B35=2004),CONCATENATE($AS35," ",$B35),"")</f>
        <v/>
      </c>
      <c r="AX35" s="0" t="str">
        <f aca="false">IF(OR($EZ35=AX$5,$FA35=AX$5,$FB35=AX$5),AX$5,"")</f>
        <v/>
      </c>
      <c r="AY35" s="0" t="str">
        <f aca="false">IF(AND($AX35=$AX$5,$B35=2001),CONCATENATE($AX35," ",$B35),"")</f>
        <v/>
      </c>
      <c r="AZ35" s="0" t="str">
        <f aca="false">IF(AND($AX35=$AX$5,$B35=2002),CONCATENATE($AX35," ",$B35),"")</f>
        <v/>
      </c>
      <c r="BA35" s="0" t="str">
        <f aca="false">IF(AND($AX35=$AX$5,$B35=2003),CONCATENATE($AX35," ",$B35),"")</f>
        <v/>
      </c>
      <c r="BB35" s="0" t="str">
        <f aca="false">IF(AND($AX35=$AX$5,$B35=2004),CONCATENATE($AX35," ",$B35),"")</f>
        <v/>
      </c>
      <c r="BC35" s="0" t="str">
        <f aca="false">IF(OR($EZ35=BC$5,$FA35=BC$5,$FB35=BC$5),BC$5,"")</f>
        <v>NWPL</v>
      </c>
      <c r="BD35" s="0" t="str">
        <f aca="false">IF(AND($BC35=$BC$5,$B35=2001),CONCATENATE($BC35," ",$B35),"")</f>
        <v/>
      </c>
      <c r="BE35" s="0" t="str">
        <f aca="false">IF(AND($BC35=$BC$5,$B35=2002),CONCATENATE($BC35," ",$B35),"")</f>
        <v>NWPL 2002</v>
      </c>
      <c r="BF35" s="0" t="str">
        <f aca="false">IF(AND($BC35=$BC$5,$B35=2003),CONCATENATE($BC35," ",$B35),"")</f>
        <v/>
      </c>
      <c r="BG35" s="0" t="str">
        <f aca="false">IF(AND($BC35=$BC$5,$B35=2004),CONCATENATE($BC35," ",$B35),"")</f>
        <v/>
      </c>
      <c r="BH35" s="0" t="str">
        <f aca="false">IF(OR($EZ35=BH$5,$FA35=BH$5,$FB35=BH$5),BH$5,"")</f>
        <v/>
      </c>
      <c r="BI35" s="0" t="str">
        <f aca="false">IF(AND($BH35=$BH$5,$B35=2001),CONCATENATE($BH35," ",$B35),"")</f>
        <v/>
      </c>
      <c r="BJ35" s="0" t="str">
        <f aca="false">IF(AND($BH35=$BH$5,$B35=2002),CONCATENATE($BH35," ",$B35),"")</f>
        <v/>
      </c>
      <c r="BK35" s="0" t="str">
        <f aca="false">IF(AND($BH35=$BH$5,$B35=2003),CONCATENATE($BH35," ",$B35),"")</f>
        <v/>
      </c>
      <c r="BL35" s="0" t="str">
        <f aca="false">IF(AND($BH35=$BH$5,$B35=2004),CONCATENATE($BH35," ",$B35),"")</f>
        <v/>
      </c>
      <c r="BM35" s="0" t="str">
        <f aca="false">IF(OR($EZ35=BM$5,$FA35=BM$5,$FB35=BM$5),BM$5,"")</f>
        <v/>
      </c>
      <c r="BN35" s="0" t="str">
        <f aca="false">IF(AND($BM35=$BM$5,$B35=2001),CONCATENATE($BM35," ",$B35),"")</f>
        <v/>
      </c>
      <c r="BO35" s="0" t="str">
        <f aca="false">IF(AND($BM35=$BM$5,$B35=2002),CONCATENATE($BM35," ",$B35),"")</f>
        <v/>
      </c>
      <c r="BP35" s="0" t="str">
        <f aca="false">IF(AND($BM35=$BM$5,$B35=2003),CONCATENATE($BM35," ",$B35),"")</f>
        <v/>
      </c>
      <c r="BQ35" s="0" t="str">
        <f aca="false">IF(AND($BM35=$BM$5,$B35=2004),CONCATENATE($BM35," ",$B35),"")</f>
        <v/>
      </c>
      <c r="BR35" s="0" t="str">
        <f aca="false">IF(OR($EZ35=BR$5,$FA35=BR$5,$FB35=BR$5),BR$5,"")</f>
        <v/>
      </c>
      <c r="BS35" s="0" t="str">
        <f aca="false">IF(AND($BR35=$BR$5,$B35=2001),CONCATENATE($BR35," ",$B35),"")</f>
        <v/>
      </c>
      <c r="BT35" s="0" t="str">
        <f aca="false">IF(AND($BR35=$BR$5,$B35=2002),CONCATENATE($BR35," ",$B35),"")</f>
        <v/>
      </c>
      <c r="BU35" s="0" t="str">
        <f aca="false">IF(AND($BR35=$BR$5,$B35=2003),CONCATENATE($BR35," ",$B35),"")</f>
        <v/>
      </c>
      <c r="BV35" s="0" t="str">
        <f aca="false">IF(AND($BR35=$BR$5,$B35=2004),CONCATENATE($BR35," ",$B35),"")</f>
        <v/>
      </c>
      <c r="BW35" s="0" t="str">
        <f aca="false">IF(OR($EZ35=BW$5,$FA35=BW$5,$FB35=BW$5),BW$5,"")</f>
        <v/>
      </c>
      <c r="BX35" s="0" t="str">
        <f aca="false">IF(AND($BW35=$BW$5,$B35=2001),CONCATENATE($BW35," ",$B35),"")</f>
        <v/>
      </c>
      <c r="BY35" s="0" t="str">
        <f aca="false">IF(AND($BW35=$BW$5,$B35=2002),CONCATENATE($BW35," ",$B35),"")</f>
        <v/>
      </c>
      <c r="BZ35" s="0" t="str">
        <f aca="false">IF(AND($BW35=$BW$5,$B35=2003),CONCATENATE($BW35," ",$B35),"")</f>
        <v/>
      </c>
      <c r="CA35" s="0" t="str">
        <f aca="false">IF(AND($BW35=$BW$5,$B35=2004),CONCATENATE($BW35," ",$B35),"")</f>
        <v/>
      </c>
      <c r="CB35" s="0" t="str">
        <f aca="false">IF(OR($EZ35=CB$5,$FA35=CB$5,$FB35=CB$5),CB$5,"")</f>
        <v/>
      </c>
      <c r="CC35" s="0" t="str">
        <f aca="false">IF(AND($CB35=$CB$5,$B35=2001),CONCATENATE($CB35," ",$B35),"")</f>
        <v/>
      </c>
      <c r="CD35" s="0" t="str">
        <f aca="false">IF(AND($CB35=$CB$5,$B35=2002),CONCATENATE($CB35," ",$B35),"")</f>
        <v/>
      </c>
      <c r="CE35" s="0" t="str">
        <f aca="false">IF(AND($CB35=$CB$5,$B35=2003),CONCATENATE($CB35," ",$B35),"")</f>
        <v/>
      </c>
      <c r="CF35" s="0" t="str">
        <f aca="false">IF(AND($CB35=$CB$5,$B35=2004),CONCATENATE($CB35," ",$B35),"")</f>
        <v/>
      </c>
      <c r="CG35" s="0" t="str">
        <f aca="false">IF(OR($EZ35=CG$5,$FA35=CG$5,$FB35=CG$5),CG$5,"")</f>
        <v/>
      </c>
      <c r="CH35" s="0" t="str">
        <f aca="false">IF(AND($CG35=$CG$5,$B35=2001),CONCATENATE($CG35," ",$B35),"")</f>
        <v/>
      </c>
      <c r="CI35" s="0" t="str">
        <f aca="false">IF(AND($CG35=$CG$5,$B35=2002),CONCATENATE($CG35," ",$B35),"")</f>
        <v/>
      </c>
      <c r="CJ35" s="0" t="str">
        <f aca="false">IF(AND($CG35=$CG$5,$B35=2003),CONCATENATE($CG35," ",$B35),"")</f>
        <v/>
      </c>
      <c r="CK35" s="0" t="str">
        <f aca="false">IF(AND($CG35=$CG$5,$B35=2004),CONCATENATE($CG35," ",$B35),"")</f>
        <v/>
      </c>
      <c r="CL35" s="0" t="str">
        <f aca="false">IF(OR($EZ35=CL$5,$FA35=CL$5,$FB35=CL$5),CL$5,"")</f>
        <v/>
      </c>
      <c r="CM35" s="0" t="str">
        <f aca="false">IF(AND($CL35=$CL$5,$B35=2001),CONCATENATE($CL35," ",$B35),"")</f>
        <v/>
      </c>
      <c r="CN35" s="0" t="str">
        <f aca="false">IF(AND($CL35=$CL$5,$B35=2002),CONCATENATE($CL35," ",$B35),"")</f>
        <v/>
      </c>
      <c r="CO35" s="0" t="str">
        <f aca="false">IF(AND($CL35=$CL$5,$B35=2003),CONCATENATE($CL35," ",$B35),"")</f>
        <v/>
      </c>
      <c r="CP35" s="0" t="str">
        <f aca="false">IF(AND($CL35=$CL$5,$B35=2004),CONCATENATE($CL35," ",$B35),"")</f>
        <v/>
      </c>
      <c r="CQ35" s="0" t="str">
        <f aca="false">IF(OR($EZ35=CQ$5,$FA35=CQ$5,$FB35=CQ$5),CQ$5,"")</f>
        <v/>
      </c>
      <c r="CR35" s="0" t="str">
        <f aca="false">IF(AND($CQ35=$CQ$5,$B35=2001),CONCATENATE($CQ35," ",$B35),"")</f>
        <v/>
      </c>
      <c r="CS35" s="0" t="str">
        <f aca="false">IF(AND($CQ35=$CQ$5,$B35=2002),CONCATENATE($CQ35," ",$B35),"")</f>
        <v/>
      </c>
      <c r="CT35" s="0" t="str">
        <f aca="false">IF(AND($CQ35=$CQ$5,$B35=2003),CONCATENATE($CQ35," ",$B35),"")</f>
        <v/>
      </c>
      <c r="CU35" s="0" t="str">
        <f aca="false">IF(AND($CQ35=$CQ$5,$B35=2004),CONCATENATE($CQ35," ",$B35),"")</f>
        <v/>
      </c>
      <c r="CV35" s="0" t="str">
        <f aca="false">IF(OR($EZ35=CV$5,$FA35=CV$5,$FB35=CV$5),CV$5,"")</f>
        <v/>
      </c>
      <c r="CW35" s="0" t="str">
        <f aca="false">IF(AND($CV35=$CV$5,$B35=2001),CONCATENATE($CV35," ",$B35),"")</f>
        <v/>
      </c>
      <c r="CX35" s="0" t="str">
        <f aca="false">IF(AND($CV35=$CV$5,$B35=2002),CONCATENATE($CV35," ",$B35),"")</f>
        <v/>
      </c>
      <c r="CY35" s="0" t="str">
        <f aca="false">IF(AND($CV35=$CV$5,$B35=2003),CONCATENATE($CV35," ",$B35),"")</f>
        <v/>
      </c>
      <c r="CZ35" s="0" t="str">
        <f aca="false">IF(AND($CV35=$CV$5,$B35=2004),CONCATENATE($CV35," ",$B35),"")</f>
        <v/>
      </c>
      <c r="DA35" s="0" t="str">
        <f aca="false">IF(OR($EZ35=DA$5,$FA35=DA$5,$FB35=DA$5),DA$5,"")</f>
        <v/>
      </c>
      <c r="DB35" s="0" t="str">
        <f aca="false">IF(AND($DA35=$DA$5,$B35=2001),CONCATENATE($DA35," ",$B35),"")</f>
        <v/>
      </c>
      <c r="DC35" s="0" t="str">
        <f aca="false">IF(AND($DA35=$DA$5,$B35=2002),CONCATENATE($DA35," ",$B35),"")</f>
        <v/>
      </c>
      <c r="DD35" s="0" t="str">
        <f aca="false">IF(AND($DA35=$DA$5,$B35=2003),CONCATENATE($DA35," ",$B35),"")</f>
        <v/>
      </c>
      <c r="DE35" s="0" t="str">
        <f aca="false">IF(AND($DA35=$DA$5,$B35=2004),CONCATENATE($DA35," ",$B35),"")</f>
        <v/>
      </c>
      <c r="DF35" s="0" t="n">
        <v>280</v>
      </c>
      <c r="DG35" s="0" t="n">
        <v>280</v>
      </c>
      <c r="DH35" s="12" t="n">
        <v>1611.1</v>
      </c>
      <c r="DI35" s="12" t="n">
        <v>1205</v>
      </c>
      <c r="DJ35" s="12" t="n">
        <v>1255</v>
      </c>
      <c r="DK35" s="12" t="n">
        <v>1363</v>
      </c>
      <c r="DL35" s="12" t="n">
        <v>345</v>
      </c>
      <c r="DM35" s="0" t="n">
        <v>6.8</v>
      </c>
      <c r="DN35" s="12" t="n">
        <v>1233.1</v>
      </c>
      <c r="DO35" s="0" t="n">
        <v>34</v>
      </c>
      <c r="DP35" s="0" t="n">
        <v>160</v>
      </c>
      <c r="DQ35" s="12" t="n">
        <v>280</v>
      </c>
      <c r="DR35" s="12" t="n">
        <v>350</v>
      </c>
      <c r="DS35" s="12" t="n">
        <v>1051</v>
      </c>
      <c r="DT35" s="12" t="n">
        <v>760</v>
      </c>
      <c r="DU35" s="12" t="n">
        <v>1233.1</v>
      </c>
      <c r="DV35" s="0" t="n">
        <v>6.8</v>
      </c>
      <c r="DW35" s="0" t="n">
        <v>49</v>
      </c>
      <c r="DX35" s="12" t="n">
        <v>5.2</v>
      </c>
      <c r="DY35" s="0" t="n">
        <v>685</v>
      </c>
      <c r="DZ35" s="0" t="n">
        <v>1065</v>
      </c>
      <c r="EA35" s="0" t="n">
        <v>0</v>
      </c>
      <c r="EB35" s="12" t="n">
        <f aca="false">DF35*$EB$1*$EB$2</f>
        <v>50400</v>
      </c>
      <c r="EC35" s="12" t="n">
        <v>289998</v>
      </c>
      <c r="ED35" s="12" t="n">
        <v>216900</v>
      </c>
      <c r="EE35" s="12" t="n">
        <v>225900</v>
      </c>
      <c r="EF35" s="12" t="n">
        <v>245340</v>
      </c>
      <c r="EG35" s="12" t="n">
        <v>62100</v>
      </c>
      <c r="EH35" s="12" t="n">
        <v>1224</v>
      </c>
      <c r="EI35" s="12" t="n">
        <v>221958</v>
      </c>
      <c r="EJ35" s="12" t="n">
        <v>6120</v>
      </c>
      <c r="EK35" s="12" t="n">
        <v>28800</v>
      </c>
      <c r="EL35" s="12" t="n">
        <v>50400</v>
      </c>
      <c r="EM35" s="12" t="n">
        <v>63000</v>
      </c>
      <c r="EN35" s="12" t="n">
        <v>189180</v>
      </c>
      <c r="EO35" s="12" t="n">
        <v>136800</v>
      </c>
      <c r="EP35" s="12" t="n">
        <v>221958</v>
      </c>
      <c r="EQ35" s="0" t="n">
        <v>1224</v>
      </c>
      <c r="ER35" s="12" t="n">
        <v>8820</v>
      </c>
      <c r="ES35" s="12" t="n">
        <v>936</v>
      </c>
      <c r="ET35" s="12" t="n">
        <v>123300</v>
      </c>
      <c r="EU35" s="12" t="n">
        <v>191700</v>
      </c>
      <c r="EV35" s="0" t="n">
        <v>0</v>
      </c>
      <c r="EW35" s="0" t="s">
        <v>114</v>
      </c>
      <c r="EX35" s="0" t="s">
        <v>115</v>
      </c>
      <c r="EY35" s="0" t="s">
        <v>116</v>
      </c>
      <c r="EZ35" s="25" t="s">
        <v>83</v>
      </c>
      <c r="FA35" s="25"/>
      <c r="FB35" s="25"/>
      <c r="FG35" s="0" t="s">
        <v>322</v>
      </c>
      <c r="FS35" s="0" t="n">
        <v>522</v>
      </c>
    </row>
    <row r="36" customFormat="false" ht="12.75" hidden="false" customHeight="false" outlineLevel="0" collapsed="false">
      <c r="A36" s="0" t="s">
        <v>140</v>
      </c>
      <c r="B36" s="0" t="n">
        <v>2002</v>
      </c>
      <c r="C36" s="24" t="n">
        <v>37438</v>
      </c>
      <c r="D36" s="0" t="s">
        <v>316</v>
      </c>
      <c r="E36" s="0" t="str">
        <f aca="false">CONCATENATE(D36," ",B36)</f>
        <v>WA 2002</v>
      </c>
      <c r="F36" s="0" t="s">
        <v>318</v>
      </c>
      <c r="G36" s="0" t="s">
        <v>319</v>
      </c>
      <c r="H36" s="0" t="s">
        <v>320</v>
      </c>
      <c r="I36" s="0" t="s">
        <v>321</v>
      </c>
      <c r="J36" s="0" t="str">
        <f aca="false">IF(OR($EZ36=J$5,$FA36=J$5,$FB36=J$5),J$5,"")</f>
        <v/>
      </c>
      <c r="K36" s="0" t="str">
        <f aca="false">IF(AND($J36=$J$5,$B36=2001),CONCATENATE($J36," ",$B36),"")</f>
        <v/>
      </c>
      <c r="L36" s="0" t="str">
        <f aca="false">IF(AND($J36=$J$5,$B36=2002),CONCATENATE($J36," ",$B36),"")</f>
        <v/>
      </c>
      <c r="M36" s="0" t="str">
        <f aca="false">IF(AND($J36=$J$5,$B36=2003),CONCATENATE($J36," ",$B36),"")</f>
        <v/>
      </c>
      <c r="N36" s="0" t="str">
        <f aca="false">IF(AND($J36=$J$5,$B36=2004),CONCATENATE($J36," ",$B36),"")</f>
        <v/>
      </c>
      <c r="O36" s="0" t="str">
        <f aca="false">IF(OR($EZ36=O$5,$FA36=O$5,$FB36=O$5),O$5,"")</f>
        <v/>
      </c>
      <c r="P36" s="0" t="str">
        <f aca="false">IF(AND($O36=$O$5,$B36=2001),CONCATENATE($O36," ",$B36),"")</f>
        <v/>
      </c>
      <c r="Q36" s="0" t="str">
        <f aca="false">IF(AND($O36=$O$5,$B36=2002),CONCATENATE($O36," ",$B36),"")</f>
        <v/>
      </c>
      <c r="R36" s="0" t="str">
        <f aca="false">IF(AND($O36=$O$5,$B36=2003),CONCATENATE($O36," ",$B36),"")</f>
        <v/>
      </c>
      <c r="S36" s="0" t="str">
        <f aca="false">IF(AND($O36=$O$5,$B36=2004),CONCATENATE($O36," ",$B36),"")</f>
        <v/>
      </c>
      <c r="T36" s="0" t="str">
        <f aca="false">IF(OR($EZ36=T$5,$FA36=T$5,$FB36=T$5),T$5,"")</f>
        <v/>
      </c>
      <c r="U36" s="0" t="str">
        <f aca="false">IF(AND($T36=$T$5,$B36=2001),CONCATENATE($T36," ",$B36),"")</f>
        <v/>
      </c>
      <c r="V36" s="0" t="str">
        <f aca="false">IF(AND($T36=$T$5,$B36=2002),CONCATENATE($T36," ",$B36),"")</f>
        <v/>
      </c>
      <c r="W36" s="0" t="str">
        <f aca="false">IF(AND($T36=$T$5,$B36=2003),CONCATENATE($T36," ",$B36),"")</f>
        <v/>
      </c>
      <c r="X36" s="0" t="str">
        <f aca="false">IF(AND($T36=$T$5,$B36=2004),CONCATENATE($T36," ",$B36),"")</f>
        <v/>
      </c>
      <c r="Y36" s="0" t="str">
        <f aca="false">IF(OR($EZ36=Y$5,$FA36=Y$5,$FB36=Y$5),Y$5,"")</f>
        <v/>
      </c>
      <c r="Z36" s="0" t="str">
        <f aca="false">IF(AND($Y36=$Y$5,$B36=2001),CONCATENATE($Y36," ",$B36),"")</f>
        <v/>
      </c>
      <c r="AA36" s="0" t="str">
        <f aca="false">IF(AND($Y36=$Y$5,$B36=2002),CONCATENATE($Y36," ",$B36),"")</f>
        <v/>
      </c>
      <c r="AB36" s="0" t="str">
        <f aca="false">IF(AND($Y36=$Y$5,$B36=2003),CONCATENATE($Y36," ",$B36),"")</f>
        <v/>
      </c>
      <c r="AC36" s="0" t="str">
        <f aca="false">IF(AND($Y36=$Y$5,$B36=2004),CONCATENATE($Y36," ",$B36),"")</f>
        <v/>
      </c>
      <c r="AD36" s="0" t="str">
        <f aca="false">IF(OR($EZ36=AD$5,$FA36=AD$5,$FB36=AD$5),AD$5,"")</f>
        <v/>
      </c>
      <c r="AE36" s="0" t="str">
        <f aca="false">IF(AND($AD36=$AD$5,$B36=2001),CONCATENATE($AD36," ",$B36),"")</f>
        <v/>
      </c>
      <c r="AF36" s="0" t="str">
        <f aca="false">IF(AND($AD36=$AD$5,$B36=2002),CONCATENATE($AD36," ",$B36),"")</f>
        <v/>
      </c>
      <c r="AG36" s="0" t="str">
        <f aca="false">IF(AND($AD36=$AD$5,$B36=2003),CONCATENATE($AD36," ",$B36),"")</f>
        <v/>
      </c>
      <c r="AH36" s="0" t="str">
        <f aca="false">IF(AND($AD36=$AD$5,$B36=2004),CONCATENATE($AD36," ",$B36),"")</f>
        <v/>
      </c>
      <c r="AI36" s="0" t="str">
        <f aca="false">IF(OR($EZ36=AI$5,$FA36=AI$5,$FB36=AI$5),AI$5,"")</f>
        <v/>
      </c>
      <c r="AJ36" s="0" t="str">
        <f aca="false">IF(AND($AI36=$AI$5,$B36=2001),CONCATENATE($AI36," ",$B36),"")</f>
        <v/>
      </c>
      <c r="AK36" s="0" t="str">
        <f aca="false">IF(AND($AI36=$AI$5,$B36=2002),CONCATENATE($AI36," ",$B36),"")</f>
        <v/>
      </c>
      <c r="AL36" s="0" t="str">
        <f aca="false">IF(AND($AI36=$AI$5,$B36=2003),CONCATENATE($AI36," ",$B36),"")</f>
        <v/>
      </c>
      <c r="AM36" s="0" t="str">
        <f aca="false">IF(AND($AI36=$AI$5,$B36=2004),CONCATENATE($AI36," ",$B36),"")</f>
        <v/>
      </c>
      <c r="AN36" s="0" t="str">
        <f aca="false">IF(OR($EZ36=AN$5,$FA36=AN$5,$FB36=AN$5),AN$5,"")</f>
        <v/>
      </c>
      <c r="AO36" s="0" t="str">
        <f aca="false">IF(AND($AN36=$AN$5,$B36=2001),CONCATENATE($AN36," ",$B36),"")</f>
        <v/>
      </c>
      <c r="AP36" s="0" t="str">
        <f aca="false">IF(AND($AN36=$AN$5,$B36=2002),CONCATENATE($AN36," ",$B36),"")</f>
        <v/>
      </c>
      <c r="AQ36" s="0" t="str">
        <f aca="false">IF(AND($AN36=$AN$5,$B36=2003),CONCATENATE($AN36," ",$B36),"")</f>
        <v/>
      </c>
      <c r="AR36" s="0" t="str">
        <f aca="false">IF(AND($AN36=$AN$5,$B36=2004),CONCATENATE($AN36," ",$B36),"")</f>
        <v/>
      </c>
      <c r="AS36" s="0" t="str">
        <f aca="false">IF(OR($EZ36=AS$5,$FA36=AS$5,$FB36=AS$5),AS$5,"")</f>
        <v/>
      </c>
      <c r="AT36" s="0" t="str">
        <f aca="false">IF(AND($AS36=$AS$5,$B36=2001),CONCATENATE($AS36," ",$B36),"")</f>
        <v/>
      </c>
      <c r="AU36" s="0" t="str">
        <f aca="false">IF(AND($AS36=$AS$5,$B36=2002),CONCATENATE($AS36," ",$B36),"")</f>
        <v/>
      </c>
      <c r="AV36" s="0" t="str">
        <f aca="false">IF(AND($AS36=$AS$5,$B36=2003),CONCATENATE($AS36," ",$B36),"")</f>
        <v/>
      </c>
      <c r="AW36" s="0" t="str">
        <f aca="false">IF(AND($AS36=$AS$5,$B36=2004),CONCATENATE($AS36," ",$B36),"")</f>
        <v/>
      </c>
      <c r="AX36" s="0" t="str">
        <f aca="false">IF(OR($EZ36=AX$5,$FA36=AX$5,$FB36=AX$5),AX$5,"")</f>
        <v/>
      </c>
      <c r="AY36" s="0" t="str">
        <f aca="false">IF(AND($AX36=$AX$5,$B36=2001),CONCATENATE($AX36," ",$B36),"")</f>
        <v/>
      </c>
      <c r="AZ36" s="0" t="str">
        <f aca="false">IF(AND($AX36=$AX$5,$B36=2002),CONCATENATE($AX36," ",$B36),"")</f>
        <v/>
      </c>
      <c r="BA36" s="0" t="str">
        <f aca="false">IF(AND($AX36=$AX$5,$B36=2003),CONCATENATE($AX36," ",$B36),"")</f>
        <v/>
      </c>
      <c r="BB36" s="0" t="str">
        <f aca="false">IF(AND($AX36=$AX$5,$B36=2004),CONCATENATE($AX36," ",$B36),"")</f>
        <v/>
      </c>
      <c r="BC36" s="0" t="str">
        <f aca="false">IF(OR($EZ36=BC$5,$FA36=BC$5,$FB36=BC$5),BC$5,"")</f>
        <v>NWPL</v>
      </c>
      <c r="BD36" s="0" t="str">
        <f aca="false">IF(AND($BC36=$BC$5,$B36=2001),CONCATENATE($BC36," ",$B36),"")</f>
        <v/>
      </c>
      <c r="BE36" s="0" t="str">
        <f aca="false">IF(AND($BC36=$BC$5,$B36=2002),CONCATENATE($BC36," ",$B36),"")</f>
        <v>NWPL 2002</v>
      </c>
      <c r="BF36" s="0" t="str">
        <f aca="false">IF(AND($BC36=$BC$5,$B36=2003),CONCATENATE($BC36," ",$B36),"")</f>
        <v/>
      </c>
      <c r="BG36" s="0" t="str">
        <f aca="false">IF(AND($BC36=$BC$5,$B36=2004),CONCATENATE($BC36," ",$B36),"")</f>
        <v/>
      </c>
      <c r="BH36" s="0" t="str">
        <f aca="false">IF(OR($EZ36=BH$5,$FA36=BH$5,$FB36=BH$5),BH$5,"")</f>
        <v/>
      </c>
      <c r="BI36" s="0" t="str">
        <f aca="false">IF(AND($BH36=$BH$5,$B36=2001),CONCATENATE($BH36," ",$B36),"")</f>
        <v/>
      </c>
      <c r="BJ36" s="0" t="str">
        <f aca="false">IF(AND($BH36=$BH$5,$B36=2002),CONCATENATE($BH36," ",$B36),"")</f>
        <v/>
      </c>
      <c r="BK36" s="0" t="str">
        <f aca="false">IF(AND($BH36=$BH$5,$B36=2003),CONCATENATE($BH36," ",$B36),"")</f>
        <v/>
      </c>
      <c r="BL36" s="0" t="str">
        <f aca="false">IF(AND($BH36=$BH$5,$B36=2004),CONCATENATE($BH36," ",$B36),"")</f>
        <v/>
      </c>
      <c r="BM36" s="0" t="str">
        <f aca="false">IF(OR($EZ36=BM$5,$FA36=BM$5,$FB36=BM$5),BM$5,"")</f>
        <v/>
      </c>
      <c r="BN36" s="0" t="str">
        <f aca="false">IF(AND($BM36=$BM$5,$B36=2001),CONCATENATE($BM36," ",$B36),"")</f>
        <v/>
      </c>
      <c r="BO36" s="0" t="str">
        <f aca="false">IF(AND($BM36=$BM$5,$B36=2002),CONCATENATE($BM36," ",$B36),"")</f>
        <v/>
      </c>
      <c r="BP36" s="0" t="str">
        <f aca="false">IF(AND($BM36=$BM$5,$B36=2003),CONCATENATE($BM36," ",$B36),"")</f>
        <v/>
      </c>
      <c r="BQ36" s="0" t="str">
        <f aca="false">IF(AND($BM36=$BM$5,$B36=2004),CONCATENATE($BM36," ",$B36),"")</f>
        <v/>
      </c>
      <c r="BR36" s="0" t="str">
        <f aca="false">IF(OR($EZ36=BR$5,$FA36=BR$5,$FB36=BR$5),BR$5,"")</f>
        <v/>
      </c>
      <c r="BS36" s="0" t="str">
        <f aca="false">IF(AND($BR36=$BR$5,$B36=2001),CONCATENATE($BR36," ",$B36),"")</f>
        <v/>
      </c>
      <c r="BT36" s="0" t="str">
        <f aca="false">IF(AND($BR36=$BR$5,$B36=2002),CONCATENATE($BR36," ",$B36),"")</f>
        <v/>
      </c>
      <c r="BU36" s="0" t="str">
        <f aca="false">IF(AND($BR36=$BR$5,$B36=2003),CONCATENATE($BR36," ",$B36),"")</f>
        <v/>
      </c>
      <c r="BV36" s="0" t="str">
        <f aca="false">IF(AND($BR36=$BR$5,$B36=2004),CONCATENATE($BR36," ",$B36),"")</f>
        <v/>
      </c>
      <c r="BW36" s="0" t="str">
        <f aca="false">IF(OR($EZ36=BW$5,$FA36=BW$5,$FB36=BW$5),BW$5,"")</f>
        <v/>
      </c>
      <c r="BX36" s="0" t="str">
        <f aca="false">IF(AND($BW36=$BW$5,$B36=2001),CONCATENATE($BW36," ",$B36),"")</f>
        <v/>
      </c>
      <c r="BY36" s="0" t="str">
        <f aca="false">IF(AND($BW36=$BW$5,$B36=2002),CONCATENATE($BW36," ",$B36),"")</f>
        <v/>
      </c>
      <c r="BZ36" s="0" t="str">
        <f aca="false">IF(AND($BW36=$BW$5,$B36=2003),CONCATENATE($BW36," ",$B36),"")</f>
        <v/>
      </c>
      <c r="CA36" s="0" t="str">
        <f aca="false">IF(AND($BW36=$BW$5,$B36=2004),CONCATENATE($BW36," ",$B36),"")</f>
        <v/>
      </c>
      <c r="CB36" s="0" t="str">
        <f aca="false">IF(OR($EZ36=CB$5,$FA36=CB$5,$FB36=CB$5),CB$5,"")</f>
        <v/>
      </c>
      <c r="CC36" s="0" t="str">
        <f aca="false">IF(AND($CB36=$CB$5,$B36=2001),CONCATENATE($CB36," ",$B36),"")</f>
        <v/>
      </c>
      <c r="CD36" s="0" t="str">
        <f aca="false">IF(AND($CB36=$CB$5,$B36=2002),CONCATENATE($CB36," ",$B36),"")</f>
        <v/>
      </c>
      <c r="CE36" s="0" t="str">
        <f aca="false">IF(AND($CB36=$CB$5,$B36=2003),CONCATENATE($CB36," ",$B36),"")</f>
        <v/>
      </c>
      <c r="CF36" s="0" t="str">
        <f aca="false">IF(AND($CB36=$CB$5,$B36=2004),CONCATENATE($CB36," ",$B36),"")</f>
        <v/>
      </c>
      <c r="CG36" s="0" t="str">
        <f aca="false">IF(OR($EZ36=CG$5,$FA36=CG$5,$FB36=CG$5),CG$5,"")</f>
        <v/>
      </c>
      <c r="CH36" s="0" t="str">
        <f aca="false">IF(AND($CG36=$CG$5,$B36=2001),CONCATENATE($CG36," ",$B36),"")</f>
        <v/>
      </c>
      <c r="CI36" s="0" t="str">
        <f aca="false">IF(AND($CG36=$CG$5,$B36=2002),CONCATENATE($CG36," ",$B36),"")</f>
        <v/>
      </c>
      <c r="CJ36" s="0" t="str">
        <f aca="false">IF(AND($CG36=$CG$5,$B36=2003),CONCATENATE($CG36," ",$B36),"")</f>
        <v/>
      </c>
      <c r="CK36" s="0" t="str">
        <f aca="false">IF(AND($CG36=$CG$5,$B36=2004),CONCATENATE($CG36," ",$B36),"")</f>
        <v/>
      </c>
      <c r="CL36" s="0" t="str">
        <f aca="false">IF(OR($EZ36=CL$5,$FA36=CL$5,$FB36=CL$5),CL$5,"")</f>
        <v/>
      </c>
      <c r="CM36" s="0" t="str">
        <f aca="false">IF(AND($CL36=$CL$5,$B36=2001),CONCATENATE($CL36," ",$B36),"")</f>
        <v/>
      </c>
      <c r="CN36" s="0" t="str">
        <f aca="false">IF(AND($CL36=$CL$5,$B36=2002),CONCATENATE($CL36," ",$B36),"")</f>
        <v/>
      </c>
      <c r="CO36" s="0" t="str">
        <f aca="false">IF(AND($CL36=$CL$5,$B36=2003),CONCATENATE($CL36," ",$B36),"")</f>
        <v/>
      </c>
      <c r="CP36" s="0" t="str">
        <f aca="false">IF(AND($CL36=$CL$5,$B36=2004),CONCATENATE($CL36," ",$B36),"")</f>
        <v/>
      </c>
      <c r="CQ36" s="0" t="str">
        <f aca="false">IF(OR($EZ36=CQ$5,$FA36=CQ$5,$FB36=CQ$5),CQ$5,"")</f>
        <v/>
      </c>
      <c r="CR36" s="0" t="str">
        <f aca="false">IF(AND($CQ36=$CQ$5,$B36=2001),CONCATENATE($CQ36," ",$B36),"")</f>
        <v/>
      </c>
      <c r="CS36" s="0" t="str">
        <f aca="false">IF(AND($CQ36=$CQ$5,$B36=2002),CONCATENATE($CQ36," ",$B36),"")</f>
        <v/>
      </c>
      <c r="CT36" s="0" t="str">
        <f aca="false">IF(AND($CQ36=$CQ$5,$B36=2003),CONCATENATE($CQ36," ",$B36),"")</f>
        <v/>
      </c>
      <c r="CU36" s="0" t="str">
        <f aca="false">IF(AND($CQ36=$CQ$5,$B36=2004),CONCATENATE($CQ36," ",$B36),"")</f>
        <v/>
      </c>
      <c r="CV36" s="0" t="str">
        <f aca="false">IF(OR($EZ36=CV$5,$FA36=CV$5,$FB36=CV$5),CV$5,"")</f>
        <v/>
      </c>
      <c r="CW36" s="0" t="str">
        <f aca="false">IF(AND($CV36=$CV$5,$B36=2001),CONCATENATE($CV36," ",$B36),"")</f>
        <v/>
      </c>
      <c r="CX36" s="0" t="str">
        <f aca="false">IF(AND($CV36=$CV$5,$B36=2002),CONCATENATE($CV36," ",$B36),"")</f>
        <v/>
      </c>
      <c r="CY36" s="0" t="str">
        <f aca="false">IF(AND($CV36=$CV$5,$B36=2003),CONCATENATE($CV36," ",$B36),"")</f>
        <v/>
      </c>
      <c r="CZ36" s="0" t="str">
        <f aca="false">IF(AND($CV36=$CV$5,$B36=2004),CONCATENATE($CV36," ",$B36),"")</f>
        <v/>
      </c>
      <c r="DA36" s="0" t="str">
        <f aca="false">IF(OR($EZ36=DA$5,$FA36=DA$5,$FB36=DA$5),DA$5,"")</f>
        <v/>
      </c>
      <c r="DB36" s="0" t="str">
        <f aca="false">IF(AND($DA36=$DA$5,$B36=2001),CONCATENATE($DA36," ",$B36),"")</f>
        <v/>
      </c>
      <c r="DC36" s="0" t="str">
        <f aca="false">IF(AND($DA36=$DA$5,$B36=2002),CONCATENATE($DA36," ",$B36),"")</f>
        <v/>
      </c>
      <c r="DD36" s="0" t="str">
        <f aca="false">IF(AND($DA36=$DA$5,$B36=2003),CONCATENATE($DA36," ",$B36),"")</f>
        <v/>
      </c>
      <c r="DE36" s="0" t="str">
        <f aca="false">IF(AND($DA36=$DA$5,$B36=2004),CONCATENATE($DA36," ",$B36),"")</f>
        <v/>
      </c>
      <c r="DF36" s="0" t="n">
        <v>249</v>
      </c>
      <c r="DG36" s="0" t="n">
        <v>249</v>
      </c>
      <c r="DH36" s="12" t="n">
        <v>1611.1</v>
      </c>
      <c r="DI36" s="12" t="n">
        <v>1205</v>
      </c>
      <c r="DJ36" s="12" t="n">
        <v>2915</v>
      </c>
      <c r="DK36" s="12" t="n">
        <v>1863</v>
      </c>
      <c r="DL36" s="12" t="n">
        <v>345</v>
      </c>
      <c r="DM36" s="0" t="n">
        <v>6.8</v>
      </c>
      <c r="DN36" s="12" t="n">
        <v>1233.1</v>
      </c>
      <c r="DO36" s="0" t="n">
        <v>34</v>
      </c>
      <c r="DP36" s="0" t="n">
        <v>160</v>
      </c>
      <c r="DQ36" s="12" t="n">
        <v>529</v>
      </c>
      <c r="DR36" s="12" t="n">
        <v>350</v>
      </c>
      <c r="DS36" s="12" t="n">
        <v>2101</v>
      </c>
      <c r="DT36" s="12" t="n">
        <v>760</v>
      </c>
      <c r="DU36" s="12" t="n">
        <v>1233.1</v>
      </c>
      <c r="DV36" s="0" t="n">
        <v>6.8</v>
      </c>
      <c r="DW36" s="0" t="n">
        <v>49</v>
      </c>
      <c r="DX36" s="12" t="n">
        <v>5.2</v>
      </c>
      <c r="DY36" s="0" t="n">
        <v>685</v>
      </c>
      <c r="DZ36" s="0" t="n">
        <v>1065</v>
      </c>
      <c r="EA36" s="0" t="n">
        <v>0</v>
      </c>
      <c r="EB36" s="12" t="n">
        <f aca="false">DF36*$EB$1*$EB$2</f>
        <v>44820</v>
      </c>
      <c r="EC36" s="12" t="n">
        <v>289998</v>
      </c>
      <c r="ED36" s="12" t="n">
        <v>216900</v>
      </c>
      <c r="EE36" s="12" t="n">
        <v>524700</v>
      </c>
      <c r="EF36" s="12" t="n">
        <v>335340</v>
      </c>
      <c r="EG36" s="12" t="n">
        <v>62100</v>
      </c>
      <c r="EH36" s="12" t="n">
        <v>1224</v>
      </c>
      <c r="EI36" s="12" t="n">
        <v>221958</v>
      </c>
      <c r="EJ36" s="12" t="n">
        <v>6120</v>
      </c>
      <c r="EK36" s="12" t="n">
        <v>28800</v>
      </c>
      <c r="EL36" s="12" t="n">
        <v>95220</v>
      </c>
      <c r="EM36" s="12" t="n">
        <v>63000</v>
      </c>
      <c r="EN36" s="12" t="n">
        <v>378180</v>
      </c>
      <c r="EO36" s="12" t="n">
        <v>136800</v>
      </c>
      <c r="EP36" s="12" t="n">
        <v>221958</v>
      </c>
      <c r="EQ36" s="0" t="n">
        <v>1224</v>
      </c>
      <c r="ER36" s="12" t="n">
        <v>8820</v>
      </c>
      <c r="ES36" s="12" t="n">
        <v>936</v>
      </c>
      <c r="ET36" s="12" t="n">
        <v>123300</v>
      </c>
      <c r="EU36" s="12" t="n">
        <v>191700</v>
      </c>
      <c r="EV36" s="0" t="n">
        <v>0</v>
      </c>
      <c r="EW36" s="0" t="s">
        <v>114</v>
      </c>
      <c r="EX36" s="0" t="s">
        <v>115</v>
      </c>
      <c r="EY36" s="0" t="s">
        <v>116</v>
      </c>
      <c r="EZ36" s="25" t="s">
        <v>83</v>
      </c>
      <c r="FA36" s="25"/>
      <c r="FB36" s="25"/>
      <c r="FS36" s="0" t="n">
        <v>548</v>
      </c>
    </row>
    <row r="37" customFormat="false" ht="12.75" hidden="false" customHeight="false" outlineLevel="0" collapsed="false">
      <c r="A37" s="0" t="s">
        <v>108</v>
      </c>
      <c r="B37" s="0" t="n">
        <v>2002</v>
      </c>
      <c r="C37" s="24" t="n">
        <v>37469</v>
      </c>
      <c r="D37" s="0" t="s">
        <v>299</v>
      </c>
      <c r="E37" s="0" t="str">
        <f aca="false">CONCATENATE(D37," ",B37)</f>
        <v>OR 2002</v>
      </c>
      <c r="F37" s="0" t="s">
        <v>311</v>
      </c>
      <c r="G37" s="0" t="s">
        <v>312</v>
      </c>
      <c r="H37" s="0" t="s">
        <v>125</v>
      </c>
      <c r="I37" s="0" t="s">
        <v>313</v>
      </c>
      <c r="J37" s="0" t="str">
        <f aca="false">IF(OR($EZ37=J$5,$FA37=J$5,$FB37=J$5),J$5,"")</f>
        <v/>
      </c>
      <c r="K37" s="0" t="str">
        <f aca="false">IF(AND($J37=$J$5,$B37=2001),CONCATENATE($J37," ",$B37),"")</f>
        <v/>
      </c>
      <c r="L37" s="0" t="str">
        <f aca="false">IF(AND($J37=$J$5,$B37=2002),CONCATENATE($J37," ",$B37),"")</f>
        <v/>
      </c>
      <c r="M37" s="0" t="str">
        <f aca="false">IF(AND($J37=$J$5,$B37=2003),CONCATENATE($J37," ",$B37),"")</f>
        <v/>
      </c>
      <c r="N37" s="0" t="str">
        <f aca="false">IF(AND($J37=$J$5,$B37=2004),CONCATENATE($J37," ",$B37),"")</f>
        <v/>
      </c>
      <c r="O37" s="0" t="str">
        <f aca="false">IF(OR($EZ37=O$5,$FA37=O$5,$FB37=O$5),O$5,"")</f>
        <v/>
      </c>
      <c r="P37" s="0" t="str">
        <f aca="false">IF(AND($O37=$O$5,$B37=2001),CONCATENATE($O37," ",$B37),"")</f>
        <v/>
      </c>
      <c r="Q37" s="0" t="str">
        <f aca="false">IF(AND($O37=$O$5,$B37=2002),CONCATENATE($O37," ",$B37),"")</f>
        <v/>
      </c>
      <c r="R37" s="0" t="str">
        <f aca="false">IF(AND($O37=$O$5,$B37=2003),CONCATENATE($O37," ",$B37),"")</f>
        <v/>
      </c>
      <c r="S37" s="0" t="str">
        <f aca="false">IF(AND($O37=$O$5,$B37=2004),CONCATENATE($O37," ",$B37),"")</f>
        <v/>
      </c>
      <c r="T37" s="0" t="str">
        <f aca="false">IF(OR($EZ37=T$5,$FA37=T$5,$FB37=T$5),T$5,"")</f>
        <v/>
      </c>
      <c r="U37" s="0" t="str">
        <f aca="false">IF(AND($T37=$T$5,$B37=2001),CONCATENATE($T37," ",$B37),"")</f>
        <v/>
      </c>
      <c r="V37" s="0" t="str">
        <f aca="false">IF(AND($T37=$T$5,$B37=2002),CONCATENATE($T37," ",$B37),"")</f>
        <v/>
      </c>
      <c r="W37" s="0" t="str">
        <f aca="false">IF(AND($T37=$T$5,$B37=2003),CONCATENATE($T37," ",$B37),"")</f>
        <v/>
      </c>
      <c r="X37" s="0" t="str">
        <f aca="false">IF(AND($T37=$T$5,$B37=2004),CONCATENATE($T37," ",$B37),"")</f>
        <v/>
      </c>
      <c r="Y37" s="0" t="str">
        <f aca="false">IF(OR($EZ37=Y$5,$FA37=Y$5,$FB37=Y$5),Y$5,"")</f>
        <v/>
      </c>
      <c r="Z37" s="0" t="str">
        <f aca="false">IF(AND($Y37=$Y$5,$B37=2001),CONCATENATE($Y37," ",$B37),"")</f>
        <v/>
      </c>
      <c r="AA37" s="0" t="str">
        <f aca="false">IF(AND($Y37=$Y$5,$B37=2002),CONCATENATE($Y37," ",$B37),"")</f>
        <v/>
      </c>
      <c r="AB37" s="0" t="str">
        <f aca="false">IF(AND($Y37=$Y$5,$B37=2003),CONCATENATE($Y37," ",$B37),"")</f>
        <v/>
      </c>
      <c r="AC37" s="0" t="str">
        <f aca="false">IF(AND($Y37=$Y$5,$B37=2004),CONCATENATE($Y37," ",$B37),"")</f>
        <v/>
      </c>
      <c r="AD37" s="0" t="str">
        <f aca="false">IF(OR($EZ37=AD$5,$FA37=AD$5,$FB37=AD$5),AD$5,"")</f>
        <v/>
      </c>
      <c r="AE37" s="0" t="str">
        <f aca="false">IF(AND($AD37=$AD$5,$B37=2001),CONCATENATE($AD37," ",$B37),"")</f>
        <v/>
      </c>
      <c r="AF37" s="0" t="str">
        <f aca="false">IF(AND($AD37=$AD$5,$B37=2002),CONCATENATE($AD37," ",$B37),"")</f>
        <v/>
      </c>
      <c r="AG37" s="0" t="str">
        <f aca="false">IF(AND($AD37=$AD$5,$B37=2003),CONCATENATE($AD37," ",$B37),"")</f>
        <v/>
      </c>
      <c r="AH37" s="0" t="str">
        <f aca="false">IF(AND($AD37=$AD$5,$B37=2004),CONCATENATE($AD37," ",$B37),"")</f>
        <v/>
      </c>
      <c r="AI37" s="0" t="str">
        <f aca="false">IF(OR($EZ37=AI$5,$FA37=AI$5,$FB37=AI$5),AI$5,"")</f>
        <v/>
      </c>
      <c r="AJ37" s="0" t="str">
        <f aca="false">IF(AND($AI37=$AI$5,$B37=2001),CONCATENATE($AI37," ",$B37),"")</f>
        <v/>
      </c>
      <c r="AK37" s="0" t="str">
        <f aca="false">IF(AND($AI37=$AI$5,$B37=2002),CONCATENATE($AI37," ",$B37),"")</f>
        <v/>
      </c>
      <c r="AL37" s="0" t="str">
        <f aca="false">IF(AND($AI37=$AI$5,$B37=2003),CONCATENATE($AI37," ",$B37),"")</f>
        <v/>
      </c>
      <c r="AM37" s="0" t="str">
        <f aca="false">IF(AND($AI37=$AI$5,$B37=2004),CONCATENATE($AI37," ",$B37),"")</f>
        <v/>
      </c>
      <c r="AN37" s="0" t="str">
        <f aca="false">IF(OR($EZ37=AN$5,$FA37=AN$5,$FB37=AN$5),AN$5,"")</f>
        <v/>
      </c>
      <c r="AO37" s="0" t="str">
        <f aca="false">IF(AND($AN37=$AN$5,$B37=2001),CONCATENATE($AN37," ",$B37),"")</f>
        <v/>
      </c>
      <c r="AP37" s="0" t="str">
        <f aca="false">IF(AND($AN37=$AN$5,$B37=2002),CONCATENATE($AN37," ",$B37),"")</f>
        <v/>
      </c>
      <c r="AQ37" s="0" t="str">
        <f aca="false">IF(AND($AN37=$AN$5,$B37=2003),CONCATENATE($AN37," ",$B37),"")</f>
        <v/>
      </c>
      <c r="AR37" s="0" t="str">
        <f aca="false">IF(AND($AN37=$AN$5,$B37=2004),CONCATENATE($AN37," ",$B37),"")</f>
        <v/>
      </c>
      <c r="AS37" s="0" t="str">
        <f aca="false">IF(OR($EZ37=AS$5,$FA37=AS$5,$FB37=AS$5),AS$5,"")</f>
        <v/>
      </c>
      <c r="AT37" s="0" t="str">
        <f aca="false">IF(AND($AS37=$AS$5,$B37=2001),CONCATENATE($AS37," ",$B37),"")</f>
        <v/>
      </c>
      <c r="AU37" s="0" t="str">
        <f aca="false">IF(AND($AS37=$AS$5,$B37=2002),CONCATENATE($AS37," ",$B37),"")</f>
        <v/>
      </c>
      <c r="AV37" s="0" t="str">
        <f aca="false">IF(AND($AS37=$AS$5,$B37=2003),CONCATENATE($AS37," ",$B37),"")</f>
        <v/>
      </c>
      <c r="AW37" s="0" t="str">
        <f aca="false">IF(AND($AS37=$AS$5,$B37=2004),CONCATENATE($AS37," ",$B37),"")</f>
        <v/>
      </c>
      <c r="AX37" s="0" t="str">
        <f aca="false">IF(OR($EZ37=AX$5,$FA37=AX$5,$FB37=AX$5),AX$5,"")</f>
        <v/>
      </c>
      <c r="AY37" s="0" t="str">
        <f aca="false">IF(AND($AX37=$AX$5,$B37=2001),CONCATENATE($AX37," ",$B37),"")</f>
        <v/>
      </c>
      <c r="AZ37" s="0" t="str">
        <f aca="false">IF(AND($AX37=$AX$5,$B37=2002),CONCATENATE($AX37," ",$B37),"")</f>
        <v/>
      </c>
      <c r="BA37" s="0" t="str">
        <f aca="false">IF(AND($AX37=$AX$5,$B37=2003),CONCATENATE($AX37," ",$B37),"")</f>
        <v/>
      </c>
      <c r="BB37" s="0" t="str">
        <f aca="false">IF(AND($AX37=$AX$5,$B37=2004),CONCATENATE($AX37," ",$B37),"")</f>
        <v/>
      </c>
      <c r="BC37" s="0" t="str">
        <f aca="false">IF(OR($EZ37=BC$5,$FA37=BC$5,$FB37=BC$5),BC$5,"")</f>
        <v>NWPL</v>
      </c>
      <c r="BD37" s="0" t="str">
        <f aca="false">IF(AND($BC37=$BC$5,$B37=2001),CONCATENATE($BC37," ",$B37),"")</f>
        <v/>
      </c>
      <c r="BE37" s="0" t="str">
        <f aca="false">IF(AND($BC37=$BC$5,$B37=2002),CONCATENATE($BC37," ",$B37),"")</f>
        <v>NWPL 2002</v>
      </c>
      <c r="BF37" s="0" t="str">
        <f aca="false">IF(AND($BC37=$BC$5,$B37=2003),CONCATENATE($BC37," ",$B37),"")</f>
        <v/>
      </c>
      <c r="BG37" s="0" t="str">
        <f aca="false">IF(AND($BC37=$BC$5,$B37=2004),CONCATENATE($BC37," ",$B37),"")</f>
        <v/>
      </c>
      <c r="BH37" s="0" t="str">
        <f aca="false">IF(OR($EZ37=BH$5,$FA37=BH$5,$FB37=BH$5),BH$5,"")</f>
        <v/>
      </c>
      <c r="BI37" s="0" t="str">
        <f aca="false">IF(AND($BH37=$BH$5,$B37=2001),CONCATENATE($BH37," ",$B37),"")</f>
        <v/>
      </c>
      <c r="BJ37" s="0" t="str">
        <f aca="false">IF(AND($BH37=$BH$5,$B37=2002),CONCATENATE($BH37," ",$B37),"")</f>
        <v/>
      </c>
      <c r="BK37" s="0" t="str">
        <f aca="false">IF(AND($BH37=$BH$5,$B37=2003),CONCATENATE($BH37," ",$B37),"")</f>
        <v/>
      </c>
      <c r="BL37" s="0" t="str">
        <f aca="false">IF(AND($BH37=$BH$5,$B37=2004),CONCATENATE($BH37," ",$B37),"")</f>
        <v/>
      </c>
      <c r="BM37" s="0" t="str">
        <f aca="false">IF(OR($EZ37=BM$5,$FA37=BM$5,$FB37=BM$5),BM$5,"")</f>
        <v/>
      </c>
      <c r="BN37" s="0" t="str">
        <f aca="false">IF(AND($BM37=$BM$5,$B37=2001),CONCATENATE($BM37," ",$B37),"")</f>
        <v/>
      </c>
      <c r="BO37" s="0" t="str">
        <f aca="false">IF(AND($BM37=$BM$5,$B37=2002),CONCATENATE($BM37," ",$B37),"")</f>
        <v/>
      </c>
      <c r="BP37" s="0" t="str">
        <f aca="false">IF(AND($BM37=$BM$5,$B37=2003),CONCATENATE($BM37," ",$B37),"")</f>
        <v/>
      </c>
      <c r="BQ37" s="0" t="str">
        <f aca="false">IF(AND($BM37=$BM$5,$B37=2004),CONCATENATE($BM37," ",$B37),"")</f>
        <v/>
      </c>
      <c r="BR37" s="0" t="str">
        <f aca="false">IF(OR($EZ37=BR$5,$FA37=BR$5,$FB37=BR$5),BR$5,"")</f>
        <v>PGT</v>
      </c>
      <c r="BS37" s="0" t="str">
        <f aca="false">IF(AND($BR37=$BR$5,$B37=2001),CONCATENATE($BR37," ",$B37),"")</f>
        <v/>
      </c>
      <c r="BT37" s="0" t="str">
        <f aca="false">IF(AND($BR37=$BR$5,$B37=2002),CONCATENATE($BR37," ",$B37),"")</f>
        <v>PGT 2002</v>
      </c>
      <c r="BU37" s="0" t="str">
        <f aca="false">IF(AND($BR37=$BR$5,$B37=2003),CONCATENATE($BR37," ",$B37),"")</f>
        <v/>
      </c>
      <c r="BV37" s="0" t="str">
        <f aca="false">IF(AND($BR37=$BR$5,$B37=2004),CONCATENATE($BR37," ",$B37),"")</f>
        <v/>
      </c>
      <c r="BW37" s="0" t="str">
        <f aca="false">IF(OR($EZ37=BW$5,$FA37=BW$5,$FB37=BW$5),BW$5,"")</f>
        <v/>
      </c>
      <c r="BX37" s="0" t="str">
        <f aca="false">IF(AND($BW37=$BW$5,$B37=2001),CONCATENATE($BW37," ",$B37),"")</f>
        <v/>
      </c>
      <c r="BY37" s="0" t="str">
        <f aca="false">IF(AND($BW37=$BW$5,$B37=2002),CONCATENATE($BW37," ",$B37),"")</f>
        <v/>
      </c>
      <c r="BZ37" s="0" t="str">
        <f aca="false">IF(AND($BW37=$BW$5,$B37=2003),CONCATENATE($BW37," ",$B37),"")</f>
        <v/>
      </c>
      <c r="CA37" s="0" t="str">
        <f aca="false">IF(AND($BW37=$BW$5,$B37=2004),CONCATENATE($BW37," ",$B37),"")</f>
        <v/>
      </c>
      <c r="CB37" s="0" t="str">
        <f aca="false">IF(OR($EZ37=CB$5,$FA37=CB$5,$FB37=CB$5),CB$5,"")</f>
        <v/>
      </c>
      <c r="CC37" s="0" t="str">
        <f aca="false">IF(AND($CB37=$CB$5,$B37=2001),CONCATENATE($CB37," ",$B37),"")</f>
        <v/>
      </c>
      <c r="CD37" s="0" t="str">
        <f aca="false">IF(AND($CB37=$CB$5,$B37=2002),CONCATENATE($CB37," ",$B37),"")</f>
        <v/>
      </c>
      <c r="CE37" s="0" t="str">
        <f aca="false">IF(AND($CB37=$CB$5,$B37=2003),CONCATENATE($CB37," ",$B37),"")</f>
        <v/>
      </c>
      <c r="CF37" s="0" t="str">
        <f aca="false">IF(AND($CB37=$CB$5,$B37=2004),CONCATENATE($CB37," ",$B37),"")</f>
        <v/>
      </c>
      <c r="CG37" s="0" t="str">
        <f aca="false">IF(OR($EZ37=CG$5,$FA37=CG$5,$FB37=CG$5),CG$5,"")</f>
        <v/>
      </c>
      <c r="CH37" s="0" t="str">
        <f aca="false">IF(AND($CG37=$CG$5,$B37=2001),CONCATENATE($CG37," ",$B37),"")</f>
        <v/>
      </c>
      <c r="CI37" s="0" t="str">
        <f aca="false">IF(AND($CG37=$CG$5,$B37=2002),CONCATENATE($CG37," ",$B37),"")</f>
        <v/>
      </c>
      <c r="CJ37" s="0" t="str">
        <f aca="false">IF(AND($CG37=$CG$5,$B37=2003),CONCATENATE($CG37," ",$B37),"")</f>
        <v/>
      </c>
      <c r="CK37" s="0" t="str">
        <f aca="false">IF(AND($CG37=$CG$5,$B37=2004),CONCATENATE($CG37," ",$B37),"")</f>
        <v/>
      </c>
      <c r="CL37" s="0" t="str">
        <f aca="false">IF(OR($EZ37=CL$5,$FA37=CL$5,$FB37=CL$5),CL$5,"")</f>
        <v/>
      </c>
      <c r="CM37" s="0" t="str">
        <f aca="false">IF(AND($CL37=$CL$5,$B37=2001),CONCATENATE($CL37," ",$B37),"")</f>
        <v/>
      </c>
      <c r="CN37" s="0" t="str">
        <f aca="false">IF(AND($CL37=$CL$5,$B37=2002),CONCATENATE($CL37," ",$B37),"")</f>
        <v/>
      </c>
      <c r="CO37" s="0" t="str">
        <f aca="false">IF(AND($CL37=$CL$5,$B37=2003),CONCATENATE($CL37," ",$B37),"")</f>
        <v/>
      </c>
      <c r="CP37" s="0" t="str">
        <f aca="false">IF(AND($CL37=$CL$5,$B37=2004),CONCATENATE($CL37," ",$B37),"")</f>
        <v/>
      </c>
      <c r="CQ37" s="0" t="str">
        <f aca="false">IF(OR($EZ37=CQ$5,$FA37=CQ$5,$FB37=CQ$5),CQ$5,"")</f>
        <v/>
      </c>
      <c r="CR37" s="0" t="str">
        <f aca="false">IF(AND($CQ37=$CQ$5,$B37=2001),CONCATENATE($CQ37," ",$B37),"")</f>
        <v/>
      </c>
      <c r="CS37" s="0" t="str">
        <f aca="false">IF(AND($CQ37=$CQ$5,$B37=2002),CONCATENATE($CQ37," ",$B37),"")</f>
        <v/>
      </c>
      <c r="CT37" s="0" t="str">
        <f aca="false">IF(AND($CQ37=$CQ$5,$B37=2003),CONCATENATE($CQ37," ",$B37),"")</f>
        <v/>
      </c>
      <c r="CU37" s="0" t="str">
        <f aca="false">IF(AND($CQ37=$CQ$5,$B37=2004),CONCATENATE($CQ37," ",$B37),"")</f>
        <v/>
      </c>
      <c r="CV37" s="0" t="str">
        <f aca="false">IF(OR($EZ37=CV$5,$FA37=CV$5,$FB37=CV$5),CV$5,"")</f>
        <v/>
      </c>
      <c r="CW37" s="0" t="str">
        <f aca="false">IF(AND($CV37=$CV$5,$B37=2001),CONCATENATE($CV37," ",$B37),"")</f>
        <v/>
      </c>
      <c r="CX37" s="0" t="str">
        <f aca="false">IF(AND($CV37=$CV$5,$B37=2002),CONCATENATE($CV37," ",$B37),"")</f>
        <v/>
      </c>
      <c r="CY37" s="0" t="str">
        <f aca="false">IF(AND($CV37=$CV$5,$B37=2003),CONCATENATE($CV37," ",$B37),"")</f>
        <v/>
      </c>
      <c r="CZ37" s="0" t="str">
        <f aca="false">IF(AND($CV37=$CV$5,$B37=2004),CONCATENATE($CV37," ",$B37),"")</f>
        <v/>
      </c>
      <c r="DA37" s="0" t="str">
        <f aca="false">IF(OR($EZ37=DA$5,$FA37=DA$5,$FB37=DA$5),DA$5,"")</f>
        <v/>
      </c>
      <c r="DB37" s="0" t="str">
        <f aca="false">IF(AND($DA37=$DA$5,$B37=2001),CONCATENATE($DA37," ",$B37),"")</f>
        <v/>
      </c>
      <c r="DC37" s="0" t="str">
        <f aca="false">IF(AND($DA37=$DA$5,$B37=2002),CONCATENATE($DA37," ",$B37),"")</f>
        <v/>
      </c>
      <c r="DD37" s="0" t="str">
        <f aca="false">IF(AND($DA37=$DA$5,$B37=2003),CONCATENATE($DA37," ",$B37),"")</f>
        <v/>
      </c>
      <c r="DE37" s="0" t="str">
        <f aca="false">IF(AND($DA37=$DA$5,$B37=2004),CONCATENATE($DA37," ",$B37),"")</f>
        <v/>
      </c>
      <c r="DF37" s="0" t="n">
        <v>536</v>
      </c>
      <c r="DG37" s="0" t="n">
        <v>536</v>
      </c>
      <c r="DH37" s="12" t="n">
        <v>1611.1</v>
      </c>
      <c r="DI37" s="12" t="n">
        <v>1205</v>
      </c>
      <c r="DJ37" s="12" t="n">
        <v>3465</v>
      </c>
      <c r="DK37" s="12" t="n">
        <v>1863</v>
      </c>
      <c r="DL37" s="12" t="n">
        <v>345</v>
      </c>
      <c r="DM37" s="0" t="n">
        <v>6.8</v>
      </c>
      <c r="DN37" s="12" t="n">
        <v>1233.1</v>
      </c>
      <c r="DO37" s="0" t="n">
        <v>34</v>
      </c>
      <c r="DP37" s="0" t="n">
        <v>160</v>
      </c>
      <c r="DQ37" s="12" t="n">
        <v>1313</v>
      </c>
      <c r="DR37" s="12" t="n">
        <v>350</v>
      </c>
      <c r="DS37" s="12" t="n">
        <v>2101</v>
      </c>
      <c r="DT37" s="12" t="n">
        <v>1296</v>
      </c>
      <c r="DU37" s="12" t="n">
        <v>1233.1</v>
      </c>
      <c r="DV37" s="0" t="n">
        <v>6.8</v>
      </c>
      <c r="DW37" s="0" t="n">
        <v>49</v>
      </c>
      <c r="DX37" s="12" t="n">
        <v>5.2</v>
      </c>
      <c r="DY37" s="0" t="n">
        <v>685</v>
      </c>
      <c r="DZ37" s="0" t="n">
        <v>1065</v>
      </c>
      <c r="EA37" s="0" t="n">
        <v>0</v>
      </c>
      <c r="EB37" s="12" t="n">
        <f aca="false">DF37*$EB$1*$EB$2</f>
        <v>96480</v>
      </c>
      <c r="EC37" s="12" t="n">
        <v>289998</v>
      </c>
      <c r="ED37" s="12" t="n">
        <v>216900</v>
      </c>
      <c r="EE37" s="12" t="n">
        <v>623700</v>
      </c>
      <c r="EF37" s="12" t="n">
        <v>335340</v>
      </c>
      <c r="EG37" s="12" t="n">
        <v>62100</v>
      </c>
      <c r="EH37" s="12" t="n">
        <v>1224</v>
      </c>
      <c r="EI37" s="12" t="n">
        <v>221958</v>
      </c>
      <c r="EJ37" s="12" t="n">
        <v>6120</v>
      </c>
      <c r="EK37" s="12" t="n">
        <v>28800</v>
      </c>
      <c r="EL37" s="12" t="n">
        <v>236340</v>
      </c>
      <c r="EM37" s="12" t="n">
        <v>63000</v>
      </c>
      <c r="EN37" s="12" t="n">
        <v>378180</v>
      </c>
      <c r="EO37" s="12" t="n">
        <v>233280</v>
      </c>
      <c r="EP37" s="12" t="n">
        <v>221958</v>
      </c>
      <c r="EQ37" s="0" t="n">
        <v>1224</v>
      </c>
      <c r="ER37" s="12" t="n">
        <v>8820</v>
      </c>
      <c r="ES37" s="12" t="n">
        <v>936</v>
      </c>
      <c r="ET37" s="12" t="n">
        <v>123300</v>
      </c>
      <c r="EU37" s="12" t="n">
        <v>191700</v>
      </c>
      <c r="EV37" s="0" t="n">
        <v>0</v>
      </c>
      <c r="EW37" s="0" t="s">
        <v>114</v>
      </c>
      <c r="EX37" s="0" t="s">
        <v>115</v>
      </c>
      <c r="EY37" s="0" t="s">
        <v>116</v>
      </c>
      <c r="EZ37" s="27" t="s">
        <v>83</v>
      </c>
      <c r="FA37" s="27" t="s">
        <v>88</v>
      </c>
      <c r="FB37" s="23"/>
      <c r="FC37" s="26" t="s">
        <v>314</v>
      </c>
      <c r="FD37" s="0" t="s">
        <v>315</v>
      </c>
      <c r="FS37" s="0" t="n">
        <v>659</v>
      </c>
    </row>
    <row r="38" customFormat="false" ht="12.75" hidden="false" customHeight="false" outlineLevel="0" collapsed="false">
      <c r="A38" s="0" t="s">
        <v>108</v>
      </c>
      <c r="B38" s="0" t="n">
        <v>2002</v>
      </c>
      <c r="C38" s="24" t="n">
        <v>37469</v>
      </c>
      <c r="D38" s="0" t="s">
        <v>316</v>
      </c>
      <c r="E38" s="0" t="str">
        <f aca="false">CONCATENATE(D38," ",B38)</f>
        <v>WA 2002</v>
      </c>
      <c r="F38" s="0" t="s">
        <v>323</v>
      </c>
      <c r="G38" s="25" t="s">
        <v>324</v>
      </c>
      <c r="H38" s="0" t="s">
        <v>325</v>
      </c>
      <c r="I38" s="0" t="s">
        <v>326</v>
      </c>
      <c r="J38" s="0" t="str">
        <f aca="false">IF(OR($EZ38=J$5,$FA38=J$5,$FB38=J$5),J$5,"")</f>
        <v/>
      </c>
      <c r="K38" s="0" t="str">
        <f aca="false">IF(AND($J38=$J$5,$B38=2001),CONCATENATE($J38," ",$B38),"")</f>
        <v/>
      </c>
      <c r="L38" s="0" t="str">
        <f aca="false">IF(AND($J38=$J$5,$B38=2002),CONCATENATE($J38," ",$B38),"")</f>
        <v/>
      </c>
      <c r="M38" s="0" t="str">
        <f aca="false">IF(AND($J38=$J$5,$B38=2003),CONCATENATE($J38," ",$B38),"")</f>
        <v/>
      </c>
      <c r="N38" s="0" t="str">
        <f aca="false">IF(AND($J38=$J$5,$B38=2004),CONCATENATE($J38," ",$B38),"")</f>
        <v/>
      </c>
      <c r="O38" s="0" t="str">
        <f aca="false">IF(OR($EZ38=O$5,$FA38=O$5,$FB38=O$5),O$5,"")</f>
        <v/>
      </c>
      <c r="P38" s="0" t="str">
        <f aca="false">IF(AND($O38=$O$5,$B38=2001),CONCATENATE($O38," ",$B38),"")</f>
        <v/>
      </c>
      <c r="Q38" s="0" t="str">
        <f aca="false">IF(AND($O38=$O$5,$B38=2002),CONCATENATE($O38," ",$B38),"")</f>
        <v/>
      </c>
      <c r="R38" s="0" t="str">
        <f aca="false">IF(AND($O38=$O$5,$B38=2003),CONCATENATE($O38," ",$B38),"")</f>
        <v/>
      </c>
      <c r="S38" s="0" t="str">
        <f aca="false">IF(AND($O38=$O$5,$B38=2004),CONCATENATE($O38," ",$B38),"")</f>
        <v/>
      </c>
      <c r="T38" s="0" t="str">
        <f aca="false">IF(OR($EZ38=T$5,$FA38=T$5,$FB38=T$5),T$5,"")</f>
        <v/>
      </c>
      <c r="U38" s="0" t="str">
        <f aca="false">IF(AND($T38=$T$5,$B38=2001),CONCATENATE($T38," ",$B38),"")</f>
        <v/>
      </c>
      <c r="V38" s="0" t="str">
        <f aca="false">IF(AND($T38=$T$5,$B38=2002),CONCATENATE($T38," ",$B38),"")</f>
        <v/>
      </c>
      <c r="W38" s="0" t="str">
        <f aca="false">IF(AND($T38=$T$5,$B38=2003),CONCATENATE($T38," ",$B38),"")</f>
        <v/>
      </c>
      <c r="X38" s="0" t="str">
        <f aca="false">IF(AND($T38=$T$5,$B38=2004),CONCATENATE($T38," ",$B38),"")</f>
        <v/>
      </c>
      <c r="Y38" s="0" t="str">
        <f aca="false">IF(OR($EZ38=Y$5,$FA38=Y$5,$FB38=Y$5),Y$5,"")</f>
        <v/>
      </c>
      <c r="Z38" s="0" t="str">
        <f aca="false">IF(AND($Y38=$Y$5,$B38=2001),CONCATENATE($Y38," ",$B38),"")</f>
        <v/>
      </c>
      <c r="AA38" s="0" t="str">
        <f aca="false">IF(AND($Y38=$Y$5,$B38=2002),CONCATENATE($Y38," ",$B38),"")</f>
        <v/>
      </c>
      <c r="AB38" s="0" t="str">
        <f aca="false">IF(AND($Y38=$Y$5,$B38=2003),CONCATENATE($Y38," ",$B38),"")</f>
        <v/>
      </c>
      <c r="AC38" s="0" t="str">
        <f aca="false">IF(AND($Y38=$Y$5,$B38=2004),CONCATENATE($Y38," ",$B38),"")</f>
        <v/>
      </c>
      <c r="AD38" s="0" t="str">
        <f aca="false">IF(OR($EZ38=AD$5,$FA38=AD$5,$FB38=AD$5),AD$5,"")</f>
        <v/>
      </c>
      <c r="AE38" s="0" t="str">
        <f aca="false">IF(AND($AD38=$AD$5,$B38=2001),CONCATENATE($AD38," ",$B38),"")</f>
        <v/>
      </c>
      <c r="AF38" s="0" t="str">
        <f aca="false">IF(AND($AD38=$AD$5,$B38=2002),CONCATENATE($AD38," ",$B38),"")</f>
        <v/>
      </c>
      <c r="AG38" s="0" t="str">
        <f aca="false">IF(AND($AD38=$AD$5,$B38=2003),CONCATENATE($AD38," ",$B38),"")</f>
        <v/>
      </c>
      <c r="AH38" s="0" t="str">
        <f aca="false">IF(AND($AD38=$AD$5,$B38=2004),CONCATENATE($AD38," ",$B38),"")</f>
        <v/>
      </c>
      <c r="AI38" s="0" t="str">
        <f aca="false">IF(OR($EZ38=AI$5,$FA38=AI$5,$FB38=AI$5),AI$5,"")</f>
        <v/>
      </c>
      <c r="AJ38" s="0" t="str">
        <f aca="false">IF(AND($AI38=$AI$5,$B38=2001),CONCATENATE($AI38," ",$B38),"")</f>
        <v/>
      </c>
      <c r="AK38" s="0" t="str">
        <f aca="false">IF(AND($AI38=$AI$5,$B38=2002),CONCATENATE($AI38," ",$B38),"")</f>
        <v/>
      </c>
      <c r="AL38" s="0" t="str">
        <f aca="false">IF(AND($AI38=$AI$5,$B38=2003),CONCATENATE($AI38," ",$B38),"")</f>
        <v/>
      </c>
      <c r="AM38" s="0" t="str">
        <f aca="false">IF(AND($AI38=$AI$5,$B38=2004),CONCATENATE($AI38," ",$B38),"")</f>
        <v/>
      </c>
      <c r="AN38" s="0" t="str">
        <f aca="false">IF(OR($EZ38=AN$5,$FA38=AN$5,$FB38=AN$5),AN$5,"")</f>
        <v/>
      </c>
      <c r="AO38" s="0" t="str">
        <f aca="false">IF(AND($AN38=$AN$5,$B38=2001),CONCATENATE($AN38," ",$B38),"")</f>
        <v/>
      </c>
      <c r="AP38" s="0" t="str">
        <f aca="false">IF(AND($AN38=$AN$5,$B38=2002),CONCATENATE($AN38," ",$B38),"")</f>
        <v/>
      </c>
      <c r="AQ38" s="0" t="str">
        <f aca="false">IF(AND($AN38=$AN$5,$B38=2003),CONCATENATE($AN38," ",$B38),"")</f>
        <v/>
      </c>
      <c r="AR38" s="0" t="str">
        <f aca="false">IF(AND($AN38=$AN$5,$B38=2004),CONCATENATE($AN38," ",$B38),"")</f>
        <v/>
      </c>
      <c r="AS38" s="0" t="str">
        <f aca="false">IF(OR($EZ38=AS$5,$FA38=AS$5,$FB38=AS$5),AS$5,"")</f>
        <v/>
      </c>
      <c r="AT38" s="0" t="str">
        <f aca="false">IF(AND($AS38=$AS$5,$B38=2001),CONCATENATE($AS38," ",$B38),"")</f>
        <v/>
      </c>
      <c r="AU38" s="0" t="str">
        <f aca="false">IF(AND($AS38=$AS$5,$B38=2002),CONCATENATE($AS38," ",$B38),"")</f>
        <v/>
      </c>
      <c r="AV38" s="0" t="str">
        <f aca="false">IF(AND($AS38=$AS$5,$B38=2003),CONCATENATE($AS38," ",$B38),"")</f>
        <v/>
      </c>
      <c r="AW38" s="0" t="str">
        <f aca="false">IF(AND($AS38=$AS$5,$B38=2004),CONCATENATE($AS38," ",$B38),"")</f>
        <v/>
      </c>
      <c r="AX38" s="0" t="str">
        <f aca="false">IF(OR($EZ38=AX$5,$FA38=AX$5,$FB38=AX$5),AX$5,"")</f>
        <v/>
      </c>
      <c r="AY38" s="0" t="str">
        <f aca="false">IF(AND($AX38=$AX$5,$B38=2001),CONCATENATE($AX38," ",$B38),"")</f>
        <v/>
      </c>
      <c r="AZ38" s="0" t="str">
        <f aca="false">IF(AND($AX38=$AX$5,$B38=2002),CONCATENATE($AX38," ",$B38),"")</f>
        <v/>
      </c>
      <c r="BA38" s="0" t="str">
        <f aca="false">IF(AND($AX38=$AX$5,$B38=2003),CONCATENATE($AX38," ",$B38),"")</f>
        <v/>
      </c>
      <c r="BB38" s="0" t="str">
        <f aca="false">IF(AND($AX38=$AX$5,$B38=2004),CONCATENATE($AX38," ",$B38),"")</f>
        <v/>
      </c>
      <c r="BC38" s="0" t="str">
        <f aca="false">IF(OR($EZ38=BC$5,$FA38=BC$5,$FB38=BC$5),BC$5,"")</f>
        <v>NWPL</v>
      </c>
      <c r="BD38" s="0" t="str">
        <f aca="false">IF(AND($BC38=$BC$5,$B38=2001),CONCATENATE($BC38," ",$B38),"")</f>
        <v/>
      </c>
      <c r="BE38" s="0" t="str">
        <f aca="false">IF(AND($BC38=$BC$5,$B38=2002),CONCATENATE($BC38," ",$B38),"")</f>
        <v>NWPL 2002</v>
      </c>
      <c r="BF38" s="0" t="str">
        <f aca="false">IF(AND($BC38=$BC$5,$B38=2003),CONCATENATE($BC38," ",$B38),"")</f>
        <v/>
      </c>
      <c r="BG38" s="0" t="str">
        <f aca="false">IF(AND($BC38=$BC$5,$B38=2004),CONCATENATE($BC38," ",$B38),"")</f>
        <v/>
      </c>
      <c r="BH38" s="0" t="str">
        <f aca="false">IF(OR($EZ38=BH$5,$FA38=BH$5,$FB38=BH$5),BH$5,"")</f>
        <v/>
      </c>
      <c r="BI38" s="0" t="str">
        <f aca="false">IF(AND($BH38=$BH$5,$B38=2001),CONCATENATE($BH38," ",$B38),"")</f>
        <v/>
      </c>
      <c r="BJ38" s="0" t="str">
        <f aca="false">IF(AND($BH38=$BH$5,$B38=2002),CONCATENATE($BH38," ",$B38),"")</f>
        <v/>
      </c>
      <c r="BK38" s="0" t="str">
        <f aca="false">IF(AND($BH38=$BH$5,$B38=2003),CONCATENATE($BH38," ",$B38),"")</f>
        <v/>
      </c>
      <c r="BL38" s="0" t="str">
        <f aca="false">IF(AND($BH38=$BH$5,$B38=2004),CONCATENATE($BH38," ",$B38),"")</f>
        <v/>
      </c>
      <c r="BM38" s="0" t="str">
        <f aca="false">IF(OR($EZ38=BM$5,$FA38=BM$5,$FB38=BM$5),BM$5,"")</f>
        <v/>
      </c>
      <c r="BN38" s="0" t="str">
        <f aca="false">IF(AND($BM38=$BM$5,$B38=2001),CONCATENATE($BM38," ",$B38),"")</f>
        <v/>
      </c>
      <c r="BO38" s="0" t="str">
        <f aca="false">IF(AND($BM38=$BM$5,$B38=2002),CONCATENATE($BM38," ",$B38),"")</f>
        <v/>
      </c>
      <c r="BP38" s="0" t="str">
        <f aca="false">IF(AND($BM38=$BM$5,$B38=2003),CONCATENATE($BM38," ",$B38),"")</f>
        <v/>
      </c>
      <c r="BQ38" s="0" t="str">
        <f aca="false">IF(AND($BM38=$BM$5,$B38=2004),CONCATENATE($BM38," ",$B38),"")</f>
        <v/>
      </c>
      <c r="BR38" s="0" t="str">
        <f aca="false">IF(OR($EZ38=BR$5,$FA38=BR$5,$FB38=BR$5),BR$5,"")</f>
        <v/>
      </c>
      <c r="BS38" s="0" t="str">
        <f aca="false">IF(AND($BR38=$BR$5,$B38=2001),CONCATENATE($BR38," ",$B38),"")</f>
        <v/>
      </c>
      <c r="BT38" s="0" t="str">
        <f aca="false">IF(AND($BR38=$BR$5,$B38=2002),CONCATENATE($BR38," ",$B38),"")</f>
        <v/>
      </c>
      <c r="BU38" s="0" t="str">
        <f aca="false">IF(AND($BR38=$BR$5,$B38=2003),CONCATENATE($BR38," ",$B38),"")</f>
        <v/>
      </c>
      <c r="BV38" s="0" t="str">
        <f aca="false">IF(AND($BR38=$BR$5,$B38=2004),CONCATENATE($BR38," ",$B38),"")</f>
        <v/>
      </c>
      <c r="BW38" s="0" t="str">
        <f aca="false">IF(OR($EZ38=BW$5,$FA38=BW$5,$FB38=BW$5),BW$5,"")</f>
        <v/>
      </c>
      <c r="BX38" s="0" t="str">
        <f aca="false">IF(AND($BW38=$BW$5,$B38=2001),CONCATENATE($BW38," ",$B38),"")</f>
        <v/>
      </c>
      <c r="BY38" s="0" t="str">
        <f aca="false">IF(AND($BW38=$BW$5,$B38=2002),CONCATENATE($BW38," ",$B38),"")</f>
        <v/>
      </c>
      <c r="BZ38" s="0" t="str">
        <f aca="false">IF(AND($BW38=$BW$5,$B38=2003),CONCATENATE($BW38," ",$B38),"")</f>
        <v/>
      </c>
      <c r="CA38" s="0" t="str">
        <f aca="false">IF(AND($BW38=$BW$5,$B38=2004),CONCATENATE($BW38," ",$B38),"")</f>
        <v/>
      </c>
      <c r="CB38" s="0" t="str">
        <f aca="false">IF(OR($EZ38=CB$5,$FA38=CB$5,$FB38=CB$5),CB$5,"")</f>
        <v/>
      </c>
      <c r="CC38" s="0" t="str">
        <f aca="false">IF(AND($CB38=$CB$5,$B38=2001),CONCATENATE($CB38," ",$B38),"")</f>
        <v/>
      </c>
      <c r="CD38" s="0" t="str">
        <f aca="false">IF(AND($CB38=$CB$5,$B38=2002),CONCATENATE($CB38," ",$B38),"")</f>
        <v/>
      </c>
      <c r="CE38" s="0" t="str">
        <f aca="false">IF(AND($CB38=$CB$5,$B38=2003),CONCATENATE($CB38," ",$B38),"")</f>
        <v/>
      </c>
      <c r="CF38" s="0" t="str">
        <f aca="false">IF(AND($CB38=$CB$5,$B38=2004),CONCATENATE($CB38," ",$B38),"")</f>
        <v/>
      </c>
      <c r="CG38" s="0" t="str">
        <f aca="false">IF(OR($EZ38=CG$5,$FA38=CG$5,$FB38=CG$5),CG$5,"")</f>
        <v/>
      </c>
      <c r="CH38" s="0" t="str">
        <f aca="false">IF(AND($CG38=$CG$5,$B38=2001),CONCATENATE($CG38," ",$B38),"")</f>
        <v/>
      </c>
      <c r="CI38" s="0" t="str">
        <f aca="false">IF(AND($CG38=$CG$5,$B38=2002),CONCATENATE($CG38," ",$B38),"")</f>
        <v/>
      </c>
      <c r="CJ38" s="0" t="str">
        <f aca="false">IF(AND($CG38=$CG$5,$B38=2003),CONCATENATE($CG38," ",$B38),"")</f>
        <v/>
      </c>
      <c r="CK38" s="0" t="str">
        <f aca="false">IF(AND($CG38=$CG$5,$B38=2004),CONCATENATE($CG38," ",$B38),"")</f>
        <v/>
      </c>
      <c r="CL38" s="0" t="str">
        <f aca="false">IF(OR($EZ38=CL$5,$FA38=CL$5,$FB38=CL$5),CL$5,"")</f>
        <v/>
      </c>
      <c r="CM38" s="0" t="str">
        <f aca="false">IF(AND($CL38=$CL$5,$B38=2001),CONCATENATE($CL38," ",$B38),"")</f>
        <v/>
      </c>
      <c r="CN38" s="0" t="str">
        <f aca="false">IF(AND($CL38=$CL$5,$B38=2002),CONCATENATE($CL38," ",$B38),"")</f>
        <v/>
      </c>
      <c r="CO38" s="0" t="str">
        <f aca="false">IF(AND($CL38=$CL$5,$B38=2003),CONCATENATE($CL38," ",$B38),"")</f>
        <v/>
      </c>
      <c r="CP38" s="0" t="str">
        <f aca="false">IF(AND($CL38=$CL$5,$B38=2004),CONCATENATE($CL38," ",$B38),"")</f>
        <v/>
      </c>
      <c r="CQ38" s="0" t="str">
        <f aca="false">IF(OR($EZ38=CQ$5,$FA38=CQ$5,$FB38=CQ$5),CQ$5,"")</f>
        <v/>
      </c>
      <c r="CR38" s="0" t="str">
        <f aca="false">IF(AND($CQ38=$CQ$5,$B38=2001),CONCATENATE($CQ38," ",$B38),"")</f>
        <v/>
      </c>
      <c r="CS38" s="0" t="str">
        <f aca="false">IF(AND($CQ38=$CQ$5,$B38=2002),CONCATENATE($CQ38," ",$B38),"")</f>
        <v/>
      </c>
      <c r="CT38" s="0" t="str">
        <f aca="false">IF(AND($CQ38=$CQ$5,$B38=2003),CONCATENATE($CQ38," ",$B38),"")</f>
        <v/>
      </c>
      <c r="CU38" s="0" t="str">
        <f aca="false">IF(AND($CQ38=$CQ$5,$B38=2004),CONCATENATE($CQ38," ",$B38),"")</f>
        <v/>
      </c>
      <c r="CV38" s="0" t="str">
        <f aca="false">IF(OR($EZ38=CV$5,$FA38=CV$5,$FB38=CV$5),CV$5,"")</f>
        <v/>
      </c>
      <c r="CW38" s="0" t="str">
        <f aca="false">IF(AND($CV38=$CV$5,$B38=2001),CONCATENATE($CV38," ",$B38),"")</f>
        <v/>
      </c>
      <c r="CX38" s="0" t="str">
        <f aca="false">IF(AND($CV38=$CV$5,$B38=2002),CONCATENATE($CV38," ",$B38),"")</f>
        <v/>
      </c>
      <c r="CY38" s="0" t="str">
        <f aca="false">IF(AND($CV38=$CV$5,$B38=2003),CONCATENATE($CV38," ",$B38),"")</f>
        <v/>
      </c>
      <c r="CZ38" s="0" t="str">
        <f aca="false">IF(AND($CV38=$CV$5,$B38=2004),CONCATENATE($CV38," ",$B38),"")</f>
        <v/>
      </c>
      <c r="DA38" s="0" t="str">
        <f aca="false">IF(OR($EZ38=DA$5,$FA38=DA$5,$FB38=DA$5),DA$5,"")</f>
        <v/>
      </c>
      <c r="DB38" s="0" t="str">
        <f aca="false">IF(AND($DA38=$DA$5,$B38=2001),CONCATENATE($DA38," ",$B38),"")</f>
        <v/>
      </c>
      <c r="DC38" s="0" t="str">
        <f aca="false">IF(AND($DA38=$DA$5,$B38=2002),CONCATENATE($DA38," ",$B38),"")</f>
        <v/>
      </c>
      <c r="DD38" s="0" t="str">
        <f aca="false">IF(AND($DA38=$DA$5,$B38=2003),CONCATENATE($DA38," ",$B38),"")</f>
        <v/>
      </c>
      <c r="DE38" s="0" t="str">
        <f aca="false">IF(AND($DA38=$DA$5,$B38=2004),CONCATENATE($DA38," ",$B38),"")</f>
        <v/>
      </c>
      <c r="DF38" s="0" t="n">
        <v>248</v>
      </c>
      <c r="DG38" s="0" t="n">
        <v>248</v>
      </c>
      <c r="DH38" s="12" t="n">
        <v>1611.1</v>
      </c>
      <c r="DI38" s="12" t="n">
        <v>1205</v>
      </c>
      <c r="DJ38" s="12" t="n">
        <v>3465</v>
      </c>
      <c r="DK38" s="12" t="n">
        <v>1863</v>
      </c>
      <c r="DL38" s="12" t="n">
        <v>345</v>
      </c>
      <c r="DM38" s="0" t="n">
        <v>6.8</v>
      </c>
      <c r="DN38" s="12" t="n">
        <v>1233.1</v>
      </c>
      <c r="DO38" s="0" t="n">
        <v>34</v>
      </c>
      <c r="DP38" s="0" t="n">
        <v>160</v>
      </c>
      <c r="DQ38" s="12" t="n">
        <v>777</v>
      </c>
      <c r="DR38" s="12" t="n">
        <v>350</v>
      </c>
      <c r="DS38" s="12" t="n">
        <v>2101</v>
      </c>
      <c r="DT38" s="12" t="n">
        <v>760</v>
      </c>
      <c r="DU38" s="12" t="n">
        <v>1233.1</v>
      </c>
      <c r="DV38" s="0" t="n">
        <v>6.8</v>
      </c>
      <c r="DW38" s="0" t="n">
        <v>49</v>
      </c>
      <c r="DX38" s="12" t="n">
        <v>5.2</v>
      </c>
      <c r="DY38" s="0" t="n">
        <v>685</v>
      </c>
      <c r="DZ38" s="0" t="n">
        <v>1065</v>
      </c>
      <c r="EA38" s="0" t="n">
        <v>0</v>
      </c>
      <c r="EB38" s="12" t="n">
        <f aca="false">DF38*$EB$1*$EB$2</f>
        <v>44640</v>
      </c>
      <c r="EC38" s="12" t="n">
        <v>289998</v>
      </c>
      <c r="ED38" s="12" t="n">
        <v>216900</v>
      </c>
      <c r="EE38" s="12" t="n">
        <v>623700</v>
      </c>
      <c r="EF38" s="12" t="n">
        <v>335340</v>
      </c>
      <c r="EG38" s="12" t="n">
        <v>62100</v>
      </c>
      <c r="EH38" s="12" t="n">
        <v>1224</v>
      </c>
      <c r="EI38" s="12" t="n">
        <v>221958</v>
      </c>
      <c r="EJ38" s="12" t="n">
        <v>6120</v>
      </c>
      <c r="EK38" s="12" t="n">
        <v>28800</v>
      </c>
      <c r="EL38" s="12" t="n">
        <v>139860</v>
      </c>
      <c r="EM38" s="12" t="n">
        <v>63000</v>
      </c>
      <c r="EN38" s="12" t="n">
        <v>378180</v>
      </c>
      <c r="EO38" s="12" t="n">
        <v>136800</v>
      </c>
      <c r="EP38" s="12" t="n">
        <v>221958</v>
      </c>
      <c r="EQ38" s="0" t="n">
        <v>1224</v>
      </c>
      <c r="ER38" s="12" t="n">
        <v>8820</v>
      </c>
      <c r="ES38" s="12" t="n">
        <v>936</v>
      </c>
      <c r="ET38" s="12" t="n">
        <v>123300</v>
      </c>
      <c r="EU38" s="12" t="n">
        <v>191700</v>
      </c>
      <c r="EV38" s="0" t="n">
        <v>0</v>
      </c>
      <c r="EW38" s="0" t="s">
        <v>114</v>
      </c>
      <c r="EX38" s="0" t="s">
        <v>115</v>
      </c>
      <c r="EY38" s="0" t="s">
        <v>116</v>
      </c>
      <c r="EZ38" s="25" t="s">
        <v>83</v>
      </c>
      <c r="FA38" s="25"/>
      <c r="FB38" s="25"/>
      <c r="FS38" s="0" t="n">
        <v>370</v>
      </c>
    </row>
    <row r="39" customFormat="false" ht="12.75" hidden="false" customHeight="false" outlineLevel="0" collapsed="false">
      <c r="A39" s="0" t="s">
        <v>144</v>
      </c>
      <c r="B39" s="0" t="n">
        <v>2002</v>
      </c>
      <c r="C39" s="24" t="n">
        <v>37530</v>
      </c>
      <c r="D39" s="0" t="s">
        <v>316</v>
      </c>
      <c r="E39" s="0" t="str">
        <f aca="false">CONCATENATE(D39," ",B39)</f>
        <v>WA 2002</v>
      </c>
      <c r="F39" s="0" t="s">
        <v>327</v>
      </c>
      <c r="G39" s="0" t="s">
        <v>328</v>
      </c>
      <c r="H39" s="0" t="s">
        <v>329</v>
      </c>
      <c r="I39" s="0" t="s">
        <v>330</v>
      </c>
      <c r="J39" s="0" t="str">
        <f aca="false">IF(OR($EZ39=J$5,$FA39=J$5,$FB39=J$5),J$5,"")</f>
        <v/>
      </c>
      <c r="K39" s="0" t="str">
        <f aca="false">IF(AND($J39=$J$5,$B39=2001),CONCATENATE($J39," ",$B39),"")</f>
        <v/>
      </c>
      <c r="L39" s="0" t="str">
        <f aca="false">IF(AND($J39=$J$5,$B39=2002),CONCATENATE($J39," ",$B39),"")</f>
        <v/>
      </c>
      <c r="M39" s="0" t="str">
        <f aca="false">IF(AND($J39=$J$5,$B39=2003),CONCATENATE($J39," ",$B39),"")</f>
        <v/>
      </c>
      <c r="N39" s="0" t="str">
        <f aca="false">IF(AND($J39=$J$5,$B39=2004),CONCATENATE($J39," ",$B39),"")</f>
        <v/>
      </c>
      <c r="O39" s="0" t="str">
        <f aca="false">IF(OR($EZ39=O$5,$FA39=O$5,$FB39=O$5),O$5,"")</f>
        <v/>
      </c>
      <c r="P39" s="0" t="str">
        <f aca="false">IF(AND($O39=$O$5,$B39=2001),CONCATENATE($O39," ",$B39),"")</f>
        <v/>
      </c>
      <c r="Q39" s="0" t="str">
        <f aca="false">IF(AND($O39=$O$5,$B39=2002),CONCATENATE($O39," ",$B39),"")</f>
        <v/>
      </c>
      <c r="R39" s="0" t="str">
        <f aca="false">IF(AND($O39=$O$5,$B39=2003),CONCATENATE($O39," ",$B39),"")</f>
        <v/>
      </c>
      <c r="S39" s="0" t="str">
        <f aca="false">IF(AND($O39=$O$5,$B39=2004),CONCATENATE($O39," ",$B39),"")</f>
        <v/>
      </c>
      <c r="T39" s="0" t="str">
        <f aca="false">IF(OR($EZ39=T$5,$FA39=T$5,$FB39=T$5),T$5,"")</f>
        <v/>
      </c>
      <c r="U39" s="0" t="str">
        <f aca="false">IF(AND($T39=$T$5,$B39=2001),CONCATENATE($T39," ",$B39),"")</f>
        <v/>
      </c>
      <c r="V39" s="0" t="str">
        <f aca="false">IF(AND($T39=$T$5,$B39=2002),CONCATENATE($T39," ",$B39),"")</f>
        <v/>
      </c>
      <c r="W39" s="0" t="str">
        <f aca="false">IF(AND($T39=$T$5,$B39=2003),CONCATENATE($T39," ",$B39),"")</f>
        <v/>
      </c>
      <c r="X39" s="0" t="str">
        <f aca="false">IF(AND($T39=$T$5,$B39=2004),CONCATENATE($T39," ",$B39),"")</f>
        <v/>
      </c>
      <c r="Y39" s="0" t="str">
        <f aca="false">IF(OR($EZ39=Y$5,$FA39=Y$5,$FB39=Y$5),Y$5,"")</f>
        <v/>
      </c>
      <c r="Z39" s="0" t="str">
        <f aca="false">IF(AND($Y39=$Y$5,$B39=2001),CONCATENATE($Y39," ",$B39),"")</f>
        <v/>
      </c>
      <c r="AA39" s="0" t="str">
        <f aca="false">IF(AND($Y39=$Y$5,$B39=2002),CONCATENATE($Y39," ",$B39),"")</f>
        <v/>
      </c>
      <c r="AB39" s="0" t="str">
        <f aca="false">IF(AND($Y39=$Y$5,$B39=2003),CONCATENATE($Y39," ",$B39),"")</f>
        <v/>
      </c>
      <c r="AC39" s="0" t="str">
        <f aca="false">IF(AND($Y39=$Y$5,$B39=2004),CONCATENATE($Y39," ",$B39),"")</f>
        <v/>
      </c>
      <c r="AD39" s="0" t="str">
        <f aca="false">IF(OR($EZ39=AD$5,$FA39=AD$5,$FB39=AD$5),AD$5,"")</f>
        <v/>
      </c>
      <c r="AE39" s="0" t="str">
        <f aca="false">IF(AND($AD39=$AD$5,$B39=2001),CONCATENATE($AD39," ",$B39),"")</f>
        <v/>
      </c>
      <c r="AF39" s="0" t="str">
        <f aca="false">IF(AND($AD39=$AD$5,$B39=2002),CONCATENATE($AD39," ",$B39),"")</f>
        <v/>
      </c>
      <c r="AG39" s="0" t="str">
        <f aca="false">IF(AND($AD39=$AD$5,$B39=2003),CONCATENATE($AD39," ",$B39),"")</f>
        <v/>
      </c>
      <c r="AH39" s="0" t="str">
        <f aca="false">IF(AND($AD39=$AD$5,$B39=2004),CONCATENATE($AD39," ",$B39),"")</f>
        <v/>
      </c>
      <c r="AI39" s="0" t="str">
        <f aca="false">IF(OR($EZ39=AI$5,$FA39=AI$5,$FB39=AI$5),AI$5,"")</f>
        <v/>
      </c>
      <c r="AJ39" s="0" t="str">
        <f aca="false">IF(AND($AI39=$AI$5,$B39=2001),CONCATENATE($AI39," ",$B39),"")</f>
        <v/>
      </c>
      <c r="AK39" s="0" t="str">
        <f aca="false">IF(AND($AI39=$AI$5,$B39=2002),CONCATENATE($AI39," ",$B39),"")</f>
        <v/>
      </c>
      <c r="AL39" s="0" t="str">
        <f aca="false">IF(AND($AI39=$AI$5,$B39=2003),CONCATENATE($AI39," ",$B39),"")</f>
        <v/>
      </c>
      <c r="AM39" s="0" t="str">
        <f aca="false">IF(AND($AI39=$AI$5,$B39=2004),CONCATENATE($AI39," ",$B39),"")</f>
        <v/>
      </c>
      <c r="AN39" s="0" t="str">
        <f aca="false">IF(OR($EZ39=AN$5,$FA39=AN$5,$FB39=AN$5),AN$5,"")</f>
        <v/>
      </c>
      <c r="AO39" s="0" t="str">
        <f aca="false">IF(AND($AN39=$AN$5,$B39=2001),CONCATENATE($AN39," ",$B39),"")</f>
        <v/>
      </c>
      <c r="AP39" s="0" t="str">
        <f aca="false">IF(AND($AN39=$AN$5,$B39=2002),CONCATENATE($AN39," ",$B39),"")</f>
        <v/>
      </c>
      <c r="AQ39" s="0" t="str">
        <f aca="false">IF(AND($AN39=$AN$5,$B39=2003),CONCATENATE($AN39," ",$B39),"")</f>
        <v/>
      </c>
      <c r="AR39" s="0" t="str">
        <f aca="false">IF(AND($AN39=$AN$5,$B39=2004),CONCATENATE($AN39," ",$B39),"")</f>
        <v/>
      </c>
      <c r="AS39" s="0" t="str">
        <f aca="false">IF(OR($EZ39=AS$5,$FA39=AS$5,$FB39=AS$5),AS$5,"")</f>
        <v/>
      </c>
      <c r="AT39" s="0" t="str">
        <f aca="false">IF(AND($AS39=$AS$5,$B39=2001),CONCATENATE($AS39," ",$B39),"")</f>
        <v/>
      </c>
      <c r="AU39" s="0" t="str">
        <f aca="false">IF(AND($AS39=$AS$5,$B39=2002),CONCATENATE($AS39," ",$B39),"")</f>
        <v/>
      </c>
      <c r="AV39" s="0" t="str">
        <f aca="false">IF(AND($AS39=$AS$5,$B39=2003),CONCATENATE($AS39," ",$B39),"")</f>
        <v/>
      </c>
      <c r="AW39" s="0" t="str">
        <f aca="false">IF(AND($AS39=$AS$5,$B39=2004),CONCATENATE($AS39," ",$B39),"")</f>
        <v/>
      </c>
      <c r="AX39" s="0" t="str">
        <f aca="false">IF(OR($EZ39=AX$5,$FA39=AX$5,$FB39=AX$5),AX$5,"")</f>
        <v/>
      </c>
      <c r="AY39" s="0" t="str">
        <f aca="false">IF(AND($AX39=$AX$5,$B39=2001),CONCATENATE($AX39," ",$B39),"")</f>
        <v/>
      </c>
      <c r="AZ39" s="0" t="str">
        <f aca="false">IF(AND($AX39=$AX$5,$B39=2002),CONCATENATE($AX39," ",$B39),"")</f>
        <v/>
      </c>
      <c r="BA39" s="0" t="str">
        <f aca="false">IF(AND($AX39=$AX$5,$B39=2003),CONCATENATE($AX39," ",$B39),"")</f>
        <v/>
      </c>
      <c r="BB39" s="0" t="str">
        <f aca="false">IF(AND($AX39=$AX$5,$B39=2004),CONCATENATE($AX39," ",$B39),"")</f>
        <v/>
      </c>
      <c r="BC39" s="0" t="str">
        <f aca="false">IF(OR($EZ39=BC$5,$FA39=BC$5,$FB39=BC$5),BC$5,"")</f>
        <v>NWPL</v>
      </c>
      <c r="BD39" s="0" t="str">
        <f aca="false">IF(AND($BC39=$BC$5,$B39=2001),CONCATENATE($BC39," ",$B39),"")</f>
        <v/>
      </c>
      <c r="BE39" s="0" t="str">
        <f aca="false">IF(AND($BC39=$BC$5,$B39=2002),CONCATENATE($BC39," ",$B39),"")</f>
        <v>NWPL 2002</v>
      </c>
      <c r="BF39" s="0" t="str">
        <f aca="false">IF(AND($BC39=$BC$5,$B39=2003),CONCATENATE($BC39," ",$B39),"")</f>
        <v/>
      </c>
      <c r="BG39" s="0" t="str">
        <f aca="false">IF(AND($BC39=$BC$5,$B39=2004),CONCATENATE($BC39," ",$B39),"")</f>
        <v/>
      </c>
      <c r="BH39" s="0" t="str">
        <f aca="false">IF(OR($EZ39=BH$5,$FA39=BH$5,$FB39=BH$5),BH$5,"")</f>
        <v/>
      </c>
      <c r="BI39" s="0" t="str">
        <f aca="false">IF(AND($BH39=$BH$5,$B39=2001),CONCATENATE($BH39," ",$B39),"")</f>
        <v/>
      </c>
      <c r="BJ39" s="0" t="str">
        <f aca="false">IF(AND($BH39=$BH$5,$B39=2002),CONCATENATE($BH39," ",$B39),"")</f>
        <v/>
      </c>
      <c r="BK39" s="0" t="str">
        <f aca="false">IF(AND($BH39=$BH$5,$B39=2003),CONCATENATE($BH39," ",$B39),"")</f>
        <v/>
      </c>
      <c r="BL39" s="0" t="str">
        <f aca="false">IF(AND($BH39=$BH$5,$B39=2004),CONCATENATE($BH39," ",$B39),"")</f>
        <v/>
      </c>
      <c r="BM39" s="0" t="str">
        <f aca="false">IF(OR($EZ39=BM$5,$FA39=BM$5,$FB39=BM$5),BM$5,"")</f>
        <v/>
      </c>
      <c r="BN39" s="0" t="str">
        <f aca="false">IF(AND($BM39=$BM$5,$B39=2001),CONCATENATE($BM39," ",$B39),"")</f>
        <v/>
      </c>
      <c r="BO39" s="0" t="str">
        <f aca="false">IF(AND($BM39=$BM$5,$B39=2002),CONCATENATE($BM39," ",$B39),"")</f>
        <v/>
      </c>
      <c r="BP39" s="0" t="str">
        <f aca="false">IF(AND($BM39=$BM$5,$B39=2003),CONCATENATE($BM39," ",$B39),"")</f>
        <v/>
      </c>
      <c r="BQ39" s="0" t="str">
        <f aca="false">IF(AND($BM39=$BM$5,$B39=2004),CONCATENATE($BM39," ",$B39),"")</f>
        <v/>
      </c>
      <c r="BR39" s="0" t="str">
        <f aca="false">IF(OR($EZ39=BR$5,$FA39=BR$5,$FB39=BR$5),BR$5,"")</f>
        <v/>
      </c>
      <c r="BS39" s="0" t="str">
        <f aca="false">IF(AND($BR39=$BR$5,$B39=2001),CONCATENATE($BR39," ",$B39),"")</f>
        <v/>
      </c>
      <c r="BT39" s="0" t="str">
        <f aca="false">IF(AND($BR39=$BR$5,$B39=2002),CONCATENATE($BR39," ",$B39),"")</f>
        <v/>
      </c>
      <c r="BU39" s="0" t="str">
        <f aca="false">IF(AND($BR39=$BR$5,$B39=2003),CONCATENATE($BR39," ",$B39),"")</f>
        <v/>
      </c>
      <c r="BV39" s="0" t="str">
        <f aca="false">IF(AND($BR39=$BR$5,$B39=2004),CONCATENATE($BR39," ",$B39),"")</f>
        <v/>
      </c>
      <c r="BW39" s="0" t="str">
        <f aca="false">IF(OR($EZ39=BW$5,$FA39=BW$5,$FB39=BW$5),BW$5,"")</f>
        <v/>
      </c>
      <c r="BX39" s="0" t="str">
        <f aca="false">IF(AND($BW39=$BW$5,$B39=2001),CONCATENATE($BW39," ",$B39),"")</f>
        <v/>
      </c>
      <c r="BY39" s="0" t="str">
        <f aca="false">IF(AND($BW39=$BW$5,$B39=2002),CONCATENATE($BW39," ",$B39),"")</f>
        <v/>
      </c>
      <c r="BZ39" s="0" t="str">
        <f aca="false">IF(AND($BW39=$BW$5,$B39=2003),CONCATENATE($BW39," ",$B39),"")</f>
        <v/>
      </c>
      <c r="CA39" s="0" t="str">
        <f aca="false">IF(AND($BW39=$BW$5,$B39=2004),CONCATENATE($BW39," ",$B39),"")</f>
        <v/>
      </c>
      <c r="CB39" s="0" t="str">
        <f aca="false">IF(OR($EZ39=CB$5,$FA39=CB$5,$FB39=CB$5),CB$5,"")</f>
        <v/>
      </c>
      <c r="CC39" s="0" t="str">
        <f aca="false">IF(AND($CB39=$CB$5,$B39=2001),CONCATENATE($CB39," ",$B39),"")</f>
        <v/>
      </c>
      <c r="CD39" s="0" t="str">
        <f aca="false">IF(AND($CB39=$CB$5,$B39=2002),CONCATENATE($CB39," ",$B39),"")</f>
        <v/>
      </c>
      <c r="CE39" s="0" t="str">
        <f aca="false">IF(AND($CB39=$CB$5,$B39=2003),CONCATENATE($CB39," ",$B39),"")</f>
        <v/>
      </c>
      <c r="CF39" s="0" t="str">
        <f aca="false">IF(AND($CB39=$CB$5,$B39=2004),CONCATENATE($CB39," ",$B39),"")</f>
        <v/>
      </c>
      <c r="CG39" s="0" t="str">
        <f aca="false">IF(OR($EZ39=CG$5,$FA39=CG$5,$FB39=CG$5),CG$5,"")</f>
        <v/>
      </c>
      <c r="CH39" s="0" t="str">
        <f aca="false">IF(AND($CG39=$CG$5,$B39=2001),CONCATENATE($CG39," ",$B39),"")</f>
        <v/>
      </c>
      <c r="CI39" s="0" t="str">
        <f aca="false">IF(AND($CG39=$CG$5,$B39=2002),CONCATENATE($CG39," ",$B39),"")</f>
        <v/>
      </c>
      <c r="CJ39" s="0" t="str">
        <f aca="false">IF(AND($CG39=$CG$5,$B39=2003),CONCATENATE($CG39," ",$B39),"")</f>
        <v/>
      </c>
      <c r="CK39" s="0" t="str">
        <f aca="false">IF(AND($CG39=$CG$5,$B39=2004),CONCATENATE($CG39," ",$B39),"")</f>
        <v/>
      </c>
      <c r="CL39" s="0" t="str">
        <f aca="false">IF(OR($EZ39=CL$5,$FA39=CL$5,$FB39=CL$5),CL$5,"")</f>
        <v/>
      </c>
      <c r="CM39" s="0" t="str">
        <f aca="false">IF(AND($CL39=$CL$5,$B39=2001),CONCATENATE($CL39," ",$B39),"")</f>
        <v/>
      </c>
      <c r="CN39" s="0" t="str">
        <f aca="false">IF(AND($CL39=$CL$5,$B39=2002),CONCATENATE($CL39," ",$B39),"")</f>
        <v/>
      </c>
      <c r="CO39" s="0" t="str">
        <f aca="false">IF(AND($CL39=$CL$5,$B39=2003),CONCATENATE($CL39," ",$B39),"")</f>
        <v/>
      </c>
      <c r="CP39" s="0" t="str">
        <f aca="false">IF(AND($CL39=$CL$5,$B39=2004),CONCATENATE($CL39," ",$B39),"")</f>
        <v/>
      </c>
      <c r="CQ39" s="0" t="str">
        <f aca="false">IF(OR($EZ39=CQ$5,$FA39=CQ$5,$FB39=CQ$5),CQ$5,"")</f>
        <v/>
      </c>
      <c r="CR39" s="0" t="str">
        <f aca="false">IF(AND($CQ39=$CQ$5,$B39=2001),CONCATENATE($CQ39," ",$B39),"")</f>
        <v/>
      </c>
      <c r="CS39" s="0" t="str">
        <f aca="false">IF(AND($CQ39=$CQ$5,$B39=2002),CONCATENATE($CQ39," ",$B39),"")</f>
        <v/>
      </c>
      <c r="CT39" s="0" t="str">
        <f aca="false">IF(AND($CQ39=$CQ$5,$B39=2003),CONCATENATE($CQ39," ",$B39),"")</f>
        <v/>
      </c>
      <c r="CU39" s="0" t="str">
        <f aca="false">IF(AND($CQ39=$CQ$5,$B39=2004),CONCATENATE($CQ39," ",$B39),"")</f>
        <v/>
      </c>
      <c r="CV39" s="0" t="str">
        <f aca="false">IF(OR($EZ39=CV$5,$FA39=CV$5,$FB39=CV$5),CV$5,"")</f>
        <v/>
      </c>
      <c r="CW39" s="0" t="str">
        <f aca="false">IF(AND($CV39=$CV$5,$B39=2001),CONCATENATE($CV39," ",$B39),"")</f>
        <v/>
      </c>
      <c r="CX39" s="0" t="str">
        <f aca="false">IF(AND($CV39=$CV$5,$B39=2002),CONCATENATE($CV39," ",$B39),"")</f>
        <v/>
      </c>
      <c r="CY39" s="0" t="str">
        <f aca="false">IF(AND($CV39=$CV$5,$B39=2003),CONCATENATE($CV39," ",$B39),"")</f>
        <v/>
      </c>
      <c r="CZ39" s="0" t="str">
        <f aca="false">IF(AND($CV39=$CV$5,$B39=2004),CONCATENATE($CV39," ",$B39),"")</f>
        <v/>
      </c>
      <c r="DA39" s="0" t="str">
        <f aca="false">IF(OR($EZ39=DA$5,$FA39=DA$5,$FB39=DA$5),DA$5,"")</f>
        <v/>
      </c>
      <c r="DB39" s="0" t="str">
        <f aca="false">IF(AND($DA39=$DA$5,$B39=2001),CONCATENATE($DA39," ",$B39),"")</f>
        <v/>
      </c>
      <c r="DC39" s="0" t="str">
        <f aca="false">IF(AND($DA39=$DA$5,$B39=2002),CONCATENATE($DA39," ",$B39),"")</f>
        <v/>
      </c>
      <c r="DD39" s="0" t="str">
        <f aca="false">IF(AND($DA39=$DA$5,$B39=2003),CONCATENATE($DA39," ",$B39),"")</f>
        <v/>
      </c>
      <c r="DE39" s="0" t="str">
        <f aca="false">IF(AND($DA39=$DA$5,$B39=2004),CONCATENATE($DA39," ",$B39),"")</f>
        <v/>
      </c>
      <c r="DF39" s="0" t="n">
        <v>248</v>
      </c>
      <c r="DG39" s="0" t="n">
        <v>0</v>
      </c>
      <c r="DH39" s="12" t="n">
        <v>1611.1</v>
      </c>
      <c r="DI39" s="12" t="n">
        <v>1205</v>
      </c>
      <c r="DJ39" s="12" t="n">
        <v>3465</v>
      </c>
      <c r="DK39" s="12" t="n">
        <v>1863</v>
      </c>
      <c r="DL39" s="12" t="n">
        <v>345</v>
      </c>
      <c r="DM39" s="0" t="n">
        <v>6.8</v>
      </c>
      <c r="DN39" s="12" t="n">
        <v>1233.1</v>
      </c>
      <c r="DO39" s="0" t="n">
        <v>34</v>
      </c>
      <c r="DP39" s="0" t="n">
        <v>160</v>
      </c>
      <c r="DQ39" s="12" t="n">
        <v>1561</v>
      </c>
      <c r="DR39" s="12" t="n">
        <v>350</v>
      </c>
      <c r="DS39" s="12" t="n">
        <v>3161</v>
      </c>
      <c r="DT39" s="12" t="n">
        <v>1296</v>
      </c>
      <c r="DU39" s="12" t="n">
        <v>1233.1</v>
      </c>
      <c r="DV39" s="0" t="n">
        <v>6.8</v>
      </c>
      <c r="DW39" s="0" t="n">
        <v>49</v>
      </c>
      <c r="DX39" s="12" t="n">
        <v>455.2</v>
      </c>
      <c r="DY39" s="0" t="n">
        <v>685</v>
      </c>
      <c r="DZ39" s="0" t="n">
        <v>1065</v>
      </c>
      <c r="EA39" s="0" t="n">
        <v>0</v>
      </c>
      <c r="EB39" s="12" t="n">
        <f aca="false">DF39*$EB$1*$EB$2</f>
        <v>44640</v>
      </c>
      <c r="EC39" s="12" t="n">
        <v>289998</v>
      </c>
      <c r="ED39" s="12" t="n">
        <v>216900</v>
      </c>
      <c r="EE39" s="12" t="n">
        <v>623700</v>
      </c>
      <c r="EF39" s="12" t="n">
        <v>335340</v>
      </c>
      <c r="EG39" s="12" t="n">
        <v>62100</v>
      </c>
      <c r="EH39" s="12" t="n">
        <v>1224</v>
      </c>
      <c r="EI39" s="12" t="n">
        <v>221958</v>
      </c>
      <c r="EJ39" s="12" t="n">
        <v>6120</v>
      </c>
      <c r="EK39" s="12" t="n">
        <v>28800</v>
      </c>
      <c r="EL39" s="12" t="n">
        <v>280980</v>
      </c>
      <c r="EM39" s="12" t="n">
        <v>63000</v>
      </c>
      <c r="EN39" s="12" t="n">
        <v>568980</v>
      </c>
      <c r="EO39" s="12" t="n">
        <v>233280</v>
      </c>
      <c r="EP39" s="12" t="n">
        <v>221958</v>
      </c>
      <c r="EQ39" s="0" t="n">
        <v>1224</v>
      </c>
      <c r="ER39" s="12" t="n">
        <v>8820</v>
      </c>
      <c r="ES39" s="12" t="n">
        <v>81936</v>
      </c>
      <c r="ET39" s="12" t="n">
        <v>123300</v>
      </c>
      <c r="EU39" s="12" t="n">
        <v>191700</v>
      </c>
      <c r="EV39" s="0" t="n">
        <v>0</v>
      </c>
      <c r="EW39" s="0" t="s">
        <v>114</v>
      </c>
      <c r="EX39" s="0" t="s">
        <v>115</v>
      </c>
      <c r="EY39" s="0" t="s">
        <v>116</v>
      </c>
      <c r="EZ39" s="25" t="s">
        <v>83</v>
      </c>
      <c r="FA39" s="25"/>
      <c r="FB39" s="25"/>
      <c r="FS39" s="0" t="n">
        <v>539</v>
      </c>
    </row>
    <row r="40" customFormat="false" ht="12.75" hidden="false" customHeight="false" outlineLevel="0" collapsed="false">
      <c r="A40" s="0" t="s">
        <v>517</v>
      </c>
      <c r="B40" s="0" t="n">
        <v>2002</v>
      </c>
      <c r="C40" s="24"/>
      <c r="D40" s="0" t="s">
        <v>298</v>
      </c>
      <c r="E40" s="0" t="str">
        <f aca="false">CONCATENATE(D40," ",B40)</f>
        <v>ID 2002</v>
      </c>
      <c r="F40" s="0" t="s">
        <v>443</v>
      </c>
      <c r="G40" s="0" t="s">
        <v>544</v>
      </c>
      <c r="H40" s="0" t="s">
        <v>444</v>
      </c>
      <c r="I40" s="0" t="s">
        <v>445</v>
      </c>
      <c r="J40" s="0" t="str">
        <f aca="false">IF(OR($EZ40=J$5,$FA40=J$5,$FB40=J$5),J$5,"")</f>
        <v/>
      </c>
      <c r="K40" s="0" t="str">
        <f aca="false">IF(AND($J40=$J$5,$B40=2001),CONCATENATE($J40," ",$B40),"")</f>
        <v/>
      </c>
      <c r="L40" s="0" t="str">
        <f aca="false">IF(AND($J40=$J$5,$B40=2002),CONCATENATE($J40," ",$B40),"")</f>
        <v/>
      </c>
      <c r="M40" s="0" t="str">
        <f aca="false">IF(AND($J40=$J$5,$B40=2003),CONCATENATE($J40," ",$B40),"")</f>
        <v/>
      </c>
      <c r="N40" s="0" t="str">
        <f aca="false">IF(AND($J40=$J$5,$B40=2004),CONCATENATE($J40," ",$B40),"")</f>
        <v/>
      </c>
      <c r="O40" s="0" t="str">
        <f aca="false">IF(OR($EZ40=O$5,$FA40=O$5,$FB40=O$5),O$5,"")</f>
        <v/>
      </c>
      <c r="P40" s="0" t="str">
        <f aca="false">IF(AND($O40=$O$5,$B40=2001),CONCATENATE($O40," ",$B40),"")</f>
        <v/>
      </c>
      <c r="Q40" s="0" t="str">
        <f aca="false">IF(AND($O40=$O$5,$B40=2002),CONCATENATE($O40," ",$B40),"")</f>
        <v/>
      </c>
      <c r="R40" s="0" t="str">
        <f aca="false">IF(AND($O40=$O$5,$B40=2003),CONCATENATE($O40," ",$B40),"")</f>
        <v/>
      </c>
      <c r="S40" s="0" t="str">
        <f aca="false">IF(AND($O40=$O$5,$B40=2004),CONCATENATE($O40," ",$B40),"")</f>
        <v/>
      </c>
      <c r="T40" s="0" t="str">
        <f aca="false">IF(OR($EZ40=T$5,$FA40=T$5,$FB40=T$5),T$5,"")</f>
        <v/>
      </c>
      <c r="U40" s="0" t="str">
        <f aca="false">IF(AND($T40=$T$5,$B40=2001),CONCATENATE($T40," ",$B40),"")</f>
        <v/>
      </c>
      <c r="V40" s="0" t="str">
        <f aca="false">IF(AND($T40=$T$5,$B40=2002),CONCATENATE($T40," ",$B40),"")</f>
        <v/>
      </c>
      <c r="W40" s="0" t="str">
        <f aca="false">IF(AND($T40=$T$5,$B40=2003),CONCATENATE($T40," ",$B40),"")</f>
        <v/>
      </c>
      <c r="X40" s="0" t="str">
        <f aca="false">IF(AND($T40=$T$5,$B40=2004),CONCATENATE($T40," ",$B40),"")</f>
        <v/>
      </c>
      <c r="Y40" s="0" t="str">
        <f aca="false">IF(OR($EZ40=Y$5,$FA40=Y$5,$FB40=Y$5),Y$5,"")</f>
        <v/>
      </c>
      <c r="Z40" s="0" t="str">
        <f aca="false">IF(AND($Y40=$Y$5,$B40=2001),CONCATENATE($Y40," ",$B40),"")</f>
        <v/>
      </c>
      <c r="AA40" s="0" t="str">
        <f aca="false">IF(AND($Y40=$Y$5,$B40=2002),CONCATENATE($Y40," ",$B40),"")</f>
        <v/>
      </c>
      <c r="AB40" s="0" t="str">
        <f aca="false">IF(AND($Y40=$Y$5,$B40=2003),CONCATENATE($Y40," ",$B40),"")</f>
        <v/>
      </c>
      <c r="AC40" s="0" t="str">
        <f aca="false">IF(AND($Y40=$Y$5,$B40=2004),CONCATENATE($Y40," ",$B40),"")</f>
        <v/>
      </c>
      <c r="AD40" s="0" t="str">
        <f aca="false">IF(OR($EZ40=AD$5,$FA40=AD$5,$FB40=AD$5),AD$5,"")</f>
        <v/>
      </c>
      <c r="AE40" s="0" t="str">
        <f aca="false">IF(AND($AD40=$AD$5,$B40=2001),CONCATENATE($AD40," ",$B40),"")</f>
        <v/>
      </c>
      <c r="AF40" s="0" t="str">
        <f aca="false">IF(AND($AD40=$AD$5,$B40=2002),CONCATENATE($AD40," ",$B40),"")</f>
        <v/>
      </c>
      <c r="AG40" s="0" t="str">
        <f aca="false">IF(AND($AD40=$AD$5,$B40=2003),CONCATENATE($AD40," ",$B40),"")</f>
        <v/>
      </c>
      <c r="AH40" s="0" t="str">
        <f aca="false">IF(AND($AD40=$AD$5,$B40=2004),CONCATENATE($AD40," ",$B40),"")</f>
        <v/>
      </c>
      <c r="AI40" s="0" t="str">
        <f aca="false">IF(OR($EZ40=AI$5,$FA40=AI$5,$FB40=AI$5),AI$5,"")</f>
        <v/>
      </c>
      <c r="AJ40" s="0" t="str">
        <f aca="false">IF(AND($AI40=$AI$5,$B40=2001),CONCATENATE($AI40," ",$B40),"")</f>
        <v/>
      </c>
      <c r="AK40" s="0" t="str">
        <f aca="false">IF(AND($AI40=$AI$5,$B40=2002),CONCATENATE($AI40," ",$B40),"")</f>
        <v/>
      </c>
      <c r="AL40" s="0" t="str">
        <f aca="false">IF(AND($AI40=$AI$5,$B40=2003),CONCATENATE($AI40," ",$B40),"")</f>
        <v/>
      </c>
      <c r="AM40" s="0" t="str">
        <f aca="false">IF(AND($AI40=$AI$5,$B40=2004),CONCATENATE($AI40," ",$B40),"")</f>
        <v/>
      </c>
      <c r="AN40" s="0" t="str">
        <f aca="false">IF(OR($EZ40=AN$5,$FA40=AN$5,$FB40=AN$5),AN$5,"")</f>
        <v/>
      </c>
      <c r="AO40" s="0" t="str">
        <f aca="false">IF(AND($AN40=$AN$5,$B40=2001),CONCATENATE($AN40," ",$B40),"")</f>
        <v/>
      </c>
      <c r="AP40" s="0" t="str">
        <f aca="false">IF(AND($AN40=$AN$5,$B40=2002),CONCATENATE($AN40," ",$B40),"")</f>
        <v/>
      </c>
      <c r="AQ40" s="0" t="str">
        <f aca="false">IF(AND($AN40=$AN$5,$B40=2003),CONCATENATE($AN40," ",$B40),"")</f>
        <v/>
      </c>
      <c r="AR40" s="0" t="str">
        <f aca="false">IF(AND($AN40=$AN$5,$B40=2004),CONCATENATE($AN40," ",$B40),"")</f>
        <v/>
      </c>
      <c r="AS40" s="0" t="str">
        <f aca="false">IF(OR($EZ40=AS$5,$FA40=AS$5,$FB40=AS$5),AS$5,"")</f>
        <v/>
      </c>
      <c r="AT40" s="0" t="str">
        <f aca="false">IF(AND($AS40=$AS$5,$B40=2001),CONCATENATE($AS40," ",$B40),"")</f>
        <v/>
      </c>
      <c r="AU40" s="0" t="str">
        <f aca="false">IF(AND($AS40=$AS$5,$B40=2002),CONCATENATE($AS40," ",$B40),"")</f>
        <v/>
      </c>
      <c r="AV40" s="0" t="str">
        <f aca="false">IF(AND($AS40=$AS$5,$B40=2003),CONCATENATE($AS40," ",$B40),"")</f>
        <v/>
      </c>
      <c r="AW40" s="0" t="str">
        <f aca="false">IF(AND($AS40=$AS$5,$B40=2004),CONCATENATE($AS40," ",$B40),"")</f>
        <v/>
      </c>
      <c r="AX40" s="0" t="str">
        <f aca="false">IF(OR($EZ40=AX$5,$FA40=AX$5,$FB40=AX$5),AX$5,"")</f>
        <v/>
      </c>
      <c r="AY40" s="0" t="str">
        <f aca="false">IF(AND($AX40=$AX$5,$B40=2001),CONCATENATE($AX40," ",$B40),"")</f>
        <v/>
      </c>
      <c r="AZ40" s="0" t="str">
        <f aca="false">IF(AND($AX40=$AX$5,$B40=2002),CONCATENATE($AX40," ",$B40),"")</f>
        <v/>
      </c>
      <c r="BA40" s="0" t="str">
        <f aca="false">IF(AND($AX40=$AX$5,$B40=2003),CONCATENATE($AX40," ",$B40),"")</f>
        <v/>
      </c>
      <c r="BB40" s="0" t="str">
        <f aca="false">IF(AND($AX40=$AX$5,$B40=2004),CONCATENATE($AX40," ",$B40),"")</f>
        <v/>
      </c>
      <c r="BC40" s="0" t="str">
        <f aca="false">IF(OR($EZ40=BC$5,$FA40=BC$5,$FB40=BC$5),BC$5,"")</f>
        <v>NWPL</v>
      </c>
      <c r="BD40" s="0" t="str">
        <f aca="false">IF(AND($BC40=$BC$5,$B40=2001),CONCATENATE($BC40," ",$B40),"")</f>
        <v/>
      </c>
      <c r="BE40" s="0" t="str">
        <f aca="false">IF(AND($BC40=$BC$5,$B40=2002),CONCATENATE($BC40," ",$B40),"")</f>
        <v>NWPL 2002</v>
      </c>
      <c r="BF40" s="0" t="str">
        <f aca="false">IF(AND($BC40=$BC$5,$B40=2003),CONCATENATE($BC40," ",$B40),"")</f>
        <v/>
      </c>
      <c r="BG40" s="0" t="str">
        <f aca="false">IF(AND($BC40=$BC$5,$B40=2004),CONCATENATE($BC40," ",$B40),"")</f>
        <v/>
      </c>
      <c r="BH40" s="0" t="str">
        <f aca="false">IF(OR($EZ40=BH$5,$FA40=BH$5,$FB40=BH$5),BH$5,"")</f>
        <v/>
      </c>
      <c r="BI40" s="0" t="str">
        <f aca="false">IF(AND($BH40=$BH$5,$B40=2001),CONCATENATE($BH40," ",$B40),"")</f>
        <v/>
      </c>
      <c r="BJ40" s="0" t="str">
        <f aca="false">IF(AND($BH40=$BH$5,$B40=2002),CONCATENATE($BH40," ",$B40),"")</f>
        <v/>
      </c>
      <c r="BK40" s="0" t="str">
        <f aca="false">IF(AND($BH40=$BH$5,$B40=2003),CONCATENATE($BH40," ",$B40),"")</f>
        <v/>
      </c>
      <c r="BL40" s="0" t="str">
        <f aca="false">IF(AND($BH40=$BH$5,$B40=2004),CONCATENATE($BH40," ",$B40),"")</f>
        <v/>
      </c>
      <c r="BM40" s="0" t="str">
        <f aca="false">IF(OR($EZ40=BM$5,$FA40=BM$5,$FB40=BM$5),BM$5,"")</f>
        <v/>
      </c>
      <c r="BN40" s="0" t="str">
        <f aca="false">IF(AND($BM40=$BM$5,$B40=2001),CONCATENATE($BM40," ",$B40),"")</f>
        <v/>
      </c>
      <c r="BO40" s="0" t="str">
        <f aca="false">IF(AND($BM40=$BM$5,$B40=2002),CONCATENATE($BM40," ",$B40),"")</f>
        <v/>
      </c>
      <c r="BP40" s="0" t="str">
        <f aca="false">IF(AND($BM40=$BM$5,$B40=2003),CONCATENATE($BM40," ",$B40),"")</f>
        <v/>
      </c>
      <c r="BQ40" s="0" t="str">
        <f aca="false">IF(AND($BM40=$BM$5,$B40=2004),CONCATENATE($BM40," ",$B40),"")</f>
        <v/>
      </c>
      <c r="BR40" s="0" t="str">
        <f aca="false">IF(OR($EZ40=BR$5,$FA40=BR$5,$FB40=BR$5),BR$5,"")</f>
        <v/>
      </c>
      <c r="BS40" s="0" t="str">
        <f aca="false">IF(AND($BR40=$BR$5,$B40=2001),CONCATENATE($BR40," ",$B40),"")</f>
        <v/>
      </c>
      <c r="BT40" s="0" t="str">
        <f aca="false">IF(AND($BR40=$BR$5,$B40=2002),CONCATENATE($BR40," ",$B40),"")</f>
        <v/>
      </c>
      <c r="BU40" s="0" t="str">
        <f aca="false">IF(AND($BR40=$BR$5,$B40=2003),CONCATENATE($BR40," ",$B40),"")</f>
        <v/>
      </c>
      <c r="BV40" s="0" t="str">
        <f aca="false">IF(AND($BR40=$BR$5,$B40=2004),CONCATENATE($BR40," ",$B40),"")</f>
        <v/>
      </c>
      <c r="BW40" s="0" t="str">
        <f aca="false">IF(OR($EZ40=BW$5,$FA40=BW$5,$FB40=BW$5),BW$5,"")</f>
        <v/>
      </c>
      <c r="BX40" s="0" t="str">
        <f aca="false">IF(AND($BW40=$BW$5,$B40=2001),CONCATENATE($BW40," ",$B40),"")</f>
        <v/>
      </c>
      <c r="BY40" s="0" t="str">
        <f aca="false">IF(AND($BW40=$BW$5,$B40=2002),CONCATENATE($BW40," ",$B40),"")</f>
        <v/>
      </c>
      <c r="BZ40" s="0" t="str">
        <f aca="false">IF(AND($BW40=$BW$5,$B40=2003),CONCATENATE($BW40," ",$B40),"")</f>
        <v/>
      </c>
      <c r="CA40" s="0" t="str">
        <f aca="false">IF(AND($BW40=$BW$5,$B40=2004),CONCATENATE($BW40," ",$B40),"")</f>
        <v/>
      </c>
      <c r="CB40" s="0" t="str">
        <f aca="false">IF(OR($EZ40=CB$5,$FA40=CB$5,$FB40=CB$5),CB$5,"")</f>
        <v/>
      </c>
      <c r="CC40" s="0" t="str">
        <f aca="false">IF(AND($CB40=$CB$5,$B40=2001),CONCATENATE($CB40," ",$B40),"")</f>
        <v/>
      </c>
      <c r="CD40" s="0" t="str">
        <f aca="false">IF(AND($CB40=$CB$5,$B40=2002),CONCATENATE($CB40," ",$B40),"")</f>
        <v/>
      </c>
      <c r="CE40" s="0" t="str">
        <f aca="false">IF(AND($CB40=$CB$5,$B40=2003),CONCATENATE($CB40," ",$B40),"")</f>
        <v/>
      </c>
      <c r="CF40" s="0" t="str">
        <f aca="false">IF(AND($CB40=$CB$5,$B40=2004),CONCATENATE($CB40," ",$B40),"")</f>
        <v/>
      </c>
      <c r="CG40" s="0" t="str">
        <f aca="false">IF(OR($EZ40=CG$5,$FA40=CG$5,$FB40=CG$5),CG$5,"")</f>
        <v/>
      </c>
      <c r="CH40" s="0" t="str">
        <f aca="false">IF(AND($CG40=$CG$5,$B40=2001),CONCATENATE($CG40," ",$B40),"")</f>
        <v/>
      </c>
      <c r="CI40" s="0" t="str">
        <f aca="false">IF(AND($CG40=$CG$5,$B40=2002),CONCATENATE($CG40," ",$B40),"")</f>
        <v/>
      </c>
      <c r="CJ40" s="0" t="str">
        <f aca="false">IF(AND($CG40=$CG$5,$B40=2003),CONCATENATE($CG40," ",$B40),"")</f>
        <v/>
      </c>
      <c r="CK40" s="0" t="str">
        <f aca="false">IF(AND($CG40=$CG$5,$B40=2004),CONCATENATE($CG40," ",$B40),"")</f>
        <v/>
      </c>
      <c r="CL40" s="0" t="str">
        <f aca="false">IF(OR($EZ40=CL$5,$FA40=CL$5,$FB40=CL$5),CL$5,"")</f>
        <v/>
      </c>
      <c r="CM40" s="0" t="str">
        <f aca="false">IF(AND($CL40=$CL$5,$B40=2001),CONCATENATE($CL40," ",$B40),"")</f>
        <v/>
      </c>
      <c r="CN40" s="0" t="str">
        <f aca="false">IF(AND($CL40=$CL$5,$B40=2002),CONCATENATE($CL40," ",$B40),"")</f>
        <v/>
      </c>
      <c r="CO40" s="0" t="str">
        <f aca="false">IF(AND($CL40=$CL$5,$B40=2003),CONCATENATE($CL40," ",$B40),"")</f>
        <v/>
      </c>
      <c r="CP40" s="0" t="str">
        <f aca="false">IF(AND($CL40=$CL$5,$B40=2004),CONCATENATE($CL40," ",$B40),"")</f>
        <v/>
      </c>
      <c r="CQ40" s="0" t="str">
        <f aca="false">IF(OR($EZ40=CQ$5,$FA40=CQ$5,$FB40=CQ$5),CQ$5,"")</f>
        <v/>
      </c>
      <c r="CR40" s="0" t="str">
        <f aca="false">IF(AND($CQ40=$CQ$5,$B40=2001),CONCATENATE($CQ40," ",$B40),"")</f>
        <v/>
      </c>
      <c r="CS40" s="0" t="str">
        <f aca="false">IF(AND($CQ40=$CQ$5,$B40=2002),CONCATENATE($CQ40," ",$B40),"")</f>
        <v/>
      </c>
      <c r="CT40" s="0" t="str">
        <f aca="false">IF(AND($CQ40=$CQ$5,$B40=2003),CONCATENATE($CQ40," ",$B40),"")</f>
        <v/>
      </c>
      <c r="CU40" s="0" t="str">
        <f aca="false">IF(AND($CQ40=$CQ$5,$B40=2004),CONCATENATE($CQ40," ",$B40),"")</f>
        <v/>
      </c>
      <c r="CV40" s="0" t="str">
        <f aca="false">IF(OR($EZ40=CV$5,$FA40=CV$5,$FB40=CV$5),CV$5,"")</f>
        <v/>
      </c>
      <c r="CW40" s="0" t="str">
        <f aca="false">IF(AND($CV40=$CV$5,$B40=2001),CONCATENATE($CV40," ",$B40),"")</f>
        <v/>
      </c>
      <c r="CX40" s="0" t="str">
        <f aca="false">IF(AND($CV40=$CV$5,$B40=2002),CONCATENATE($CV40," ",$B40),"")</f>
        <v/>
      </c>
      <c r="CY40" s="0" t="str">
        <f aca="false">IF(AND($CV40=$CV$5,$B40=2003),CONCATENATE($CV40," ",$B40),"")</f>
        <v/>
      </c>
      <c r="CZ40" s="0" t="str">
        <f aca="false">IF(AND($CV40=$CV$5,$B40=2004),CONCATENATE($CV40," ",$B40),"")</f>
        <v/>
      </c>
      <c r="DA40" s="0" t="str">
        <f aca="false">IF(OR($EZ40=DA$5,$FA40=DA$5,$FB40=DA$5),DA$5,"")</f>
        <v/>
      </c>
      <c r="DB40" s="0" t="str">
        <f aca="false">IF(AND($DA40=$DA$5,$B40=2001),CONCATENATE($DA40," ",$B40),"")</f>
        <v/>
      </c>
      <c r="DC40" s="0" t="str">
        <f aca="false">IF(AND($DA40=$DA$5,$B40=2002),CONCATENATE($DA40," ",$B40),"")</f>
        <v/>
      </c>
      <c r="DD40" s="0" t="str">
        <f aca="false">IF(AND($DA40=$DA$5,$B40=2003),CONCATENATE($DA40," ",$B40),"")</f>
        <v/>
      </c>
      <c r="DE40" s="0" t="str">
        <f aca="false">IF(AND($DA40=$DA$5,$B40=2004),CONCATENATE($DA40," ",$B40),"")</f>
        <v/>
      </c>
      <c r="DF40" s="0" t="n">
        <v>126</v>
      </c>
      <c r="DG40" s="0" t="n">
        <v>126</v>
      </c>
      <c r="DH40" s="12" t="n">
        <v>1836.1</v>
      </c>
      <c r="DI40" s="12" t="n">
        <v>1205</v>
      </c>
      <c r="DJ40" s="12" t="n">
        <v>4015</v>
      </c>
      <c r="DK40" s="12" t="n">
        <v>1863</v>
      </c>
      <c r="DL40" s="12" t="n">
        <v>345</v>
      </c>
      <c r="DM40" s="0" t="n">
        <v>6.8</v>
      </c>
      <c r="DN40" s="12" t="n">
        <v>1233.1</v>
      </c>
      <c r="DO40" s="0" t="n">
        <v>34</v>
      </c>
      <c r="DP40" s="0" t="n">
        <v>160</v>
      </c>
      <c r="DQ40" s="12" t="n">
        <v>2835</v>
      </c>
      <c r="DR40" s="12" t="n">
        <v>350</v>
      </c>
      <c r="DS40" s="12" t="n">
        <v>4006</v>
      </c>
      <c r="DT40" s="12" t="n">
        <v>1296</v>
      </c>
      <c r="DU40" s="12" t="n">
        <v>1233.1</v>
      </c>
      <c r="DV40" s="0" t="n">
        <v>6.8</v>
      </c>
      <c r="DW40" s="0" t="n">
        <v>49</v>
      </c>
      <c r="DX40" s="12" t="n">
        <v>455.2</v>
      </c>
      <c r="DY40" s="0" t="n">
        <v>685</v>
      </c>
      <c r="DZ40" s="0" t="n">
        <v>1065</v>
      </c>
      <c r="EA40" s="0" t="n">
        <v>0</v>
      </c>
      <c r="EB40" s="12" t="n">
        <f aca="false">DF40*$EB$1*$EB$2</f>
        <v>22680</v>
      </c>
      <c r="EC40" s="12" t="n">
        <v>330498</v>
      </c>
      <c r="ED40" s="12" t="n">
        <v>216900</v>
      </c>
      <c r="EE40" s="12" t="n">
        <v>722700</v>
      </c>
      <c r="EF40" s="12" t="n">
        <v>335340</v>
      </c>
      <c r="EG40" s="12" t="n">
        <v>62100</v>
      </c>
      <c r="EH40" s="12" t="n">
        <v>1224</v>
      </c>
      <c r="EI40" s="12" t="n">
        <v>221958</v>
      </c>
      <c r="EJ40" s="12" t="n">
        <v>6120</v>
      </c>
      <c r="EK40" s="12" t="n">
        <v>28800</v>
      </c>
      <c r="EL40" s="12" t="n">
        <v>510300</v>
      </c>
      <c r="EM40" s="12" t="n">
        <v>63000</v>
      </c>
      <c r="EN40" s="12" t="n">
        <v>721080</v>
      </c>
      <c r="EO40" s="12" t="n">
        <v>233280</v>
      </c>
      <c r="EP40" s="12" t="n">
        <v>221958</v>
      </c>
      <c r="EQ40" s="0" t="n">
        <v>1224</v>
      </c>
      <c r="ER40" s="12" t="n">
        <v>8820</v>
      </c>
      <c r="ES40" s="12" t="n">
        <v>81936</v>
      </c>
      <c r="ET40" s="12" t="n">
        <v>123300</v>
      </c>
      <c r="EU40" s="12" t="n">
        <v>191700</v>
      </c>
      <c r="EV40" s="0" t="n">
        <v>0</v>
      </c>
      <c r="EW40" s="0" t="s">
        <v>114</v>
      </c>
      <c r="EX40" s="0" t="s">
        <v>115</v>
      </c>
      <c r="EY40" s="0" t="s">
        <v>116</v>
      </c>
      <c r="EZ40" s="25" t="s">
        <v>83</v>
      </c>
      <c r="FA40" s="25"/>
      <c r="FB40" s="25"/>
      <c r="FS40" s="0" t="n">
        <v>10</v>
      </c>
    </row>
    <row r="41" customFormat="false" ht="12.75" hidden="false" customHeight="false" outlineLevel="0" collapsed="false">
      <c r="A41" s="0" t="s">
        <v>144</v>
      </c>
      <c r="B41" s="0" t="n">
        <v>2002</v>
      </c>
      <c r="C41" s="24"/>
      <c r="D41" s="0" t="s">
        <v>316</v>
      </c>
      <c r="E41" s="0" t="str">
        <f aca="false">CONCATENATE(D41," ",B41)</f>
        <v>WA 2002</v>
      </c>
      <c r="F41" s="0" t="s">
        <v>331</v>
      </c>
      <c r="G41" s="0" t="s">
        <v>332</v>
      </c>
      <c r="H41" s="0" t="s">
        <v>333</v>
      </c>
      <c r="I41" s="0" t="s">
        <v>334</v>
      </c>
      <c r="J41" s="0" t="str">
        <f aca="false">IF(OR($EZ41=J$5,$FA41=J$5,$FB41=J$5),J$5,"")</f>
        <v/>
      </c>
      <c r="K41" s="0" t="str">
        <f aca="false">IF(AND($J41=$J$5,$B41=2001),CONCATENATE($J41," ",$B41),"")</f>
        <v/>
      </c>
      <c r="L41" s="0" t="str">
        <f aca="false">IF(AND($J41=$J$5,$B41=2002),CONCATENATE($J41," ",$B41),"")</f>
        <v/>
      </c>
      <c r="M41" s="0" t="str">
        <f aca="false">IF(AND($J41=$J$5,$B41=2003),CONCATENATE($J41," ",$B41),"")</f>
        <v/>
      </c>
      <c r="N41" s="0" t="str">
        <f aca="false">IF(AND($J41=$J$5,$B41=2004),CONCATENATE($J41," ",$B41),"")</f>
        <v/>
      </c>
      <c r="O41" s="0" t="str">
        <f aca="false">IF(OR($EZ41=O$5,$FA41=O$5,$FB41=O$5),O$5,"")</f>
        <v/>
      </c>
      <c r="P41" s="0" t="str">
        <f aca="false">IF(AND($O41=$O$5,$B41=2001),CONCATENATE($O41," ",$B41),"")</f>
        <v/>
      </c>
      <c r="Q41" s="0" t="str">
        <f aca="false">IF(AND($O41=$O$5,$B41=2002),CONCATENATE($O41," ",$B41),"")</f>
        <v/>
      </c>
      <c r="R41" s="0" t="str">
        <f aca="false">IF(AND($O41=$O$5,$B41=2003),CONCATENATE($O41," ",$B41),"")</f>
        <v/>
      </c>
      <c r="S41" s="0" t="str">
        <f aca="false">IF(AND($O41=$O$5,$B41=2004),CONCATENATE($O41," ",$B41),"")</f>
        <v/>
      </c>
      <c r="T41" s="0" t="str">
        <f aca="false">IF(OR($EZ41=T$5,$FA41=T$5,$FB41=T$5),T$5,"")</f>
        <v/>
      </c>
      <c r="U41" s="0" t="str">
        <f aca="false">IF(AND($T41=$T$5,$B41=2001),CONCATENATE($T41," ",$B41),"")</f>
        <v/>
      </c>
      <c r="V41" s="0" t="str">
        <f aca="false">IF(AND($T41=$T$5,$B41=2002),CONCATENATE($T41," ",$B41),"")</f>
        <v/>
      </c>
      <c r="W41" s="0" t="str">
        <f aca="false">IF(AND($T41=$T$5,$B41=2003),CONCATENATE($T41," ",$B41),"")</f>
        <v/>
      </c>
      <c r="X41" s="0" t="str">
        <f aca="false">IF(AND($T41=$T$5,$B41=2004),CONCATENATE($T41," ",$B41),"")</f>
        <v/>
      </c>
      <c r="Y41" s="0" t="str">
        <f aca="false">IF(OR($EZ41=Y$5,$FA41=Y$5,$FB41=Y$5),Y$5,"")</f>
        <v/>
      </c>
      <c r="Z41" s="0" t="str">
        <f aca="false">IF(AND($Y41=$Y$5,$B41=2001),CONCATENATE($Y41," ",$B41),"")</f>
        <v/>
      </c>
      <c r="AA41" s="0" t="str">
        <f aca="false">IF(AND($Y41=$Y$5,$B41=2002),CONCATENATE($Y41," ",$B41),"")</f>
        <v/>
      </c>
      <c r="AB41" s="0" t="str">
        <f aca="false">IF(AND($Y41=$Y$5,$B41=2003),CONCATENATE($Y41," ",$B41),"")</f>
        <v/>
      </c>
      <c r="AC41" s="0" t="str">
        <f aca="false">IF(AND($Y41=$Y$5,$B41=2004),CONCATENATE($Y41," ",$B41),"")</f>
        <v/>
      </c>
      <c r="AD41" s="0" t="str">
        <f aca="false">IF(OR($EZ41=AD$5,$FA41=AD$5,$FB41=AD$5),AD$5,"")</f>
        <v/>
      </c>
      <c r="AE41" s="0" t="str">
        <f aca="false">IF(AND($AD41=$AD$5,$B41=2001),CONCATENATE($AD41," ",$B41),"")</f>
        <v/>
      </c>
      <c r="AF41" s="0" t="str">
        <f aca="false">IF(AND($AD41=$AD$5,$B41=2002),CONCATENATE($AD41," ",$B41),"")</f>
        <v/>
      </c>
      <c r="AG41" s="0" t="str">
        <f aca="false">IF(AND($AD41=$AD$5,$B41=2003),CONCATENATE($AD41," ",$B41),"")</f>
        <v/>
      </c>
      <c r="AH41" s="0" t="str">
        <f aca="false">IF(AND($AD41=$AD$5,$B41=2004),CONCATENATE($AD41," ",$B41),"")</f>
        <v/>
      </c>
      <c r="AI41" s="0" t="str">
        <f aca="false">IF(OR($EZ41=AI$5,$FA41=AI$5,$FB41=AI$5),AI$5,"")</f>
        <v/>
      </c>
      <c r="AJ41" s="0" t="str">
        <f aca="false">IF(AND($AI41=$AI$5,$B41=2001),CONCATENATE($AI41," ",$B41),"")</f>
        <v/>
      </c>
      <c r="AK41" s="0" t="str">
        <f aca="false">IF(AND($AI41=$AI$5,$B41=2002),CONCATENATE($AI41," ",$B41),"")</f>
        <v/>
      </c>
      <c r="AL41" s="0" t="str">
        <f aca="false">IF(AND($AI41=$AI$5,$B41=2003),CONCATENATE($AI41," ",$B41),"")</f>
        <v/>
      </c>
      <c r="AM41" s="0" t="str">
        <f aca="false">IF(AND($AI41=$AI$5,$B41=2004),CONCATENATE($AI41," ",$B41),"")</f>
        <v/>
      </c>
      <c r="AN41" s="0" t="str">
        <f aca="false">IF(OR($EZ41=AN$5,$FA41=AN$5,$FB41=AN$5),AN$5,"")</f>
        <v/>
      </c>
      <c r="AO41" s="0" t="str">
        <f aca="false">IF(AND($AN41=$AN$5,$B41=2001),CONCATENATE($AN41," ",$B41),"")</f>
        <v/>
      </c>
      <c r="AP41" s="0" t="str">
        <f aca="false">IF(AND($AN41=$AN$5,$B41=2002),CONCATENATE($AN41," ",$B41),"")</f>
        <v/>
      </c>
      <c r="AQ41" s="0" t="str">
        <f aca="false">IF(AND($AN41=$AN$5,$B41=2003),CONCATENATE($AN41," ",$B41),"")</f>
        <v/>
      </c>
      <c r="AR41" s="0" t="str">
        <f aca="false">IF(AND($AN41=$AN$5,$B41=2004),CONCATENATE($AN41," ",$B41),"")</f>
        <v/>
      </c>
      <c r="AS41" s="0" t="str">
        <f aca="false">IF(OR($EZ41=AS$5,$FA41=AS$5,$FB41=AS$5),AS$5,"")</f>
        <v/>
      </c>
      <c r="AT41" s="0" t="str">
        <f aca="false">IF(AND($AS41=$AS$5,$B41=2001),CONCATENATE($AS41," ",$B41),"")</f>
        <v/>
      </c>
      <c r="AU41" s="0" t="str">
        <f aca="false">IF(AND($AS41=$AS$5,$B41=2002),CONCATENATE($AS41," ",$B41),"")</f>
        <v/>
      </c>
      <c r="AV41" s="0" t="str">
        <f aca="false">IF(AND($AS41=$AS$5,$B41=2003),CONCATENATE($AS41," ",$B41),"")</f>
        <v/>
      </c>
      <c r="AW41" s="0" t="str">
        <f aca="false">IF(AND($AS41=$AS$5,$B41=2004),CONCATENATE($AS41," ",$B41),"")</f>
        <v/>
      </c>
      <c r="AX41" s="0" t="str">
        <f aca="false">IF(OR($EZ41=AX$5,$FA41=AX$5,$FB41=AX$5),AX$5,"")</f>
        <v/>
      </c>
      <c r="AY41" s="0" t="str">
        <f aca="false">IF(AND($AX41=$AX$5,$B41=2001),CONCATENATE($AX41," ",$B41),"")</f>
        <v/>
      </c>
      <c r="AZ41" s="0" t="str">
        <f aca="false">IF(AND($AX41=$AX$5,$B41=2002),CONCATENATE($AX41," ",$B41),"")</f>
        <v/>
      </c>
      <c r="BA41" s="0" t="str">
        <f aca="false">IF(AND($AX41=$AX$5,$B41=2003),CONCATENATE($AX41," ",$B41),"")</f>
        <v/>
      </c>
      <c r="BB41" s="0" t="str">
        <f aca="false">IF(AND($AX41=$AX$5,$B41=2004),CONCATENATE($AX41," ",$B41),"")</f>
        <v/>
      </c>
      <c r="BC41" s="0" t="str">
        <f aca="false">IF(OR($EZ41=BC$5,$FA41=BC$5,$FB41=BC$5),BC$5,"")</f>
        <v>NWPL</v>
      </c>
      <c r="BD41" s="0" t="str">
        <f aca="false">IF(AND($BC41=$BC$5,$B41=2001),CONCATENATE($BC41," ",$B41),"")</f>
        <v/>
      </c>
      <c r="BE41" s="0" t="str">
        <f aca="false">IF(AND($BC41=$BC$5,$B41=2002),CONCATENATE($BC41," ",$B41),"")</f>
        <v>NWPL 2002</v>
      </c>
      <c r="BF41" s="0" t="str">
        <f aca="false">IF(AND($BC41=$BC$5,$B41=2003),CONCATENATE($BC41," ",$B41),"")</f>
        <v/>
      </c>
      <c r="BG41" s="0" t="str">
        <f aca="false">IF(AND($BC41=$BC$5,$B41=2004),CONCATENATE($BC41," ",$B41),"")</f>
        <v/>
      </c>
      <c r="BH41" s="0" t="str">
        <f aca="false">IF(OR($EZ41=BH$5,$FA41=BH$5,$FB41=BH$5),BH$5,"")</f>
        <v/>
      </c>
      <c r="BI41" s="0" t="str">
        <f aca="false">IF(AND($BH41=$BH$5,$B41=2001),CONCATENATE($BH41," ",$B41),"")</f>
        <v/>
      </c>
      <c r="BJ41" s="0" t="str">
        <f aca="false">IF(AND($BH41=$BH$5,$B41=2002),CONCATENATE($BH41," ",$B41),"")</f>
        <v/>
      </c>
      <c r="BK41" s="0" t="str">
        <f aca="false">IF(AND($BH41=$BH$5,$B41=2003),CONCATENATE($BH41," ",$B41),"")</f>
        <v/>
      </c>
      <c r="BL41" s="0" t="str">
        <f aca="false">IF(AND($BH41=$BH$5,$B41=2004),CONCATENATE($BH41," ",$B41),"")</f>
        <v/>
      </c>
      <c r="BM41" s="0" t="str">
        <f aca="false">IF(OR($EZ41=BM$5,$FA41=BM$5,$FB41=BM$5),BM$5,"")</f>
        <v/>
      </c>
      <c r="BN41" s="0" t="str">
        <f aca="false">IF(AND($BM41=$BM$5,$B41=2001),CONCATENATE($BM41," ",$B41),"")</f>
        <v/>
      </c>
      <c r="BO41" s="0" t="str">
        <f aca="false">IF(AND($BM41=$BM$5,$B41=2002),CONCATENATE($BM41," ",$B41),"")</f>
        <v/>
      </c>
      <c r="BP41" s="0" t="str">
        <f aca="false">IF(AND($BM41=$BM$5,$B41=2003),CONCATENATE($BM41," ",$B41),"")</f>
        <v/>
      </c>
      <c r="BQ41" s="0" t="str">
        <f aca="false">IF(AND($BM41=$BM$5,$B41=2004),CONCATENATE($BM41," ",$B41),"")</f>
        <v/>
      </c>
      <c r="BR41" s="0" t="str">
        <f aca="false">IF(OR($EZ41=BR$5,$FA41=BR$5,$FB41=BR$5),BR$5,"")</f>
        <v/>
      </c>
      <c r="BS41" s="0" t="str">
        <f aca="false">IF(AND($BR41=$BR$5,$B41=2001),CONCATENATE($BR41," ",$B41),"")</f>
        <v/>
      </c>
      <c r="BT41" s="0" t="str">
        <f aca="false">IF(AND($BR41=$BR$5,$B41=2002),CONCATENATE($BR41," ",$B41),"")</f>
        <v/>
      </c>
      <c r="BU41" s="0" t="str">
        <f aca="false">IF(AND($BR41=$BR$5,$B41=2003),CONCATENATE($BR41," ",$B41),"")</f>
        <v/>
      </c>
      <c r="BV41" s="0" t="str">
        <f aca="false">IF(AND($BR41=$BR$5,$B41=2004),CONCATENATE($BR41," ",$B41),"")</f>
        <v/>
      </c>
      <c r="BW41" s="0" t="str">
        <f aca="false">IF(OR($EZ41=BW$5,$FA41=BW$5,$FB41=BW$5),BW$5,"")</f>
        <v/>
      </c>
      <c r="BX41" s="0" t="str">
        <f aca="false">IF(AND($BW41=$BW$5,$B41=2001),CONCATENATE($BW41," ",$B41),"")</f>
        <v/>
      </c>
      <c r="BY41" s="0" t="str">
        <f aca="false">IF(AND($BW41=$BW$5,$B41=2002),CONCATENATE($BW41," ",$B41),"")</f>
        <v/>
      </c>
      <c r="BZ41" s="0" t="str">
        <f aca="false">IF(AND($BW41=$BW$5,$B41=2003),CONCATENATE($BW41," ",$B41),"")</f>
        <v/>
      </c>
      <c r="CA41" s="0" t="str">
        <f aca="false">IF(AND($BW41=$BW$5,$B41=2004),CONCATENATE($BW41," ",$B41),"")</f>
        <v/>
      </c>
      <c r="CB41" s="0" t="str">
        <f aca="false">IF(OR($EZ41=CB$5,$FA41=CB$5,$FB41=CB$5),CB$5,"")</f>
        <v/>
      </c>
      <c r="CC41" s="0" t="str">
        <f aca="false">IF(AND($CB41=$CB$5,$B41=2001),CONCATENATE($CB41," ",$B41),"")</f>
        <v/>
      </c>
      <c r="CD41" s="0" t="str">
        <f aca="false">IF(AND($CB41=$CB$5,$B41=2002),CONCATENATE($CB41," ",$B41),"")</f>
        <v/>
      </c>
      <c r="CE41" s="0" t="str">
        <f aca="false">IF(AND($CB41=$CB$5,$B41=2003),CONCATENATE($CB41," ",$B41),"")</f>
        <v/>
      </c>
      <c r="CF41" s="0" t="str">
        <f aca="false">IF(AND($CB41=$CB$5,$B41=2004),CONCATENATE($CB41," ",$B41),"")</f>
        <v/>
      </c>
      <c r="CG41" s="0" t="str">
        <f aca="false">IF(OR($EZ41=CG$5,$FA41=CG$5,$FB41=CG$5),CG$5,"")</f>
        <v/>
      </c>
      <c r="CH41" s="0" t="str">
        <f aca="false">IF(AND($CG41=$CG$5,$B41=2001),CONCATENATE($CG41," ",$B41),"")</f>
        <v/>
      </c>
      <c r="CI41" s="0" t="str">
        <f aca="false">IF(AND($CG41=$CG$5,$B41=2002),CONCATENATE($CG41," ",$B41),"")</f>
        <v/>
      </c>
      <c r="CJ41" s="0" t="str">
        <f aca="false">IF(AND($CG41=$CG$5,$B41=2003),CONCATENATE($CG41," ",$B41),"")</f>
        <v/>
      </c>
      <c r="CK41" s="0" t="str">
        <f aca="false">IF(AND($CG41=$CG$5,$B41=2004),CONCATENATE($CG41," ",$B41),"")</f>
        <v/>
      </c>
      <c r="CL41" s="0" t="str">
        <f aca="false">IF(OR($EZ41=CL$5,$FA41=CL$5,$FB41=CL$5),CL$5,"")</f>
        <v/>
      </c>
      <c r="CM41" s="0" t="str">
        <f aca="false">IF(AND($CL41=$CL$5,$B41=2001),CONCATENATE($CL41," ",$B41),"")</f>
        <v/>
      </c>
      <c r="CN41" s="0" t="str">
        <f aca="false">IF(AND($CL41=$CL$5,$B41=2002),CONCATENATE($CL41," ",$B41),"")</f>
        <v/>
      </c>
      <c r="CO41" s="0" t="str">
        <f aca="false">IF(AND($CL41=$CL$5,$B41=2003),CONCATENATE($CL41," ",$B41),"")</f>
        <v/>
      </c>
      <c r="CP41" s="0" t="str">
        <f aca="false">IF(AND($CL41=$CL$5,$B41=2004),CONCATENATE($CL41," ",$B41),"")</f>
        <v/>
      </c>
      <c r="CQ41" s="0" t="str">
        <f aca="false">IF(OR($EZ41=CQ$5,$FA41=CQ$5,$FB41=CQ$5),CQ$5,"")</f>
        <v/>
      </c>
      <c r="CR41" s="0" t="str">
        <f aca="false">IF(AND($CQ41=$CQ$5,$B41=2001),CONCATENATE($CQ41," ",$B41),"")</f>
        <v/>
      </c>
      <c r="CS41" s="0" t="str">
        <f aca="false">IF(AND($CQ41=$CQ$5,$B41=2002),CONCATENATE($CQ41," ",$B41),"")</f>
        <v/>
      </c>
      <c r="CT41" s="0" t="str">
        <f aca="false">IF(AND($CQ41=$CQ$5,$B41=2003),CONCATENATE($CQ41," ",$B41),"")</f>
        <v/>
      </c>
      <c r="CU41" s="0" t="str">
        <f aca="false">IF(AND($CQ41=$CQ$5,$B41=2004),CONCATENATE($CQ41," ",$B41),"")</f>
        <v/>
      </c>
      <c r="CV41" s="0" t="str">
        <f aca="false">IF(OR($EZ41=CV$5,$FA41=CV$5,$FB41=CV$5),CV$5,"")</f>
        <v/>
      </c>
      <c r="CW41" s="0" t="str">
        <f aca="false">IF(AND($CV41=$CV$5,$B41=2001),CONCATENATE($CV41," ",$B41),"")</f>
        <v/>
      </c>
      <c r="CX41" s="0" t="str">
        <f aca="false">IF(AND($CV41=$CV$5,$B41=2002),CONCATENATE($CV41," ",$B41),"")</f>
        <v/>
      </c>
      <c r="CY41" s="0" t="str">
        <f aca="false">IF(AND($CV41=$CV$5,$B41=2003),CONCATENATE($CV41," ",$B41),"")</f>
        <v/>
      </c>
      <c r="CZ41" s="0" t="str">
        <f aca="false">IF(AND($CV41=$CV$5,$B41=2004),CONCATENATE($CV41," ",$B41),"")</f>
        <v/>
      </c>
      <c r="DA41" s="0" t="str">
        <f aca="false">IF(OR($EZ41=DA$5,$FA41=DA$5,$FB41=DA$5),DA$5,"")</f>
        <v/>
      </c>
      <c r="DB41" s="0" t="str">
        <f aca="false">IF(AND($DA41=$DA$5,$B41=2001),CONCATENATE($DA41," ",$B41),"")</f>
        <v/>
      </c>
      <c r="DC41" s="0" t="str">
        <f aca="false">IF(AND($DA41=$DA$5,$B41=2002),CONCATENATE($DA41," ",$B41),"")</f>
        <v/>
      </c>
      <c r="DD41" s="0" t="str">
        <f aca="false">IF(AND($DA41=$DA$5,$B41=2003),CONCATENATE($DA41," ",$B41),"")</f>
        <v/>
      </c>
      <c r="DE41" s="0" t="str">
        <f aca="false">IF(AND($DA41=$DA$5,$B41=2004),CONCATENATE($DA41," ",$B41),"")</f>
        <v/>
      </c>
      <c r="DF41" s="0" t="n">
        <v>900</v>
      </c>
      <c r="DG41" s="0" t="n">
        <v>900</v>
      </c>
      <c r="DH41" s="12" t="n">
        <v>1836.1</v>
      </c>
      <c r="DI41" s="12" t="n">
        <v>1205</v>
      </c>
      <c r="DJ41" s="12" t="n">
        <v>4015</v>
      </c>
      <c r="DK41" s="12" t="n">
        <v>1863</v>
      </c>
      <c r="DL41" s="12" t="n">
        <v>345</v>
      </c>
      <c r="DM41" s="0" t="n">
        <v>6.8</v>
      </c>
      <c r="DN41" s="12" t="n">
        <v>1233.1</v>
      </c>
      <c r="DO41" s="0" t="n">
        <v>34</v>
      </c>
      <c r="DP41" s="0" t="n">
        <v>160</v>
      </c>
      <c r="DQ41" s="12" t="n">
        <v>2709</v>
      </c>
      <c r="DR41" s="12" t="n">
        <v>350</v>
      </c>
      <c r="DS41" s="12" t="n">
        <v>4006</v>
      </c>
      <c r="DT41" s="12" t="n">
        <v>1296</v>
      </c>
      <c r="DU41" s="12" t="n">
        <v>1233.1</v>
      </c>
      <c r="DV41" s="0" t="n">
        <v>6.8</v>
      </c>
      <c r="DW41" s="0" t="n">
        <v>49</v>
      </c>
      <c r="DX41" s="12" t="n">
        <v>455.2</v>
      </c>
      <c r="DY41" s="0" t="n">
        <v>685</v>
      </c>
      <c r="DZ41" s="0" t="n">
        <v>1065</v>
      </c>
      <c r="EA41" s="0" t="n">
        <v>0</v>
      </c>
      <c r="EB41" s="12" t="n">
        <f aca="false">DF41*$EB$1*$EB$2</f>
        <v>162000</v>
      </c>
      <c r="EC41" s="12" t="n">
        <v>330498</v>
      </c>
      <c r="ED41" s="12" t="n">
        <v>216900</v>
      </c>
      <c r="EE41" s="12" t="n">
        <v>722700</v>
      </c>
      <c r="EF41" s="12" t="n">
        <v>335340</v>
      </c>
      <c r="EG41" s="12" t="n">
        <v>62100</v>
      </c>
      <c r="EH41" s="12" t="n">
        <v>1224</v>
      </c>
      <c r="EI41" s="12" t="n">
        <v>221958</v>
      </c>
      <c r="EJ41" s="12" t="n">
        <v>6120</v>
      </c>
      <c r="EK41" s="12" t="n">
        <v>28800</v>
      </c>
      <c r="EL41" s="12" t="n">
        <v>487620</v>
      </c>
      <c r="EM41" s="12" t="n">
        <v>63000</v>
      </c>
      <c r="EN41" s="12" t="n">
        <v>721080</v>
      </c>
      <c r="EO41" s="12" t="n">
        <v>233280</v>
      </c>
      <c r="EP41" s="12" t="n">
        <v>221958</v>
      </c>
      <c r="EQ41" s="0" t="n">
        <v>1224</v>
      </c>
      <c r="ER41" s="12" t="n">
        <v>8820</v>
      </c>
      <c r="ES41" s="12" t="n">
        <v>81936</v>
      </c>
      <c r="ET41" s="12" t="n">
        <v>123300</v>
      </c>
      <c r="EU41" s="12" t="n">
        <v>191700</v>
      </c>
      <c r="EV41" s="0" t="n">
        <v>0</v>
      </c>
      <c r="EW41" s="0" t="s">
        <v>114</v>
      </c>
      <c r="EX41" s="0" t="s">
        <v>115</v>
      </c>
      <c r="EY41" s="0" t="s">
        <v>116</v>
      </c>
      <c r="EZ41" s="25" t="s">
        <v>83</v>
      </c>
      <c r="FA41" s="25"/>
      <c r="FB41" s="25"/>
      <c r="FS41" s="0" t="n">
        <v>527</v>
      </c>
    </row>
    <row r="42" customFormat="false" ht="12.75" hidden="false" customHeight="false" outlineLevel="0" collapsed="false">
      <c r="A42" s="0" t="s">
        <v>517</v>
      </c>
      <c r="B42" s="0" t="n">
        <v>2002</v>
      </c>
      <c r="C42" s="24"/>
      <c r="D42" s="0" t="s">
        <v>316</v>
      </c>
      <c r="E42" s="0" t="str">
        <f aca="false">CONCATENATE(D42," ",B42)</f>
        <v>WA 2002</v>
      </c>
      <c r="F42" s="0" t="s">
        <v>446</v>
      </c>
      <c r="G42" s="0" t="s">
        <v>337</v>
      </c>
      <c r="H42" s="0" t="s">
        <v>447</v>
      </c>
      <c r="I42" s="0" t="s">
        <v>448</v>
      </c>
      <c r="J42" s="0" t="str">
        <f aca="false">IF(OR($EZ42=J$5,$FA42=J$5,$FB42=J$5),J$5,"")</f>
        <v/>
      </c>
      <c r="K42" s="0" t="str">
        <f aca="false">IF(AND($J42=$J$5,$B42=2001),CONCATENATE($J42," ",$B42),"")</f>
        <v/>
      </c>
      <c r="L42" s="0" t="str">
        <f aca="false">IF(AND($J42=$J$5,$B42=2002),CONCATENATE($J42," ",$B42),"")</f>
        <v/>
      </c>
      <c r="M42" s="0" t="str">
        <f aca="false">IF(AND($J42=$J$5,$B42=2003),CONCATENATE($J42," ",$B42),"")</f>
        <v/>
      </c>
      <c r="N42" s="0" t="str">
        <f aca="false">IF(AND($J42=$J$5,$B42=2004),CONCATENATE($J42," ",$B42),"")</f>
        <v/>
      </c>
      <c r="O42" s="0" t="str">
        <f aca="false">IF(OR($EZ42=O$5,$FA42=O$5,$FB42=O$5),O$5,"")</f>
        <v/>
      </c>
      <c r="P42" s="0" t="str">
        <f aca="false">IF(AND($O42=$O$5,$B42=2001),CONCATENATE($O42," ",$B42),"")</f>
        <v/>
      </c>
      <c r="Q42" s="0" t="str">
        <f aca="false">IF(AND($O42=$O$5,$B42=2002),CONCATENATE($O42," ",$B42),"")</f>
        <v/>
      </c>
      <c r="R42" s="0" t="str">
        <f aca="false">IF(AND($O42=$O$5,$B42=2003),CONCATENATE($O42," ",$B42),"")</f>
        <v/>
      </c>
      <c r="S42" s="0" t="str">
        <f aca="false">IF(AND($O42=$O$5,$B42=2004),CONCATENATE($O42," ",$B42),"")</f>
        <v/>
      </c>
      <c r="T42" s="0" t="str">
        <f aca="false">IF(OR($EZ42=T$5,$FA42=T$5,$FB42=T$5),T$5,"")</f>
        <v/>
      </c>
      <c r="U42" s="0" t="str">
        <f aca="false">IF(AND($T42=$T$5,$B42=2001),CONCATENATE($T42," ",$B42),"")</f>
        <v/>
      </c>
      <c r="V42" s="0" t="str">
        <f aca="false">IF(AND($T42=$T$5,$B42=2002),CONCATENATE($T42," ",$B42),"")</f>
        <v/>
      </c>
      <c r="W42" s="0" t="str">
        <f aca="false">IF(AND($T42=$T$5,$B42=2003),CONCATENATE($T42," ",$B42),"")</f>
        <v/>
      </c>
      <c r="X42" s="0" t="str">
        <f aca="false">IF(AND($T42=$T$5,$B42=2004),CONCATENATE($T42," ",$B42),"")</f>
        <v/>
      </c>
      <c r="Y42" s="0" t="str">
        <f aca="false">IF(OR($EZ42=Y$5,$FA42=Y$5,$FB42=Y$5),Y$5,"")</f>
        <v/>
      </c>
      <c r="Z42" s="0" t="str">
        <f aca="false">IF(AND($Y42=$Y$5,$B42=2001),CONCATENATE($Y42," ",$B42),"")</f>
        <v/>
      </c>
      <c r="AA42" s="0" t="str">
        <f aca="false">IF(AND($Y42=$Y$5,$B42=2002),CONCATENATE($Y42," ",$B42),"")</f>
        <v/>
      </c>
      <c r="AB42" s="0" t="str">
        <f aca="false">IF(AND($Y42=$Y$5,$B42=2003),CONCATENATE($Y42," ",$B42),"")</f>
        <v/>
      </c>
      <c r="AC42" s="0" t="str">
        <f aca="false">IF(AND($Y42=$Y$5,$B42=2004),CONCATENATE($Y42," ",$B42),"")</f>
        <v/>
      </c>
      <c r="AD42" s="0" t="str">
        <f aca="false">IF(OR($EZ42=AD$5,$FA42=AD$5,$FB42=AD$5),AD$5,"")</f>
        <v/>
      </c>
      <c r="AE42" s="0" t="str">
        <f aca="false">IF(AND($AD42=$AD$5,$B42=2001),CONCATENATE($AD42," ",$B42),"")</f>
        <v/>
      </c>
      <c r="AF42" s="0" t="str">
        <f aca="false">IF(AND($AD42=$AD$5,$B42=2002),CONCATENATE($AD42," ",$B42),"")</f>
        <v/>
      </c>
      <c r="AG42" s="0" t="str">
        <f aca="false">IF(AND($AD42=$AD$5,$B42=2003),CONCATENATE($AD42," ",$B42),"")</f>
        <v/>
      </c>
      <c r="AH42" s="0" t="str">
        <f aca="false">IF(AND($AD42=$AD$5,$B42=2004),CONCATENATE($AD42," ",$B42),"")</f>
        <v/>
      </c>
      <c r="AI42" s="0" t="str">
        <f aca="false">IF(OR($EZ42=AI$5,$FA42=AI$5,$FB42=AI$5),AI$5,"")</f>
        <v/>
      </c>
      <c r="AJ42" s="0" t="str">
        <f aca="false">IF(AND($AI42=$AI$5,$B42=2001),CONCATENATE($AI42," ",$B42),"")</f>
        <v/>
      </c>
      <c r="AK42" s="0" t="str">
        <f aca="false">IF(AND($AI42=$AI$5,$B42=2002),CONCATENATE($AI42," ",$B42),"")</f>
        <v/>
      </c>
      <c r="AL42" s="0" t="str">
        <f aca="false">IF(AND($AI42=$AI$5,$B42=2003),CONCATENATE($AI42," ",$B42),"")</f>
        <v/>
      </c>
      <c r="AM42" s="0" t="str">
        <f aca="false">IF(AND($AI42=$AI$5,$B42=2004),CONCATENATE($AI42," ",$B42),"")</f>
        <v/>
      </c>
      <c r="AN42" s="0" t="str">
        <f aca="false">IF(OR($EZ42=AN$5,$FA42=AN$5,$FB42=AN$5),AN$5,"")</f>
        <v/>
      </c>
      <c r="AO42" s="0" t="str">
        <f aca="false">IF(AND($AN42=$AN$5,$B42=2001),CONCATENATE($AN42," ",$B42),"")</f>
        <v/>
      </c>
      <c r="AP42" s="0" t="str">
        <f aca="false">IF(AND($AN42=$AN$5,$B42=2002),CONCATENATE($AN42," ",$B42),"")</f>
        <v/>
      </c>
      <c r="AQ42" s="0" t="str">
        <f aca="false">IF(AND($AN42=$AN$5,$B42=2003),CONCATENATE($AN42," ",$B42),"")</f>
        <v/>
      </c>
      <c r="AR42" s="0" t="str">
        <f aca="false">IF(AND($AN42=$AN$5,$B42=2004),CONCATENATE($AN42," ",$B42),"")</f>
        <v/>
      </c>
      <c r="AS42" s="0" t="str">
        <f aca="false">IF(OR($EZ42=AS$5,$FA42=AS$5,$FB42=AS$5),AS$5,"")</f>
        <v/>
      </c>
      <c r="AT42" s="0" t="str">
        <f aca="false">IF(AND($AS42=$AS$5,$B42=2001),CONCATENATE($AS42," ",$B42),"")</f>
        <v/>
      </c>
      <c r="AU42" s="0" t="str">
        <f aca="false">IF(AND($AS42=$AS$5,$B42=2002),CONCATENATE($AS42," ",$B42),"")</f>
        <v/>
      </c>
      <c r="AV42" s="0" t="str">
        <f aca="false">IF(AND($AS42=$AS$5,$B42=2003),CONCATENATE($AS42," ",$B42),"")</f>
        <v/>
      </c>
      <c r="AW42" s="0" t="str">
        <f aca="false">IF(AND($AS42=$AS$5,$B42=2004),CONCATENATE($AS42," ",$B42),"")</f>
        <v/>
      </c>
      <c r="AX42" s="0" t="str">
        <f aca="false">IF(OR($EZ42=AX$5,$FA42=AX$5,$FB42=AX$5),AX$5,"")</f>
        <v/>
      </c>
      <c r="AY42" s="0" t="str">
        <f aca="false">IF(AND($AX42=$AX$5,$B42=2001),CONCATENATE($AX42," ",$B42),"")</f>
        <v/>
      </c>
      <c r="AZ42" s="0" t="str">
        <f aca="false">IF(AND($AX42=$AX$5,$B42=2002),CONCATENATE($AX42," ",$B42),"")</f>
        <v/>
      </c>
      <c r="BA42" s="0" t="str">
        <f aca="false">IF(AND($AX42=$AX$5,$B42=2003),CONCATENATE($AX42," ",$B42),"")</f>
        <v/>
      </c>
      <c r="BB42" s="0" t="str">
        <f aca="false">IF(AND($AX42=$AX$5,$B42=2004),CONCATENATE($AX42," ",$B42),"")</f>
        <v/>
      </c>
      <c r="BC42" s="0" t="str">
        <f aca="false">IF(OR($EZ42=BC$5,$FA42=BC$5,$FB42=BC$5),BC$5,"")</f>
        <v>NWPL</v>
      </c>
      <c r="BD42" s="0" t="str">
        <f aca="false">IF(AND($BC42=$BC$5,$B42=2001),CONCATENATE($BC42," ",$B42),"")</f>
        <v/>
      </c>
      <c r="BE42" s="0" t="str">
        <f aca="false">IF(AND($BC42=$BC$5,$B42=2002),CONCATENATE($BC42," ",$B42),"")</f>
        <v>NWPL 2002</v>
      </c>
      <c r="BF42" s="0" t="str">
        <f aca="false">IF(AND($BC42=$BC$5,$B42=2003),CONCATENATE($BC42," ",$B42),"")</f>
        <v/>
      </c>
      <c r="BG42" s="0" t="str">
        <f aca="false">IF(AND($BC42=$BC$5,$B42=2004),CONCATENATE($BC42," ",$B42),"")</f>
        <v/>
      </c>
      <c r="BH42" s="0" t="str">
        <f aca="false">IF(OR($EZ42=BH$5,$FA42=BH$5,$FB42=BH$5),BH$5,"")</f>
        <v/>
      </c>
      <c r="BI42" s="0" t="str">
        <f aca="false">IF(AND($BH42=$BH$5,$B42=2001),CONCATENATE($BH42," ",$B42),"")</f>
        <v/>
      </c>
      <c r="BJ42" s="0" t="str">
        <f aca="false">IF(AND($BH42=$BH$5,$B42=2002),CONCATENATE($BH42," ",$B42),"")</f>
        <v/>
      </c>
      <c r="BK42" s="0" t="str">
        <f aca="false">IF(AND($BH42=$BH$5,$B42=2003),CONCATENATE($BH42," ",$B42),"")</f>
        <v/>
      </c>
      <c r="BL42" s="0" t="str">
        <f aca="false">IF(AND($BH42=$BH$5,$B42=2004),CONCATENATE($BH42," ",$B42),"")</f>
        <v/>
      </c>
      <c r="BM42" s="0" t="str">
        <f aca="false">IF(OR($EZ42=BM$5,$FA42=BM$5,$FB42=BM$5),BM$5,"")</f>
        <v/>
      </c>
      <c r="BN42" s="0" t="str">
        <f aca="false">IF(AND($BM42=$BM$5,$B42=2001),CONCATENATE($BM42," ",$B42),"")</f>
        <v/>
      </c>
      <c r="BO42" s="0" t="str">
        <f aca="false">IF(AND($BM42=$BM$5,$B42=2002),CONCATENATE($BM42," ",$B42),"")</f>
        <v/>
      </c>
      <c r="BP42" s="0" t="str">
        <f aca="false">IF(AND($BM42=$BM$5,$B42=2003),CONCATENATE($BM42," ",$B42),"")</f>
        <v/>
      </c>
      <c r="BQ42" s="0" t="str">
        <f aca="false">IF(AND($BM42=$BM$5,$B42=2004),CONCATENATE($BM42," ",$B42),"")</f>
        <v/>
      </c>
      <c r="BR42" s="0" t="str">
        <f aca="false">IF(OR($EZ42=BR$5,$FA42=BR$5,$FB42=BR$5),BR$5,"")</f>
        <v/>
      </c>
      <c r="BS42" s="0" t="str">
        <f aca="false">IF(AND($BR42=$BR$5,$B42=2001),CONCATENATE($BR42," ",$B42),"")</f>
        <v/>
      </c>
      <c r="BT42" s="0" t="str">
        <f aca="false">IF(AND($BR42=$BR$5,$B42=2002),CONCATENATE($BR42," ",$B42),"")</f>
        <v/>
      </c>
      <c r="BU42" s="0" t="str">
        <f aca="false">IF(AND($BR42=$BR$5,$B42=2003),CONCATENATE($BR42," ",$B42),"")</f>
        <v/>
      </c>
      <c r="BV42" s="0" t="str">
        <f aca="false">IF(AND($BR42=$BR$5,$B42=2004),CONCATENATE($BR42," ",$B42),"")</f>
        <v/>
      </c>
      <c r="BW42" s="0" t="str">
        <f aca="false">IF(OR($EZ42=BW$5,$FA42=BW$5,$FB42=BW$5),BW$5,"")</f>
        <v/>
      </c>
      <c r="BX42" s="0" t="str">
        <f aca="false">IF(AND($BW42=$BW$5,$B42=2001),CONCATENATE($BW42," ",$B42),"")</f>
        <v/>
      </c>
      <c r="BY42" s="0" t="str">
        <f aca="false">IF(AND($BW42=$BW$5,$B42=2002),CONCATENATE($BW42," ",$B42),"")</f>
        <v/>
      </c>
      <c r="BZ42" s="0" t="str">
        <f aca="false">IF(AND($BW42=$BW$5,$B42=2003),CONCATENATE($BW42," ",$B42),"")</f>
        <v/>
      </c>
      <c r="CA42" s="0" t="str">
        <f aca="false">IF(AND($BW42=$BW$5,$B42=2004),CONCATENATE($BW42," ",$B42),"")</f>
        <v/>
      </c>
      <c r="CB42" s="0" t="str">
        <f aca="false">IF(OR($EZ42=CB$5,$FA42=CB$5,$FB42=CB$5),CB$5,"")</f>
        <v/>
      </c>
      <c r="CC42" s="0" t="str">
        <f aca="false">IF(AND($CB42=$CB$5,$B42=2001),CONCATENATE($CB42," ",$B42),"")</f>
        <v/>
      </c>
      <c r="CD42" s="0" t="str">
        <f aca="false">IF(AND($CB42=$CB$5,$B42=2002),CONCATENATE($CB42," ",$B42),"")</f>
        <v/>
      </c>
      <c r="CE42" s="0" t="str">
        <f aca="false">IF(AND($CB42=$CB$5,$B42=2003),CONCATENATE($CB42," ",$B42),"")</f>
        <v/>
      </c>
      <c r="CF42" s="0" t="str">
        <f aca="false">IF(AND($CB42=$CB$5,$B42=2004),CONCATENATE($CB42," ",$B42),"")</f>
        <v/>
      </c>
      <c r="CG42" s="0" t="str">
        <f aca="false">IF(OR($EZ42=CG$5,$FA42=CG$5,$FB42=CG$5),CG$5,"")</f>
        <v/>
      </c>
      <c r="CH42" s="0" t="str">
        <f aca="false">IF(AND($CG42=$CG$5,$B42=2001),CONCATENATE($CG42," ",$B42),"")</f>
        <v/>
      </c>
      <c r="CI42" s="0" t="str">
        <f aca="false">IF(AND($CG42=$CG$5,$B42=2002),CONCATENATE($CG42," ",$B42),"")</f>
        <v/>
      </c>
      <c r="CJ42" s="0" t="str">
        <f aca="false">IF(AND($CG42=$CG$5,$B42=2003),CONCATENATE($CG42," ",$B42),"")</f>
        <v/>
      </c>
      <c r="CK42" s="0" t="str">
        <f aca="false">IF(AND($CG42=$CG$5,$B42=2004),CONCATENATE($CG42," ",$B42),"")</f>
        <v/>
      </c>
      <c r="CL42" s="0" t="str">
        <f aca="false">IF(OR($EZ42=CL$5,$FA42=CL$5,$FB42=CL$5),CL$5,"")</f>
        <v/>
      </c>
      <c r="CM42" s="0" t="str">
        <f aca="false">IF(AND($CL42=$CL$5,$B42=2001),CONCATENATE($CL42," ",$B42),"")</f>
        <v/>
      </c>
      <c r="CN42" s="0" t="str">
        <f aca="false">IF(AND($CL42=$CL$5,$B42=2002),CONCATENATE($CL42," ",$B42),"")</f>
        <v/>
      </c>
      <c r="CO42" s="0" t="str">
        <f aca="false">IF(AND($CL42=$CL$5,$B42=2003),CONCATENATE($CL42," ",$B42),"")</f>
        <v/>
      </c>
      <c r="CP42" s="0" t="str">
        <f aca="false">IF(AND($CL42=$CL$5,$B42=2004),CONCATENATE($CL42," ",$B42),"")</f>
        <v/>
      </c>
      <c r="CQ42" s="0" t="str">
        <f aca="false">IF(OR($EZ42=CQ$5,$FA42=CQ$5,$FB42=CQ$5),CQ$5,"")</f>
        <v/>
      </c>
      <c r="CR42" s="0" t="str">
        <f aca="false">IF(AND($CQ42=$CQ$5,$B42=2001),CONCATENATE($CQ42," ",$B42),"")</f>
        <v/>
      </c>
      <c r="CS42" s="0" t="str">
        <f aca="false">IF(AND($CQ42=$CQ$5,$B42=2002),CONCATENATE($CQ42," ",$B42),"")</f>
        <v/>
      </c>
      <c r="CT42" s="0" t="str">
        <f aca="false">IF(AND($CQ42=$CQ$5,$B42=2003),CONCATENATE($CQ42," ",$B42),"")</f>
        <v/>
      </c>
      <c r="CU42" s="0" t="str">
        <f aca="false">IF(AND($CQ42=$CQ$5,$B42=2004),CONCATENATE($CQ42," ",$B42),"")</f>
        <v/>
      </c>
      <c r="CV42" s="0" t="str">
        <f aca="false">IF(OR($EZ42=CV$5,$FA42=CV$5,$FB42=CV$5),CV$5,"")</f>
        <v/>
      </c>
      <c r="CW42" s="0" t="str">
        <f aca="false">IF(AND($CV42=$CV$5,$B42=2001),CONCATENATE($CV42," ",$B42),"")</f>
        <v/>
      </c>
      <c r="CX42" s="0" t="str">
        <f aca="false">IF(AND($CV42=$CV$5,$B42=2002),CONCATENATE($CV42," ",$B42),"")</f>
        <v/>
      </c>
      <c r="CY42" s="0" t="str">
        <f aca="false">IF(AND($CV42=$CV$5,$B42=2003),CONCATENATE($CV42," ",$B42),"")</f>
        <v/>
      </c>
      <c r="CZ42" s="0" t="str">
        <f aca="false">IF(AND($CV42=$CV$5,$B42=2004),CONCATENATE($CV42," ",$B42),"")</f>
        <v/>
      </c>
      <c r="DA42" s="0" t="str">
        <f aca="false">IF(OR($EZ42=DA$5,$FA42=DA$5,$FB42=DA$5),DA$5,"")</f>
        <v/>
      </c>
      <c r="DB42" s="0" t="str">
        <f aca="false">IF(AND($DA42=$DA$5,$B42=2001),CONCATENATE($DA42," ",$B42),"")</f>
        <v/>
      </c>
      <c r="DC42" s="0" t="str">
        <f aca="false">IF(AND($DA42=$DA$5,$B42=2002),CONCATENATE($DA42," ",$B42),"")</f>
        <v/>
      </c>
      <c r="DD42" s="0" t="str">
        <f aca="false">IF(AND($DA42=$DA$5,$B42=2003),CONCATENATE($DA42," ",$B42),"")</f>
        <v/>
      </c>
      <c r="DE42" s="0" t="str">
        <f aca="false">IF(AND($DA42=$DA$5,$B42=2004),CONCATENATE($DA42," ",$B42),"")</f>
        <v/>
      </c>
      <c r="DF42" s="0" t="n">
        <v>248</v>
      </c>
      <c r="DG42" s="0" t="n">
        <v>248</v>
      </c>
      <c r="DH42" s="12" t="n">
        <v>1836.1</v>
      </c>
      <c r="DI42" s="12" t="n">
        <v>1205</v>
      </c>
      <c r="DJ42" s="12" t="n">
        <v>4015</v>
      </c>
      <c r="DK42" s="12" t="n">
        <v>1863</v>
      </c>
      <c r="DL42" s="12" t="n">
        <v>345</v>
      </c>
      <c r="DM42" s="0" t="n">
        <v>6.8</v>
      </c>
      <c r="DN42" s="12" t="n">
        <v>1233.1</v>
      </c>
      <c r="DO42" s="0" t="n">
        <v>34</v>
      </c>
      <c r="DP42" s="0" t="n">
        <v>160</v>
      </c>
      <c r="DQ42" s="12" t="n">
        <v>1809</v>
      </c>
      <c r="DR42" s="12" t="n">
        <v>350</v>
      </c>
      <c r="DS42" s="12" t="n">
        <v>4006</v>
      </c>
      <c r="DT42" s="12" t="n">
        <v>1296</v>
      </c>
      <c r="DU42" s="12" t="n">
        <v>1233.1</v>
      </c>
      <c r="DV42" s="0" t="n">
        <v>6.8</v>
      </c>
      <c r="DW42" s="0" t="n">
        <v>49</v>
      </c>
      <c r="DX42" s="12" t="n">
        <v>455.2</v>
      </c>
      <c r="DY42" s="0" t="n">
        <v>685</v>
      </c>
      <c r="DZ42" s="0" t="n">
        <v>1065</v>
      </c>
      <c r="EA42" s="0" t="n">
        <v>0</v>
      </c>
      <c r="EB42" s="12" t="n">
        <f aca="false">DF42*$EB$1*$EB$2</f>
        <v>44640</v>
      </c>
      <c r="EC42" s="12" t="n">
        <v>330498</v>
      </c>
      <c r="ED42" s="12" t="n">
        <v>216900</v>
      </c>
      <c r="EE42" s="12" t="n">
        <v>722700</v>
      </c>
      <c r="EF42" s="12" t="n">
        <v>335340</v>
      </c>
      <c r="EG42" s="12" t="n">
        <v>62100</v>
      </c>
      <c r="EH42" s="12" t="n">
        <v>1224</v>
      </c>
      <c r="EI42" s="12" t="n">
        <v>221958</v>
      </c>
      <c r="EJ42" s="12" t="n">
        <v>6120</v>
      </c>
      <c r="EK42" s="12" t="n">
        <v>28800</v>
      </c>
      <c r="EL42" s="12" t="n">
        <v>325620</v>
      </c>
      <c r="EM42" s="12" t="n">
        <v>63000</v>
      </c>
      <c r="EN42" s="12" t="n">
        <v>721080</v>
      </c>
      <c r="EO42" s="12" t="n">
        <v>233280</v>
      </c>
      <c r="EP42" s="12" t="n">
        <v>221958</v>
      </c>
      <c r="EQ42" s="0" t="n">
        <v>1224</v>
      </c>
      <c r="ER42" s="12" t="n">
        <v>8820</v>
      </c>
      <c r="ES42" s="12" t="n">
        <v>81936</v>
      </c>
      <c r="ET42" s="12" t="n">
        <v>123300</v>
      </c>
      <c r="EU42" s="12" t="n">
        <v>191700</v>
      </c>
      <c r="EV42" s="0" t="n">
        <v>0</v>
      </c>
      <c r="EW42" s="0" t="s">
        <v>545</v>
      </c>
      <c r="EX42" s="0" t="s">
        <v>115</v>
      </c>
      <c r="EY42" s="0" t="s">
        <v>116</v>
      </c>
      <c r="EZ42" s="0" t="s">
        <v>83</v>
      </c>
      <c r="FH42" s="0" t="n">
        <v>0</v>
      </c>
      <c r="FS42" s="0" t="n">
        <v>790</v>
      </c>
    </row>
    <row r="43" customFormat="false" ht="12.75" hidden="false" customHeight="false" outlineLevel="0" collapsed="false">
      <c r="A43" s="0" t="s">
        <v>108</v>
      </c>
      <c r="B43" s="0" t="n">
        <v>2003</v>
      </c>
      <c r="C43" s="24" t="n">
        <v>37773</v>
      </c>
      <c r="D43" s="0" t="s">
        <v>316</v>
      </c>
      <c r="E43" s="0" t="str">
        <f aca="false">CONCATENATE(D43," ",B43)</f>
        <v>WA 2003</v>
      </c>
      <c r="F43" s="0" t="s">
        <v>340</v>
      </c>
      <c r="G43" s="25" t="s">
        <v>341</v>
      </c>
      <c r="H43" s="0" t="s">
        <v>342</v>
      </c>
      <c r="I43" s="0" t="s">
        <v>343</v>
      </c>
      <c r="J43" s="0" t="str">
        <f aca="false">IF(OR($EZ43=J$5,$FA43=J$5,$FB43=J$5),J$5,"")</f>
        <v/>
      </c>
      <c r="K43" s="0" t="str">
        <f aca="false">IF(AND($J43=$J$5,$B43=2001),CONCATENATE($J43," ",$B43),"")</f>
        <v/>
      </c>
      <c r="L43" s="0" t="str">
        <f aca="false">IF(AND($J43=$J$5,$B43=2002),CONCATENATE($J43," ",$B43),"")</f>
        <v/>
      </c>
      <c r="M43" s="0" t="str">
        <f aca="false">IF(AND($J43=$J$5,$B43=2003),CONCATENATE($J43," ",$B43),"")</f>
        <v/>
      </c>
      <c r="N43" s="0" t="str">
        <f aca="false">IF(AND($J43=$J$5,$B43=2004),CONCATENATE($J43," ",$B43),"")</f>
        <v/>
      </c>
      <c r="O43" s="0" t="str">
        <f aca="false">IF(OR($EZ43=O$5,$FA43=O$5,$FB43=O$5),O$5,"")</f>
        <v/>
      </c>
      <c r="P43" s="0" t="str">
        <f aca="false">IF(AND($O43=$O$5,$B43=2001),CONCATENATE($O43," ",$B43),"")</f>
        <v/>
      </c>
      <c r="Q43" s="0" t="str">
        <f aca="false">IF(AND($O43=$O$5,$B43=2002),CONCATENATE($O43," ",$B43),"")</f>
        <v/>
      </c>
      <c r="R43" s="0" t="str">
        <f aca="false">IF(AND($O43=$O$5,$B43=2003),CONCATENATE($O43," ",$B43),"")</f>
        <v/>
      </c>
      <c r="S43" s="0" t="str">
        <f aca="false">IF(AND($O43=$O$5,$B43=2004),CONCATENATE($O43," ",$B43),"")</f>
        <v/>
      </c>
      <c r="T43" s="0" t="str">
        <f aca="false">IF(OR($EZ43=T$5,$FA43=T$5,$FB43=T$5),T$5,"")</f>
        <v/>
      </c>
      <c r="U43" s="0" t="str">
        <f aca="false">IF(AND($T43=$T$5,$B43=2001),CONCATENATE($T43," ",$B43),"")</f>
        <v/>
      </c>
      <c r="V43" s="0" t="str">
        <f aca="false">IF(AND($T43=$T$5,$B43=2002),CONCATENATE($T43," ",$B43),"")</f>
        <v/>
      </c>
      <c r="W43" s="0" t="str">
        <f aca="false">IF(AND($T43=$T$5,$B43=2003),CONCATENATE($T43," ",$B43),"")</f>
        <v/>
      </c>
      <c r="X43" s="0" t="str">
        <f aca="false">IF(AND($T43=$T$5,$B43=2004),CONCATENATE($T43," ",$B43),"")</f>
        <v/>
      </c>
      <c r="Y43" s="0" t="str">
        <f aca="false">IF(OR($EZ43=Y$5,$FA43=Y$5,$FB43=Y$5),Y$5,"")</f>
        <v/>
      </c>
      <c r="Z43" s="0" t="str">
        <f aca="false">IF(AND($Y43=$Y$5,$B43=2001),CONCATENATE($Y43," ",$B43),"")</f>
        <v/>
      </c>
      <c r="AA43" s="0" t="str">
        <f aca="false">IF(AND($Y43=$Y$5,$B43=2002),CONCATENATE($Y43," ",$B43),"")</f>
        <v/>
      </c>
      <c r="AB43" s="0" t="str">
        <f aca="false">IF(AND($Y43=$Y$5,$B43=2003),CONCATENATE($Y43," ",$B43),"")</f>
        <v/>
      </c>
      <c r="AC43" s="0" t="str">
        <f aca="false">IF(AND($Y43=$Y$5,$B43=2004),CONCATENATE($Y43," ",$B43),"")</f>
        <v/>
      </c>
      <c r="AD43" s="0" t="str">
        <f aca="false">IF(OR($EZ43=AD$5,$FA43=AD$5,$FB43=AD$5),AD$5,"")</f>
        <v/>
      </c>
      <c r="AE43" s="0" t="str">
        <f aca="false">IF(AND($AD43=$AD$5,$B43=2001),CONCATENATE($AD43," ",$B43),"")</f>
        <v/>
      </c>
      <c r="AF43" s="0" t="str">
        <f aca="false">IF(AND($AD43=$AD$5,$B43=2002),CONCATENATE($AD43," ",$B43),"")</f>
        <v/>
      </c>
      <c r="AG43" s="0" t="str">
        <f aca="false">IF(AND($AD43=$AD$5,$B43=2003),CONCATENATE($AD43," ",$B43),"")</f>
        <v/>
      </c>
      <c r="AH43" s="0" t="str">
        <f aca="false">IF(AND($AD43=$AD$5,$B43=2004),CONCATENATE($AD43," ",$B43),"")</f>
        <v/>
      </c>
      <c r="AI43" s="0" t="str">
        <f aca="false">IF(OR($EZ43=AI$5,$FA43=AI$5,$FB43=AI$5),AI$5,"")</f>
        <v/>
      </c>
      <c r="AJ43" s="0" t="str">
        <f aca="false">IF(AND($AI43=$AI$5,$B43=2001),CONCATENATE($AI43," ",$B43),"")</f>
        <v/>
      </c>
      <c r="AK43" s="0" t="str">
        <f aca="false">IF(AND($AI43=$AI$5,$B43=2002),CONCATENATE($AI43," ",$B43),"")</f>
        <v/>
      </c>
      <c r="AL43" s="0" t="str">
        <f aca="false">IF(AND($AI43=$AI$5,$B43=2003),CONCATENATE($AI43," ",$B43),"")</f>
        <v/>
      </c>
      <c r="AM43" s="0" t="str">
        <f aca="false">IF(AND($AI43=$AI$5,$B43=2004),CONCATENATE($AI43," ",$B43),"")</f>
        <v/>
      </c>
      <c r="AN43" s="0" t="str">
        <f aca="false">IF(OR($EZ43=AN$5,$FA43=AN$5,$FB43=AN$5),AN$5,"")</f>
        <v/>
      </c>
      <c r="AO43" s="0" t="str">
        <f aca="false">IF(AND($AN43=$AN$5,$B43=2001),CONCATENATE($AN43," ",$B43),"")</f>
        <v/>
      </c>
      <c r="AP43" s="0" t="str">
        <f aca="false">IF(AND($AN43=$AN$5,$B43=2002),CONCATENATE($AN43," ",$B43),"")</f>
        <v/>
      </c>
      <c r="AQ43" s="0" t="str">
        <f aca="false">IF(AND($AN43=$AN$5,$B43=2003),CONCATENATE($AN43," ",$B43),"")</f>
        <v/>
      </c>
      <c r="AR43" s="0" t="str">
        <f aca="false">IF(AND($AN43=$AN$5,$B43=2004),CONCATENATE($AN43," ",$B43),"")</f>
        <v/>
      </c>
      <c r="AS43" s="0" t="str">
        <f aca="false">IF(OR($EZ43=AS$5,$FA43=AS$5,$FB43=AS$5),AS$5,"")</f>
        <v/>
      </c>
      <c r="AT43" s="0" t="str">
        <f aca="false">IF(AND($AS43=$AS$5,$B43=2001),CONCATENATE($AS43," ",$B43),"")</f>
        <v/>
      </c>
      <c r="AU43" s="0" t="str">
        <f aca="false">IF(AND($AS43=$AS$5,$B43=2002),CONCATENATE($AS43," ",$B43),"")</f>
        <v/>
      </c>
      <c r="AV43" s="0" t="str">
        <f aca="false">IF(AND($AS43=$AS$5,$B43=2003),CONCATENATE($AS43," ",$B43),"")</f>
        <v/>
      </c>
      <c r="AW43" s="0" t="str">
        <f aca="false">IF(AND($AS43=$AS$5,$B43=2004),CONCATENATE($AS43," ",$B43),"")</f>
        <v/>
      </c>
      <c r="AX43" s="0" t="str">
        <f aca="false">IF(OR($EZ43=AX$5,$FA43=AX$5,$FB43=AX$5),AX$5,"")</f>
        <v/>
      </c>
      <c r="AY43" s="0" t="str">
        <f aca="false">IF(AND($AX43=$AX$5,$B43=2001),CONCATENATE($AX43," ",$B43),"")</f>
        <v/>
      </c>
      <c r="AZ43" s="0" t="str">
        <f aca="false">IF(AND($AX43=$AX$5,$B43=2002),CONCATENATE($AX43," ",$B43),"")</f>
        <v/>
      </c>
      <c r="BA43" s="0" t="str">
        <f aca="false">IF(AND($AX43=$AX$5,$B43=2003),CONCATENATE($AX43," ",$B43),"")</f>
        <v/>
      </c>
      <c r="BB43" s="0" t="str">
        <f aca="false">IF(AND($AX43=$AX$5,$B43=2004),CONCATENATE($AX43," ",$B43),"")</f>
        <v/>
      </c>
      <c r="BC43" s="0" t="str">
        <f aca="false">IF(OR($EZ43=BC$5,$FA43=BC$5,$FB43=BC$5),BC$5,"")</f>
        <v>NWPL</v>
      </c>
      <c r="BD43" s="0" t="str">
        <f aca="false">IF(AND($BC43=$BC$5,$B43=2001),CONCATENATE($BC43," ",$B43),"")</f>
        <v/>
      </c>
      <c r="BE43" s="0" t="str">
        <f aca="false">IF(AND($BC43=$BC$5,$B43=2002),CONCATENATE($BC43," ",$B43),"")</f>
        <v/>
      </c>
      <c r="BF43" s="0" t="str">
        <f aca="false">IF(AND($BC43=$BC$5,$B43=2003),CONCATENATE($BC43," ",$B43),"")</f>
        <v>NWPL 2003</v>
      </c>
      <c r="BG43" s="0" t="str">
        <f aca="false">IF(AND($BC43=$BC$5,$B43=2004),CONCATENATE($BC43," ",$B43),"")</f>
        <v/>
      </c>
      <c r="BH43" s="0" t="str">
        <f aca="false">IF(OR($EZ43=BH$5,$FA43=BH$5,$FB43=BH$5),BH$5,"")</f>
        <v/>
      </c>
      <c r="BI43" s="0" t="str">
        <f aca="false">IF(AND($BH43=$BH$5,$B43=2001),CONCATENATE($BH43," ",$B43),"")</f>
        <v/>
      </c>
      <c r="BJ43" s="0" t="str">
        <f aca="false">IF(AND($BH43=$BH$5,$B43=2002),CONCATENATE($BH43," ",$B43),"")</f>
        <v/>
      </c>
      <c r="BK43" s="0" t="str">
        <f aca="false">IF(AND($BH43=$BH$5,$B43=2003),CONCATENATE($BH43," ",$B43),"")</f>
        <v/>
      </c>
      <c r="BL43" s="0" t="str">
        <f aca="false">IF(AND($BH43=$BH$5,$B43=2004),CONCATENATE($BH43," ",$B43),"")</f>
        <v/>
      </c>
      <c r="BM43" s="0" t="str">
        <f aca="false">IF(OR($EZ43=BM$5,$FA43=BM$5,$FB43=BM$5),BM$5,"")</f>
        <v/>
      </c>
      <c r="BN43" s="0" t="str">
        <f aca="false">IF(AND($BM43=$BM$5,$B43=2001),CONCATENATE($BM43," ",$B43),"")</f>
        <v/>
      </c>
      <c r="BO43" s="0" t="str">
        <f aca="false">IF(AND($BM43=$BM$5,$B43=2002),CONCATENATE($BM43," ",$B43),"")</f>
        <v/>
      </c>
      <c r="BP43" s="0" t="str">
        <f aca="false">IF(AND($BM43=$BM$5,$B43=2003),CONCATENATE($BM43," ",$B43),"")</f>
        <v/>
      </c>
      <c r="BQ43" s="0" t="str">
        <f aca="false">IF(AND($BM43=$BM$5,$B43=2004),CONCATENATE($BM43," ",$B43),"")</f>
        <v/>
      </c>
      <c r="BR43" s="0" t="str">
        <f aca="false">IF(OR($EZ43=BR$5,$FA43=BR$5,$FB43=BR$5),BR$5,"")</f>
        <v/>
      </c>
      <c r="BS43" s="0" t="str">
        <f aca="false">IF(AND($BR43=$BR$5,$B43=2001),CONCATENATE($BR43," ",$B43),"")</f>
        <v/>
      </c>
      <c r="BT43" s="0" t="str">
        <f aca="false">IF(AND($BR43=$BR$5,$B43=2002),CONCATENATE($BR43," ",$B43),"")</f>
        <v/>
      </c>
      <c r="BU43" s="0" t="str">
        <f aca="false">IF(AND($BR43=$BR$5,$B43=2003),CONCATENATE($BR43," ",$B43),"")</f>
        <v/>
      </c>
      <c r="BV43" s="0" t="str">
        <f aca="false">IF(AND($BR43=$BR$5,$B43=2004),CONCATENATE($BR43," ",$B43),"")</f>
        <v/>
      </c>
      <c r="BW43" s="0" t="str">
        <f aca="false">IF(OR($EZ43=BW$5,$FA43=BW$5,$FB43=BW$5),BW$5,"")</f>
        <v/>
      </c>
      <c r="BX43" s="0" t="str">
        <f aca="false">IF(AND($BW43=$BW$5,$B43=2001),CONCATENATE($BW43," ",$B43),"")</f>
        <v/>
      </c>
      <c r="BY43" s="0" t="str">
        <f aca="false">IF(AND($BW43=$BW$5,$B43=2002),CONCATENATE($BW43," ",$B43),"")</f>
        <v/>
      </c>
      <c r="BZ43" s="0" t="str">
        <f aca="false">IF(AND($BW43=$BW$5,$B43=2003),CONCATENATE($BW43," ",$B43),"")</f>
        <v/>
      </c>
      <c r="CA43" s="0" t="str">
        <f aca="false">IF(AND($BW43=$BW$5,$B43=2004),CONCATENATE($BW43," ",$B43),"")</f>
        <v/>
      </c>
      <c r="CB43" s="0" t="str">
        <f aca="false">IF(OR($EZ43=CB$5,$FA43=CB$5,$FB43=CB$5),CB$5,"")</f>
        <v/>
      </c>
      <c r="CC43" s="0" t="str">
        <f aca="false">IF(AND($CB43=$CB$5,$B43=2001),CONCATENATE($CB43," ",$B43),"")</f>
        <v/>
      </c>
      <c r="CD43" s="0" t="str">
        <f aca="false">IF(AND($CB43=$CB$5,$B43=2002),CONCATENATE($CB43," ",$B43),"")</f>
        <v/>
      </c>
      <c r="CE43" s="0" t="str">
        <f aca="false">IF(AND($CB43=$CB$5,$B43=2003),CONCATENATE($CB43," ",$B43),"")</f>
        <v/>
      </c>
      <c r="CF43" s="0" t="str">
        <f aca="false">IF(AND($CB43=$CB$5,$B43=2004),CONCATENATE($CB43," ",$B43),"")</f>
        <v/>
      </c>
      <c r="CG43" s="0" t="str">
        <f aca="false">IF(OR($EZ43=CG$5,$FA43=CG$5,$FB43=CG$5),CG$5,"")</f>
        <v/>
      </c>
      <c r="CH43" s="0" t="str">
        <f aca="false">IF(AND($CG43=$CG$5,$B43=2001),CONCATENATE($CG43," ",$B43),"")</f>
        <v/>
      </c>
      <c r="CI43" s="0" t="str">
        <f aca="false">IF(AND($CG43=$CG$5,$B43=2002),CONCATENATE($CG43," ",$B43),"")</f>
        <v/>
      </c>
      <c r="CJ43" s="0" t="str">
        <f aca="false">IF(AND($CG43=$CG$5,$B43=2003),CONCATENATE($CG43," ",$B43),"")</f>
        <v/>
      </c>
      <c r="CK43" s="0" t="str">
        <f aca="false">IF(AND($CG43=$CG$5,$B43=2004),CONCATENATE($CG43," ",$B43),"")</f>
        <v/>
      </c>
      <c r="CL43" s="0" t="str">
        <f aca="false">IF(OR($EZ43=CL$5,$FA43=CL$5,$FB43=CL$5),CL$5,"")</f>
        <v/>
      </c>
      <c r="CM43" s="0" t="str">
        <f aca="false">IF(AND($CL43=$CL$5,$B43=2001),CONCATENATE($CL43," ",$B43),"")</f>
        <v/>
      </c>
      <c r="CN43" s="0" t="str">
        <f aca="false">IF(AND($CL43=$CL$5,$B43=2002),CONCATENATE($CL43," ",$B43),"")</f>
        <v/>
      </c>
      <c r="CO43" s="0" t="str">
        <f aca="false">IF(AND($CL43=$CL$5,$B43=2003),CONCATENATE($CL43," ",$B43),"")</f>
        <v/>
      </c>
      <c r="CP43" s="0" t="str">
        <f aca="false">IF(AND($CL43=$CL$5,$B43=2004),CONCATENATE($CL43," ",$B43),"")</f>
        <v/>
      </c>
      <c r="CQ43" s="0" t="str">
        <f aca="false">IF(OR($EZ43=CQ$5,$FA43=CQ$5,$FB43=CQ$5),CQ$5,"")</f>
        <v/>
      </c>
      <c r="CR43" s="0" t="str">
        <f aca="false">IF(AND($CQ43=$CQ$5,$B43=2001),CONCATENATE($CQ43," ",$B43),"")</f>
        <v/>
      </c>
      <c r="CS43" s="0" t="str">
        <f aca="false">IF(AND($CQ43=$CQ$5,$B43=2002),CONCATENATE($CQ43," ",$B43),"")</f>
        <v/>
      </c>
      <c r="CT43" s="0" t="str">
        <f aca="false">IF(AND($CQ43=$CQ$5,$B43=2003),CONCATENATE($CQ43," ",$B43),"")</f>
        <v/>
      </c>
      <c r="CU43" s="0" t="str">
        <f aca="false">IF(AND($CQ43=$CQ$5,$B43=2004),CONCATENATE($CQ43," ",$B43),"")</f>
        <v/>
      </c>
      <c r="CV43" s="0" t="str">
        <f aca="false">IF(OR($EZ43=CV$5,$FA43=CV$5,$FB43=CV$5),CV$5,"")</f>
        <v/>
      </c>
      <c r="CW43" s="0" t="str">
        <f aca="false">IF(AND($CV43=$CV$5,$B43=2001),CONCATENATE($CV43," ",$B43),"")</f>
        <v/>
      </c>
      <c r="CX43" s="0" t="str">
        <f aca="false">IF(AND($CV43=$CV$5,$B43=2002),CONCATENATE($CV43," ",$B43),"")</f>
        <v/>
      </c>
      <c r="CY43" s="0" t="str">
        <f aca="false">IF(AND($CV43=$CV$5,$B43=2003),CONCATENATE($CV43," ",$B43),"")</f>
        <v/>
      </c>
      <c r="CZ43" s="0" t="str">
        <f aca="false">IF(AND($CV43=$CV$5,$B43=2004),CONCATENATE($CV43," ",$B43),"")</f>
        <v/>
      </c>
      <c r="DA43" s="0" t="str">
        <f aca="false">IF(OR($EZ43=DA$5,$FA43=DA$5,$FB43=DA$5),DA$5,"")</f>
        <v/>
      </c>
      <c r="DB43" s="0" t="str">
        <f aca="false">IF(AND($DA43=$DA$5,$B43=2001),CONCATENATE($DA43," ",$B43),"")</f>
        <v/>
      </c>
      <c r="DC43" s="0" t="str">
        <f aca="false">IF(AND($DA43=$DA$5,$B43=2002),CONCATENATE($DA43," ",$B43),"")</f>
        <v/>
      </c>
      <c r="DD43" s="0" t="str">
        <f aca="false">IF(AND($DA43=$DA$5,$B43=2003),CONCATENATE($DA43," ",$B43),"")</f>
        <v/>
      </c>
      <c r="DE43" s="0" t="str">
        <f aca="false">IF(AND($DA43=$DA$5,$B43=2004),CONCATENATE($DA43," ",$B43),"")</f>
        <v/>
      </c>
      <c r="DF43" s="0" t="n">
        <v>660</v>
      </c>
      <c r="DG43" s="0" t="n">
        <v>660</v>
      </c>
      <c r="DH43" s="12" t="n">
        <v>2606.1</v>
      </c>
      <c r="DI43" s="12" t="n">
        <v>1205</v>
      </c>
      <c r="DJ43" s="12" t="n">
        <v>8570</v>
      </c>
      <c r="DK43" s="12" t="n">
        <v>3113</v>
      </c>
      <c r="DL43" s="12" t="n">
        <v>1845</v>
      </c>
      <c r="DM43" s="0" t="n">
        <v>6.8</v>
      </c>
      <c r="DN43" s="12" t="n">
        <v>1503.1</v>
      </c>
      <c r="DO43" s="0" t="n">
        <v>34</v>
      </c>
      <c r="DP43" s="0" t="n">
        <v>160</v>
      </c>
      <c r="DQ43" s="12" t="n">
        <v>4295</v>
      </c>
      <c r="DR43" s="12" t="n">
        <v>850</v>
      </c>
      <c r="DS43" s="12" t="n">
        <v>4866</v>
      </c>
      <c r="DT43" s="12" t="n">
        <v>1296</v>
      </c>
      <c r="DU43" s="12" t="n">
        <v>1503.1</v>
      </c>
      <c r="DV43" s="0" t="n">
        <v>6.8</v>
      </c>
      <c r="DW43" s="0" t="n">
        <v>559</v>
      </c>
      <c r="DX43" s="12" t="n">
        <v>1775.2</v>
      </c>
      <c r="DY43" s="0" t="n">
        <v>685</v>
      </c>
      <c r="DZ43" s="0" t="n">
        <v>1065</v>
      </c>
      <c r="EA43" s="0" t="n">
        <v>0</v>
      </c>
      <c r="EB43" s="12" t="n">
        <f aca="false">DF43*$EB$1*$EB$2</f>
        <v>118800</v>
      </c>
      <c r="EC43" s="12" t="n">
        <v>469098</v>
      </c>
      <c r="ED43" s="12" t="n">
        <v>216900</v>
      </c>
      <c r="EE43" s="12" t="n">
        <v>1542600</v>
      </c>
      <c r="EF43" s="12" t="n">
        <v>560340</v>
      </c>
      <c r="EG43" s="12" t="n">
        <v>332100</v>
      </c>
      <c r="EH43" s="12" t="n">
        <v>1224</v>
      </c>
      <c r="EI43" s="12" t="n">
        <v>270558</v>
      </c>
      <c r="EJ43" s="12" t="n">
        <v>6120</v>
      </c>
      <c r="EK43" s="12" t="n">
        <v>28800</v>
      </c>
      <c r="EL43" s="12" t="n">
        <v>773100</v>
      </c>
      <c r="EM43" s="12" t="n">
        <v>153000</v>
      </c>
      <c r="EN43" s="12" t="n">
        <v>875880</v>
      </c>
      <c r="EO43" s="12" t="n">
        <v>233280</v>
      </c>
      <c r="EP43" s="12" t="n">
        <v>270558</v>
      </c>
      <c r="EQ43" s="0" t="n">
        <v>1224</v>
      </c>
      <c r="ER43" s="12" t="n">
        <v>100620</v>
      </c>
      <c r="ES43" s="12" t="n">
        <v>319536</v>
      </c>
      <c r="ET43" s="12" t="n">
        <v>123300</v>
      </c>
      <c r="EU43" s="12" t="n">
        <v>191700</v>
      </c>
      <c r="EV43" s="0" t="n">
        <v>0</v>
      </c>
      <c r="EW43" s="0" t="s">
        <v>114</v>
      </c>
      <c r="EX43" s="0" t="s">
        <v>115</v>
      </c>
      <c r="EY43" s="0" t="s">
        <v>116</v>
      </c>
      <c r="EZ43" s="27" t="s">
        <v>83</v>
      </c>
      <c r="FA43" s="27"/>
      <c r="FB43" s="27"/>
      <c r="FS43" s="0" t="n">
        <v>656</v>
      </c>
    </row>
    <row r="44" customFormat="false" ht="12.75" hidden="false" customHeight="false" outlineLevel="0" collapsed="false">
      <c r="A44" s="0" t="s">
        <v>517</v>
      </c>
      <c r="B44" s="0" t="n">
        <v>2003</v>
      </c>
      <c r="C44" s="24" t="n">
        <v>37773</v>
      </c>
      <c r="D44" s="0" t="s">
        <v>316</v>
      </c>
      <c r="E44" s="0" t="str">
        <f aca="false">CONCATENATE(D44," ",B44)</f>
        <v>WA 2003</v>
      </c>
      <c r="F44" s="26" t="s">
        <v>323</v>
      </c>
      <c r="G44" s="0" t="s">
        <v>324</v>
      </c>
      <c r="H44" s="0" t="s">
        <v>462</v>
      </c>
      <c r="I44" s="0" t="s">
        <v>463</v>
      </c>
      <c r="J44" s="0" t="str">
        <f aca="false">IF(OR($EZ44=J$5,$FA44=J$5,$FB44=J$5),J$5,"")</f>
        <v/>
      </c>
      <c r="K44" s="0" t="str">
        <f aca="false">IF(AND($J44=$J$5,$B44=2001),CONCATENATE($J44," ",$B44),"")</f>
        <v/>
      </c>
      <c r="L44" s="0" t="str">
        <f aca="false">IF(AND($J44=$J$5,$B44=2002),CONCATENATE($J44," ",$B44),"")</f>
        <v/>
      </c>
      <c r="M44" s="0" t="str">
        <f aca="false">IF(AND($J44=$J$5,$B44=2003),CONCATENATE($J44," ",$B44),"")</f>
        <v/>
      </c>
      <c r="N44" s="0" t="str">
        <f aca="false">IF(AND($J44=$J$5,$B44=2004),CONCATENATE($J44," ",$B44),"")</f>
        <v/>
      </c>
      <c r="O44" s="0" t="str">
        <f aca="false">IF(OR($EZ44=O$5,$FA44=O$5,$FB44=O$5),O$5,"")</f>
        <v/>
      </c>
      <c r="P44" s="0" t="str">
        <f aca="false">IF(AND($O44=$O$5,$B44=2001),CONCATENATE($O44," ",$B44),"")</f>
        <v/>
      </c>
      <c r="Q44" s="0" t="str">
        <f aca="false">IF(AND($O44=$O$5,$B44=2002),CONCATENATE($O44," ",$B44),"")</f>
        <v/>
      </c>
      <c r="R44" s="0" t="str">
        <f aca="false">IF(AND($O44=$O$5,$B44=2003),CONCATENATE($O44," ",$B44),"")</f>
        <v/>
      </c>
      <c r="S44" s="0" t="str">
        <f aca="false">IF(AND($O44=$O$5,$B44=2004),CONCATENATE($O44," ",$B44),"")</f>
        <v/>
      </c>
      <c r="T44" s="0" t="str">
        <f aca="false">IF(OR($EZ44=T$5,$FA44=T$5,$FB44=T$5),T$5,"")</f>
        <v/>
      </c>
      <c r="U44" s="0" t="str">
        <f aca="false">IF(AND($T44=$T$5,$B44=2001),CONCATENATE($T44," ",$B44),"")</f>
        <v/>
      </c>
      <c r="V44" s="0" t="str">
        <f aca="false">IF(AND($T44=$T$5,$B44=2002),CONCATENATE($T44," ",$B44),"")</f>
        <v/>
      </c>
      <c r="W44" s="0" t="str">
        <f aca="false">IF(AND($T44=$T$5,$B44=2003),CONCATENATE($T44," ",$B44),"")</f>
        <v/>
      </c>
      <c r="X44" s="0" t="str">
        <f aca="false">IF(AND($T44=$T$5,$B44=2004),CONCATENATE($T44," ",$B44),"")</f>
        <v/>
      </c>
      <c r="Y44" s="0" t="str">
        <f aca="false">IF(OR($EZ44=Y$5,$FA44=Y$5,$FB44=Y$5),Y$5,"")</f>
        <v/>
      </c>
      <c r="Z44" s="0" t="str">
        <f aca="false">IF(AND($Y44=$Y$5,$B44=2001),CONCATENATE($Y44," ",$B44),"")</f>
        <v/>
      </c>
      <c r="AA44" s="0" t="str">
        <f aca="false">IF(AND($Y44=$Y$5,$B44=2002),CONCATENATE($Y44," ",$B44),"")</f>
        <v/>
      </c>
      <c r="AB44" s="0" t="str">
        <f aca="false">IF(AND($Y44=$Y$5,$B44=2003),CONCATENATE($Y44," ",$B44),"")</f>
        <v/>
      </c>
      <c r="AC44" s="0" t="str">
        <f aca="false">IF(AND($Y44=$Y$5,$B44=2004),CONCATENATE($Y44," ",$B44),"")</f>
        <v/>
      </c>
      <c r="AD44" s="0" t="str">
        <f aca="false">IF(OR($EZ44=AD$5,$FA44=AD$5,$FB44=AD$5),AD$5,"")</f>
        <v/>
      </c>
      <c r="AE44" s="0" t="str">
        <f aca="false">IF(AND($AD44=$AD$5,$B44=2001),CONCATENATE($AD44," ",$B44),"")</f>
        <v/>
      </c>
      <c r="AF44" s="0" t="str">
        <f aca="false">IF(AND($AD44=$AD$5,$B44=2002),CONCATENATE($AD44," ",$B44),"")</f>
        <v/>
      </c>
      <c r="AG44" s="0" t="str">
        <f aca="false">IF(AND($AD44=$AD$5,$B44=2003),CONCATENATE($AD44," ",$B44),"")</f>
        <v/>
      </c>
      <c r="AH44" s="0" t="str">
        <f aca="false">IF(AND($AD44=$AD$5,$B44=2004),CONCATENATE($AD44," ",$B44),"")</f>
        <v/>
      </c>
      <c r="AI44" s="0" t="str">
        <f aca="false">IF(OR($EZ44=AI$5,$FA44=AI$5,$FB44=AI$5),AI$5,"")</f>
        <v/>
      </c>
      <c r="AJ44" s="0" t="str">
        <f aca="false">IF(AND($AI44=$AI$5,$B44=2001),CONCATENATE($AI44," ",$B44),"")</f>
        <v/>
      </c>
      <c r="AK44" s="0" t="str">
        <f aca="false">IF(AND($AI44=$AI$5,$B44=2002),CONCATENATE($AI44," ",$B44),"")</f>
        <v/>
      </c>
      <c r="AL44" s="0" t="str">
        <f aca="false">IF(AND($AI44=$AI$5,$B44=2003),CONCATENATE($AI44," ",$B44),"")</f>
        <v/>
      </c>
      <c r="AM44" s="0" t="str">
        <f aca="false">IF(AND($AI44=$AI$5,$B44=2004),CONCATENATE($AI44," ",$B44),"")</f>
        <v/>
      </c>
      <c r="AN44" s="0" t="str">
        <f aca="false">IF(OR($EZ44=AN$5,$FA44=AN$5,$FB44=AN$5),AN$5,"")</f>
        <v/>
      </c>
      <c r="AO44" s="0" t="str">
        <f aca="false">IF(AND($AN44=$AN$5,$B44=2001),CONCATENATE($AN44," ",$B44),"")</f>
        <v/>
      </c>
      <c r="AP44" s="0" t="str">
        <f aca="false">IF(AND($AN44=$AN$5,$B44=2002),CONCATENATE($AN44," ",$B44),"")</f>
        <v/>
      </c>
      <c r="AQ44" s="0" t="str">
        <f aca="false">IF(AND($AN44=$AN$5,$B44=2003),CONCATENATE($AN44," ",$B44),"")</f>
        <v/>
      </c>
      <c r="AR44" s="0" t="str">
        <f aca="false">IF(AND($AN44=$AN$5,$B44=2004),CONCATENATE($AN44," ",$B44),"")</f>
        <v/>
      </c>
      <c r="AS44" s="0" t="str">
        <f aca="false">IF(OR($EZ44=AS$5,$FA44=AS$5,$FB44=AS$5),AS$5,"")</f>
        <v/>
      </c>
      <c r="AT44" s="0" t="str">
        <f aca="false">IF(AND($AS44=$AS$5,$B44=2001),CONCATENATE($AS44," ",$B44),"")</f>
        <v/>
      </c>
      <c r="AU44" s="0" t="str">
        <f aca="false">IF(AND($AS44=$AS$5,$B44=2002),CONCATENATE($AS44," ",$B44),"")</f>
        <v/>
      </c>
      <c r="AV44" s="0" t="str">
        <f aca="false">IF(AND($AS44=$AS$5,$B44=2003),CONCATENATE($AS44," ",$B44),"")</f>
        <v/>
      </c>
      <c r="AW44" s="0" t="str">
        <f aca="false">IF(AND($AS44=$AS$5,$B44=2004),CONCATENATE($AS44," ",$B44),"")</f>
        <v/>
      </c>
      <c r="AX44" s="0" t="str">
        <f aca="false">IF(OR($EZ44=AX$5,$FA44=AX$5,$FB44=AX$5),AX$5,"")</f>
        <v/>
      </c>
      <c r="AY44" s="0" t="str">
        <f aca="false">IF(AND($AX44=$AX$5,$B44=2001),CONCATENATE($AX44," ",$B44),"")</f>
        <v/>
      </c>
      <c r="AZ44" s="0" t="str">
        <f aca="false">IF(AND($AX44=$AX$5,$B44=2002),CONCATENATE($AX44," ",$B44),"")</f>
        <v/>
      </c>
      <c r="BA44" s="0" t="str">
        <f aca="false">IF(AND($AX44=$AX$5,$B44=2003),CONCATENATE($AX44," ",$B44),"")</f>
        <v/>
      </c>
      <c r="BB44" s="0" t="str">
        <f aca="false">IF(AND($AX44=$AX$5,$B44=2004),CONCATENATE($AX44," ",$B44),"")</f>
        <v/>
      </c>
      <c r="BC44" s="0" t="str">
        <f aca="false">IF(OR($EZ44=BC$5,$FA44=BC$5,$FB44=BC$5),BC$5,"")</f>
        <v>NWPL</v>
      </c>
      <c r="BD44" s="0" t="str">
        <f aca="false">IF(AND($BC44=$BC$5,$B44=2001),CONCATENATE($BC44," ",$B44),"")</f>
        <v/>
      </c>
      <c r="BE44" s="0" t="str">
        <f aca="false">IF(AND($BC44=$BC$5,$B44=2002),CONCATENATE($BC44," ",$B44),"")</f>
        <v/>
      </c>
      <c r="BF44" s="0" t="str">
        <f aca="false">IF(AND($BC44=$BC$5,$B44=2003),CONCATENATE($BC44," ",$B44),"")</f>
        <v>NWPL 2003</v>
      </c>
      <c r="BG44" s="0" t="str">
        <f aca="false">IF(AND($BC44=$BC$5,$B44=2004),CONCATENATE($BC44," ",$B44),"")</f>
        <v/>
      </c>
      <c r="BH44" s="0" t="str">
        <f aca="false">IF(OR($EZ44=BH$5,$FA44=BH$5,$FB44=BH$5),BH$5,"")</f>
        <v/>
      </c>
      <c r="BI44" s="0" t="str">
        <f aca="false">IF(AND($BH44=$BH$5,$B44=2001),CONCATENATE($BH44," ",$B44),"")</f>
        <v/>
      </c>
      <c r="BJ44" s="0" t="str">
        <f aca="false">IF(AND($BH44=$BH$5,$B44=2002),CONCATENATE($BH44," ",$B44),"")</f>
        <v/>
      </c>
      <c r="BK44" s="0" t="str">
        <f aca="false">IF(AND($BH44=$BH$5,$B44=2003),CONCATENATE($BH44," ",$B44),"")</f>
        <v/>
      </c>
      <c r="BL44" s="0" t="str">
        <f aca="false">IF(AND($BH44=$BH$5,$B44=2004),CONCATENATE($BH44," ",$B44),"")</f>
        <v/>
      </c>
      <c r="BM44" s="0" t="str">
        <f aca="false">IF(OR($EZ44=BM$5,$FA44=BM$5,$FB44=BM$5),BM$5,"")</f>
        <v/>
      </c>
      <c r="BN44" s="0" t="str">
        <f aca="false">IF(AND($BM44=$BM$5,$B44=2001),CONCATENATE($BM44," ",$B44),"")</f>
        <v/>
      </c>
      <c r="BO44" s="0" t="str">
        <f aca="false">IF(AND($BM44=$BM$5,$B44=2002),CONCATENATE($BM44," ",$B44),"")</f>
        <v/>
      </c>
      <c r="BP44" s="0" t="str">
        <f aca="false">IF(AND($BM44=$BM$5,$B44=2003),CONCATENATE($BM44," ",$B44),"")</f>
        <v/>
      </c>
      <c r="BQ44" s="0" t="str">
        <f aca="false">IF(AND($BM44=$BM$5,$B44=2004),CONCATENATE($BM44," ",$B44),"")</f>
        <v/>
      </c>
      <c r="BR44" s="0" t="str">
        <f aca="false">IF(OR($EZ44=BR$5,$FA44=BR$5,$FB44=BR$5),BR$5,"")</f>
        <v/>
      </c>
      <c r="BS44" s="0" t="str">
        <f aca="false">IF(AND($BR44=$BR$5,$B44=2001),CONCATENATE($BR44," ",$B44),"")</f>
        <v/>
      </c>
      <c r="BT44" s="0" t="str">
        <f aca="false">IF(AND($BR44=$BR$5,$B44=2002),CONCATENATE($BR44," ",$B44),"")</f>
        <v/>
      </c>
      <c r="BU44" s="0" t="str">
        <f aca="false">IF(AND($BR44=$BR$5,$B44=2003),CONCATENATE($BR44," ",$B44),"")</f>
        <v/>
      </c>
      <c r="BV44" s="0" t="str">
        <f aca="false">IF(AND($BR44=$BR$5,$B44=2004),CONCATENATE($BR44," ",$B44),"")</f>
        <v/>
      </c>
      <c r="BW44" s="0" t="str">
        <f aca="false">IF(OR($EZ44=BW$5,$FA44=BW$5,$FB44=BW$5),BW$5,"")</f>
        <v/>
      </c>
      <c r="BX44" s="0" t="str">
        <f aca="false">IF(AND($BW44=$BW$5,$B44=2001),CONCATENATE($BW44," ",$B44),"")</f>
        <v/>
      </c>
      <c r="BY44" s="0" t="str">
        <f aca="false">IF(AND($BW44=$BW$5,$B44=2002),CONCATENATE($BW44," ",$B44),"")</f>
        <v/>
      </c>
      <c r="BZ44" s="0" t="str">
        <f aca="false">IF(AND($BW44=$BW$5,$B44=2003),CONCATENATE($BW44," ",$B44),"")</f>
        <v/>
      </c>
      <c r="CA44" s="0" t="str">
        <f aca="false">IF(AND($BW44=$BW$5,$B44=2004),CONCATENATE($BW44," ",$B44),"")</f>
        <v/>
      </c>
      <c r="CB44" s="0" t="str">
        <f aca="false">IF(OR($EZ44=CB$5,$FA44=CB$5,$FB44=CB$5),CB$5,"")</f>
        <v/>
      </c>
      <c r="CC44" s="0" t="str">
        <f aca="false">IF(AND($CB44=$CB$5,$B44=2001),CONCATENATE($CB44," ",$B44),"")</f>
        <v/>
      </c>
      <c r="CD44" s="0" t="str">
        <f aca="false">IF(AND($CB44=$CB$5,$B44=2002),CONCATENATE($CB44," ",$B44),"")</f>
        <v/>
      </c>
      <c r="CE44" s="0" t="str">
        <f aca="false">IF(AND($CB44=$CB$5,$B44=2003),CONCATENATE($CB44," ",$B44),"")</f>
        <v/>
      </c>
      <c r="CF44" s="0" t="str">
        <f aca="false">IF(AND($CB44=$CB$5,$B44=2004),CONCATENATE($CB44," ",$B44),"")</f>
        <v/>
      </c>
      <c r="CG44" s="0" t="str">
        <f aca="false">IF(OR($EZ44=CG$5,$FA44=CG$5,$FB44=CG$5),CG$5,"")</f>
        <v/>
      </c>
      <c r="CH44" s="0" t="str">
        <f aca="false">IF(AND($CG44=$CG$5,$B44=2001),CONCATENATE($CG44," ",$B44),"")</f>
        <v/>
      </c>
      <c r="CI44" s="0" t="str">
        <f aca="false">IF(AND($CG44=$CG$5,$B44=2002),CONCATENATE($CG44," ",$B44),"")</f>
        <v/>
      </c>
      <c r="CJ44" s="0" t="str">
        <f aca="false">IF(AND($CG44=$CG$5,$B44=2003),CONCATENATE($CG44," ",$B44),"")</f>
        <v/>
      </c>
      <c r="CK44" s="0" t="str">
        <f aca="false">IF(AND($CG44=$CG$5,$B44=2004),CONCATENATE($CG44," ",$B44),"")</f>
        <v/>
      </c>
      <c r="CL44" s="0" t="str">
        <f aca="false">IF(OR($EZ44=CL$5,$FA44=CL$5,$FB44=CL$5),CL$5,"")</f>
        <v/>
      </c>
      <c r="CM44" s="0" t="str">
        <f aca="false">IF(AND($CL44=$CL$5,$B44=2001),CONCATENATE($CL44," ",$B44),"")</f>
        <v/>
      </c>
      <c r="CN44" s="0" t="str">
        <f aca="false">IF(AND($CL44=$CL$5,$B44=2002),CONCATENATE($CL44," ",$B44),"")</f>
        <v/>
      </c>
      <c r="CO44" s="0" t="str">
        <f aca="false">IF(AND($CL44=$CL$5,$B44=2003),CONCATENATE($CL44," ",$B44),"")</f>
        <v/>
      </c>
      <c r="CP44" s="0" t="str">
        <f aca="false">IF(AND($CL44=$CL$5,$B44=2004),CONCATENATE($CL44," ",$B44),"")</f>
        <v/>
      </c>
      <c r="CQ44" s="0" t="str">
        <f aca="false">IF(OR($EZ44=CQ$5,$FA44=CQ$5,$FB44=CQ$5),CQ$5,"")</f>
        <v/>
      </c>
      <c r="CR44" s="0" t="str">
        <f aca="false">IF(AND($CQ44=$CQ$5,$B44=2001),CONCATENATE($CQ44," ",$B44),"")</f>
        <v/>
      </c>
      <c r="CS44" s="0" t="str">
        <f aca="false">IF(AND($CQ44=$CQ$5,$B44=2002),CONCATENATE($CQ44," ",$B44),"")</f>
        <v/>
      </c>
      <c r="CT44" s="0" t="str">
        <f aca="false">IF(AND($CQ44=$CQ$5,$B44=2003),CONCATENATE($CQ44," ",$B44),"")</f>
        <v/>
      </c>
      <c r="CU44" s="0" t="str">
        <f aca="false">IF(AND($CQ44=$CQ$5,$B44=2004),CONCATENATE($CQ44," ",$B44),"")</f>
        <v/>
      </c>
      <c r="CV44" s="0" t="str">
        <f aca="false">IF(OR($EZ44=CV$5,$FA44=CV$5,$FB44=CV$5),CV$5,"")</f>
        <v/>
      </c>
      <c r="CW44" s="0" t="str">
        <f aca="false">IF(AND($CV44=$CV$5,$B44=2001),CONCATENATE($CV44," ",$B44),"")</f>
        <v/>
      </c>
      <c r="CX44" s="0" t="str">
        <f aca="false">IF(AND($CV44=$CV$5,$B44=2002),CONCATENATE($CV44," ",$B44),"")</f>
        <v/>
      </c>
      <c r="CY44" s="0" t="str">
        <f aca="false">IF(AND($CV44=$CV$5,$B44=2003),CONCATENATE($CV44," ",$B44),"")</f>
        <v/>
      </c>
      <c r="CZ44" s="0" t="str">
        <f aca="false">IF(AND($CV44=$CV$5,$B44=2004),CONCATENATE($CV44," ",$B44),"")</f>
        <v/>
      </c>
      <c r="DA44" s="0" t="str">
        <f aca="false">IF(OR($EZ44=DA$5,$FA44=DA$5,$FB44=DA$5),DA$5,"")</f>
        <v/>
      </c>
      <c r="DB44" s="0" t="str">
        <f aca="false">IF(AND($DA44=$DA$5,$B44=2001),CONCATENATE($DA44," ",$B44),"")</f>
        <v/>
      </c>
      <c r="DC44" s="0" t="str">
        <f aca="false">IF(AND($DA44=$DA$5,$B44=2002),CONCATENATE($DA44," ",$B44),"")</f>
        <v/>
      </c>
      <c r="DD44" s="0" t="str">
        <f aca="false">IF(AND($DA44=$DA$5,$B44=2003),CONCATENATE($DA44," ",$B44),"")</f>
        <v/>
      </c>
      <c r="DE44" s="0" t="str">
        <f aca="false">IF(AND($DA44=$DA$5,$B44=2004),CONCATENATE($DA44," ",$B44),"")</f>
        <v/>
      </c>
      <c r="DF44" s="0" t="n">
        <v>250</v>
      </c>
      <c r="DG44" s="0" t="n">
        <v>250</v>
      </c>
      <c r="DH44" s="12" t="n">
        <v>2606.1</v>
      </c>
      <c r="DI44" s="12" t="n">
        <v>1205</v>
      </c>
      <c r="DJ44" s="12" t="n">
        <v>7305</v>
      </c>
      <c r="DK44" s="12" t="n">
        <v>3113</v>
      </c>
      <c r="DL44" s="12" t="n">
        <v>845</v>
      </c>
      <c r="DM44" s="0" t="n">
        <v>6.8</v>
      </c>
      <c r="DN44" s="12" t="n">
        <v>1503.1</v>
      </c>
      <c r="DO44" s="0" t="n">
        <v>34</v>
      </c>
      <c r="DP44" s="0" t="n">
        <v>160</v>
      </c>
      <c r="DQ44" s="12" t="n">
        <v>3635</v>
      </c>
      <c r="DR44" s="12" t="n">
        <v>850</v>
      </c>
      <c r="DS44" s="12" t="n">
        <v>4866</v>
      </c>
      <c r="DT44" s="12" t="n">
        <v>1296</v>
      </c>
      <c r="DU44" s="12" t="n">
        <v>1503.1</v>
      </c>
      <c r="DV44" s="0" t="n">
        <v>6.8</v>
      </c>
      <c r="DW44" s="0" t="n">
        <v>559</v>
      </c>
      <c r="DX44" s="12" t="n">
        <v>1775.2</v>
      </c>
      <c r="DY44" s="0" t="n">
        <v>685</v>
      </c>
      <c r="DZ44" s="0" t="n">
        <v>1065</v>
      </c>
      <c r="EA44" s="0" t="n">
        <v>0</v>
      </c>
      <c r="EB44" s="12" t="n">
        <f aca="false">DF44*$EB$1*$EB$2</f>
        <v>45000</v>
      </c>
      <c r="EC44" s="12" t="n">
        <v>469098</v>
      </c>
      <c r="ED44" s="12" t="n">
        <v>216900</v>
      </c>
      <c r="EE44" s="12" t="n">
        <v>1314900</v>
      </c>
      <c r="EF44" s="12" t="n">
        <v>560340</v>
      </c>
      <c r="EG44" s="12" t="n">
        <v>152100</v>
      </c>
      <c r="EH44" s="12" t="n">
        <v>1224</v>
      </c>
      <c r="EI44" s="12" t="n">
        <v>270558</v>
      </c>
      <c r="EJ44" s="12" t="n">
        <v>6120</v>
      </c>
      <c r="EK44" s="12" t="n">
        <v>28800</v>
      </c>
      <c r="EL44" s="12" t="n">
        <v>654300</v>
      </c>
      <c r="EM44" s="12" t="n">
        <v>153000</v>
      </c>
      <c r="EN44" s="12" t="n">
        <v>875880</v>
      </c>
      <c r="EO44" s="12" t="n">
        <v>233280</v>
      </c>
      <c r="EP44" s="12" t="n">
        <v>270558</v>
      </c>
      <c r="EQ44" s="0" t="n">
        <v>1224</v>
      </c>
      <c r="ER44" s="12" t="n">
        <v>100620</v>
      </c>
      <c r="ES44" s="12" t="n">
        <v>319536</v>
      </c>
      <c r="ET44" s="12" t="n">
        <v>123300</v>
      </c>
      <c r="EU44" s="12" t="n">
        <v>191700</v>
      </c>
      <c r="EV44" s="0" t="n">
        <v>0</v>
      </c>
      <c r="EW44" s="0" t="s">
        <v>114</v>
      </c>
      <c r="EX44" s="0" t="s">
        <v>115</v>
      </c>
      <c r="EY44" s="0" t="s">
        <v>116</v>
      </c>
      <c r="EZ44" s="25" t="s">
        <v>83</v>
      </c>
      <c r="FA44" s="25"/>
      <c r="FB44" s="25"/>
      <c r="FS44" s="0" t="n">
        <v>542</v>
      </c>
    </row>
    <row r="45" customFormat="false" ht="12.75" hidden="false" customHeight="false" outlineLevel="0" collapsed="false">
      <c r="A45" s="0" t="s">
        <v>108</v>
      </c>
      <c r="B45" s="0" t="n">
        <v>2003</v>
      </c>
      <c r="C45" s="24" t="n">
        <v>37773</v>
      </c>
      <c r="D45" s="0" t="s">
        <v>316</v>
      </c>
      <c r="E45" s="0" t="str">
        <f aca="false">CONCATENATE(D45," ",B45)</f>
        <v>WA 2003</v>
      </c>
      <c r="F45" s="0" t="s">
        <v>336</v>
      </c>
      <c r="G45" s="0" t="s">
        <v>337</v>
      </c>
      <c r="H45" s="0" t="s">
        <v>338</v>
      </c>
      <c r="I45" s="0" t="s">
        <v>339</v>
      </c>
      <c r="J45" s="0" t="str">
        <f aca="false">IF(OR($EZ45=J$5,$FA45=J$5,$FB45=J$5),J$5,"")</f>
        <v/>
      </c>
      <c r="K45" s="0" t="str">
        <f aca="false">IF(AND($J45=$J$5,$B45=2001),CONCATENATE($J45," ",$B45),"")</f>
        <v/>
      </c>
      <c r="L45" s="0" t="str">
        <f aca="false">IF(AND($J45=$J$5,$B45=2002),CONCATENATE($J45," ",$B45),"")</f>
        <v/>
      </c>
      <c r="M45" s="0" t="str">
        <f aca="false">IF(AND($J45=$J$5,$B45=2003),CONCATENATE($J45," ",$B45),"")</f>
        <v/>
      </c>
      <c r="N45" s="0" t="str">
        <f aca="false">IF(AND($J45=$J$5,$B45=2004),CONCATENATE($J45," ",$B45),"")</f>
        <v/>
      </c>
      <c r="O45" s="0" t="str">
        <f aca="false">IF(OR($EZ45=O$5,$FA45=O$5,$FB45=O$5),O$5,"")</f>
        <v/>
      </c>
      <c r="P45" s="0" t="str">
        <f aca="false">IF(AND($O45=$O$5,$B45=2001),CONCATENATE($O45," ",$B45),"")</f>
        <v/>
      </c>
      <c r="Q45" s="0" t="str">
        <f aca="false">IF(AND($O45=$O$5,$B45=2002),CONCATENATE($O45," ",$B45),"")</f>
        <v/>
      </c>
      <c r="R45" s="0" t="str">
        <f aca="false">IF(AND($O45=$O$5,$B45=2003),CONCATENATE($O45," ",$B45),"")</f>
        <v/>
      </c>
      <c r="S45" s="0" t="str">
        <f aca="false">IF(AND($O45=$O$5,$B45=2004),CONCATENATE($O45," ",$B45),"")</f>
        <v/>
      </c>
      <c r="T45" s="0" t="str">
        <f aca="false">IF(OR($EZ45=T$5,$FA45=T$5,$FB45=T$5),T$5,"")</f>
        <v/>
      </c>
      <c r="U45" s="0" t="str">
        <f aca="false">IF(AND($T45=$T$5,$B45=2001),CONCATENATE($T45," ",$B45),"")</f>
        <v/>
      </c>
      <c r="V45" s="0" t="str">
        <f aca="false">IF(AND($T45=$T$5,$B45=2002),CONCATENATE($T45," ",$B45),"")</f>
        <v/>
      </c>
      <c r="W45" s="0" t="str">
        <f aca="false">IF(AND($T45=$T$5,$B45=2003),CONCATENATE($T45," ",$B45),"")</f>
        <v/>
      </c>
      <c r="X45" s="0" t="str">
        <f aca="false">IF(AND($T45=$T$5,$B45=2004),CONCATENATE($T45," ",$B45),"")</f>
        <v/>
      </c>
      <c r="Y45" s="0" t="str">
        <f aca="false">IF(OR($EZ45=Y$5,$FA45=Y$5,$FB45=Y$5),Y$5,"")</f>
        <v/>
      </c>
      <c r="Z45" s="0" t="str">
        <f aca="false">IF(AND($Y45=$Y$5,$B45=2001),CONCATENATE($Y45," ",$B45),"")</f>
        <v/>
      </c>
      <c r="AA45" s="0" t="str">
        <f aca="false">IF(AND($Y45=$Y$5,$B45=2002),CONCATENATE($Y45," ",$B45),"")</f>
        <v/>
      </c>
      <c r="AB45" s="0" t="str">
        <f aca="false">IF(AND($Y45=$Y$5,$B45=2003),CONCATENATE($Y45," ",$B45),"")</f>
        <v/>
      </c>
      <c r="AC45" s="0" t="str">
        <f aca="false">IF(AND($Y45=$Y$5,$B45=2004),CONCATENATE($Y45," ",$B45),"")</f>
        <v/>
      </c>
      <c r="AD45" s="0" t="str">
        <f aca="false">IF(OR($EZ45=AD$5,$FA45=AD$5,$FB45=AD$5),AD$5,"")</f>
        <v/>
      </c>
      <c r="AE45" s="0" t="str">
        <f aca="false">IF(AND($AD45=$AD$5,$B45=2001),CONCATENATE($AD45," ",$B45),"")</f>
        <v/>
      </c>
      <c r="AF45" s="0" t="str">
        <f aca="false">IF(AND($AD45=$AD$5,$B45=2002),CONCATENATE($AD45," ",$B45),"")</f>
        <v/>
      </c>
      <c r="AG45" s="0" t="str">
        <f aca="false">IF(AND($AD45=$AD$5,$B45=2003),CONCATENATE($AD45," ",$B45),"")</f>
        <v/>
      </c>
      <c r="AH45" s="0" t="str">
        <f aca="false">IF(AND($AD45=$AD$5,$B45=2004),CONCATENATE($AD45," ",$B45),"")</f>
        <v/>
      </c>
      <c r="AI45" s="0" t="str">
        <f aca="false">IF(OR($EZ45=AI$5,$FA45=AI$5,$FB45=AI$5),AI$5,"")</f>
        <v/>
      </c>
      <c r="AJ45" s="0" t="str">
        <f aca="false">IF(AND($AI45=$AI$5,$B45=2001),CONCATENATE($AI45," ",$B45),"")</f>
        <v/>
      </c>
      <c r="AK45" s="0" t="str">
        <f aca="false">IF(AND($AI45=$AI$5,$B45=2002),CONCATENATE($AI45," ",$B45),"")</f>
        <v/>
      </c>
      <c r="AL45" s="0" t="str">
        <f aca="false">IF(AND($AI45=$AI$5,$B45=2003),CONCATENATE($AI45," ",$B45),"")</f>
        <v/>
      </c>
      <c r="AM45" s="0" t="str">
        <f aca="false">IF(AND($AI45=$AI$5,$B45=2004),CONCATENATE($AI45," ",$B45),"")</f>
        <v/>
      </c>
      <c r="AN45" s="0" t="str">
        <f aca="false">IF(OR($EZ45=AN$5,$FA45=AN$5,$FB45=AN$5),AN$5,"")</f>
        <v/>
      </c>
      <c r="AO45" s="0" t="str">
        <f aca="false">IF(AND($AN45=$AN$5,$B45=2001),CONCATENATE($AN45," ",$B45),"")</f>
        <v/>
      </c>
      <c r="AP45" s="0" t="str">
        <f aca="false">IF(AND($AN45=$AN$5,$B45=2002),CONCATENATE($AN45," ",$B45),"")</f>
        <v/>
      </c>
      <c r="AQ45" s="0" t="str">
        <f aca="false">IF(AND($AN45=$AN$5,$B45=2003),CONCATENATE($AN45," ",$B45),"")</f>
        <v/>
      </c>
      <c r="AR45" s="0" t="str">
        <f aca="false">IF(AND($AN45=$AN$5,$B45=2004),CONCATENATE($AN45," ",$B45),"")</f>
        <v/>
      </c>
      <c r="AS45" s="0" t="str">
        <f aca="false">IF(OR($EZ45=AS$5,$FA45=AS$5,$FB45=AS$5),AS$5,"")</f>
        <v/>
      </c>
      <c r="AT45" s="0" t="str">
        <f aca="false">IF(AND($AS45=$AS$5,$B45=2001),CONCATENATE($AS45," ",$B45),"")</f>
        <v/>
      </c>
      <c r="AU45" s="0" t="str">
        <f aca="false">IF(AND($AS45=$AS$5,$B45=2002),CONCATENATE($AS45," ",$B45),"")</f>
        <v/>
      </c>
      <c r="AV45" s="0" t="str">
        <f aca="false">IF(AND($AS45=$AS$5,$B45=2003),CONCATENATE($AS45," ",$B45),"")</f>
        <v/>
      </c>
      <c r="AW45" s="0" t="str">
        <f aca="false">IF(AND($AS45=$AS$5,$B45=2004),CONCATENATE($AS45," ",$B45),"")</f>
        <v/>
      </c>
      <c r="AX45" s="0" t="str">
        <f aca="false">IF(OR($EZ45=AX$5,$FA45=AX$5,$FB45=AX$5),AX$5,"")</f>
        <v/>
      </c>
      <c r="AY45" s="0" t="str">
        <f aca="false">IF(AND($AX45=$AX$5,$B45=2001),CONCATENATE($AX45," ",$B45),"")</f>
        <v/>
      </c>
      <c r="AZ45" s="0" t="str">
        <f aca="false">IF(AND($AX45=$AX$5,$B45=2002),CONCATENATE($AX45," ",$B45),"")</f>
        <v/>
      </c>
      <c r="BA45" s="0" t="str">
        <f aca="false">IF(AND($AX45=$AX$5,$B45=2003),CONCATENATE($AX45," ",$B45),"")</f>
        <v/>
      </c>
      <c r="BB45" s="0" t="str">
        <f aca="false">IF(AND($AX45=$AX$5,$B45=2004),CONCATENATE($AX45," ",$B45),"")</f>
        <v/>
      </c>
      <c r="BC45" s="0" t="str">
        <f aca="false">IF(OR($EZ45=BC$5,$FA45=BC$5,$FB45=BC$5),BC$5,"")</f>
        <v>NWPL</v>
      </c>
      <c r="BD45" s="0" t="str">
        <f aca="false">IF(AND($BC45=$BC$5,$B45=2001),CONCATENATE($BC45," ",$B45),"")</f>
        <v/>
      </c>
      <c r="BE45" s="0" t="str">
        <f aca="false">IF(AND($BC45=$BC$5,$B45=2002),CONCATENATE($BC45," ",$B45),"")</f>
        <v/>
      </c>
      <c r="BF45" s="0" t="str">
        <f aca="false">IF(AND($BC45=$BC$5,$B45=2003),CONCATENATE($BC45," ",$B45),"")</f>
        <v>NWPL 2003</v>
      </c>
      <c r="BG45" s="0" t="str">
        <f aca="false">IF(AND($BC45=$BC$5,$B45=2004),CONCATENATE($BC45," ",$B45),"")</f>
        <v/>
      </c>
      <c r="BH45" s="0" t="str">
        <f aca="false">IF(OR($EZ45=BH$5,$FA45=BH$5,$FB45=BH$5),BH$5,"")</f>
        <v/>
      </c>
      <c r="BI45" s="0" t="str">
        <f aca="false">IF(AND($BH45=$BH$5,$B45=2001),CONCATENATE($BH45," ",$B45),"")</f>
        <v/>
      </c>
      <c r="BJ45" s="0" t="str">
        <f aca="false">IF(AND($BH45=$BH$5,$B45=2002),CONCATENATE($BH45," ",$B45),"")</f>
        <v/>
      </c>
      <c r="BK45" s="0" t="str">
        <f aca="false">IF(AND($BH45=$BH$5,$B45=2003),CONCATENATE($BH45," ",$B45),"")</f>
        <v/>
      </c>
      <c r="BL45" s="0" t="str">
        <f aca="false">IF(AND($BH45=$BH$5,$B45=2004),CONCATENATE($BH45," ",$B45),"")</f>
        <v/>
      </c>
      <c r="BM45" s="0" t="str">
        <f aca="false">IF(OR($EZ45=BM$5,$FA45=BM$5,$FB45=BM$5),BM$5,"")</f>
        <v/>
      </c>
      <c r="BN45" s="0" t="str">
        <f aca="false">IF(AND($BM45=$BM$5,$B45=2001),CONCATENATE($BM45," ",$B45),"")</f>
        <v/>
      </c>
      <c r="BO45" s="0" t="str">
        <f aca="false">IF(AND($BM45=$BM$5,$B45=2002),CONCATENATE($BM45," ",$B45),"")</f>
        <v/>
      </c>
      <c r="BP45" s="0" t="str">
        <f aca="false">IF(AND($BM45=$BM$5,$B45=2003),CONCATENATE($BM45," ",$B45),"")</f>
        <v/>
      </c>
      <c r="BQ45" s="0" t="str">
        <f aca="false">IF(AND($BM45=$BM$5,$B45=2004),CONCATENATE($BM45," ",$B45),"")</f>
        <v/>
      </c>
      <c r="BR45" s="0" t="str">
        <f aca="false">IF(OR($EZ45=BR$5,$FA45=BR$5,$FB45=BR$5),BR$5,"")</f>
        <v/>
      </c>
      <c r="BS45" s="0" t="str">
        <f aca="false">IF(AND($BR45=$BR$5,$B45=2001),CONCATENATE($BR45," ",$B45),"")</f>
        <v/>
      </c>
      <c r="BT45" s="0" t="str">
        <f aca="false">IF(AND($BR45=$BR$5,$B45=2002),CONCATENATE($BR45," ",$B45),"")</f>
        <v/>
      </c>
      <c r="BU45" s="0" t="str">
        <f aca="false">IF(AND($BR45=$BR$5,$B45=2003),CONCATENATE($BR45," ",$B45),"")</f>
        <v/>
      </c>
      <c r="BV45" s="0" t="str">
        <f aca="false">IF(AND($BR45=$BR$5,$B45=2004),CONCATENATE($BR45," ",$B45),"")</f>
        <v/>
      </c>
      <c r="BW45" s="0" t="str">
        <f aca="false">IF(OR($EZ45=BW$5,$FA45=BW$5,$FB45=BW$5),BW$5,"")</f>
        <v/>
      </c>
      <c r="BX45" s="0" t="str">
        <f aca="false">IF(AND($BW45=$BW$5,$B45=2001),CONCATENATE($BW45," ",$B45),"")</f>
        <v/>
      </c>
      <c r="BY45" s="0" t="str">
        <f aca="false">IF(AND($BW45=$BW$5,$B45=2002),CONCATENATE($BW45," ",$B45),"")</f>
        <v/>
      </c>
      <c r="BZ45" s="0" t="str">
        <f aca="false">IF(AND($BW45=$BW$5,$B45=2003),CONCATENATE($BW45," ",$B45),"")</f>
        <v/>
      </c>
      <c r="CA45" s="0" t="str">
        <f aca="false">IF(AND($BW45=$BW$5,$B45=2004),CONCATENATE($BW45," ",$B45),"")</f>
        <v/>
      </c>
      <c r="CB45" s="0" t="str">
        <f aca="false">IF(OR($EZ45=CB$5,$FA45=CB$5,$FB45=CB$5),CB$5,"")</f>
        <v/>
      </c>
      <c r="CC45" s="0" t="str">
        <f aca="false">IF(AND($CB45=$CB$5,$B45=2001),CONCATENATE($CB45," ",$B45),"")</f>
        <v/>
      </c>
      <c r="CD45" s="0" t="str">
        <f aca="false">IF(AND($CB45=$CB$5,$B45=2002),CONCATENATE($CB45," ",$B45),"")</f>
        <v/>
      </c>
      <c r="CE45" s="0" t="str">
        <f aca="false">IF(AND($CB45=$CB$5,$B45=2003),CONCATENATE($CB45," ",$B45),"")</f>
        <v/>
      </c>
      <c r="CF45" s="0" t="str">
        <f aca="false">IF(AND($CB45=$CB$5,$B45=2004),CONCATENATE($CB45," ",$B45),"")</f>
        <v/>
      </c>
      <c r="CG45" s="0" t="str">
        <f aca="false">IF(OR($EZ45=CG$5,$FA45=CG$5,$FB45=CG$5),CG$5,"")</f>
        <v/>
      </c>
      <c r="CH45" s="0" t="str">
        <f aca="false">IF(AND($CG45=$CG$5,$B45=2001),CONCATENATE($CG45," ",$B45),"")</f>
        <v/>
      </c>
      <c r="CI45" s="0" t="str">
        <f aca="false">IF(AND($CG45=$CG$5,$B45=2002),CONCATENATE($CG45," ",$B45),"")</f>
        <v/>
      </c>
      <c r="CJ45" s="0" t="str">
        <f aca="false">IF(AND($CG45=$CG$5,$B45=2003),CONCATENATE($CG45," ",$B45),"")</f>
        <v/>
      </c>
      <c r="CK45" s="0" t="str">
        <f aca="false">IF(AND($CG45=$CG$5,$B45=2004),CONCATENATE($CG45," ",$B45),"")</f>
        <v/>
      </c>
      <c r="CL45" s="0" t="str">
        <f aca="false">IF(OR($EZ45=CL$5,$FA45=CL$5,$FB45=CL$5),CL$5,"")</f>
        <v/>
      </c>
      <c r="CM45" s="0" t="str">
        <f aca="false">IF(AND($CL45=$CL$5,$B45=2001),CONCATENATE($CL45," ",$B45),"")</f>
        <v/>
      </c>
      <c r="CN45" s="0" t="str">
        <f aca="false">IF(AND($CL45=$CL$5,$B45=2002),CONCATENATE($CL45," ",$B45),"")</f>
        <v/>
      </c>
      <c r="CO45" s="0" t="str">
        <f aca="false">IF(AND($CL45=$CL$5,$B45=2003),CONCATENATE($CL45," ",$B45),"")</f>
        <v/>
      </c>
      <c r="CP45" s="0" t="str">
        <f aca="false">IF(AND($CL45=$CL$5,$B45=2004),CONCATENATE($CL45," ",$B45),"")</f>
        <v/>
      </c>
      <c r="CQ45" s="0" t="str">
        <f aca="false">IF(OR($EZ45=CQ$5,$FA45=CQ$5,$FB45=CQ$5),CQ$5,"")</f>
        <v/>
      </c>
      <c r="CR45" s="0" t="str">
        <f aca="false">IF(AND($CQ45=$CQ$5,$B45=2001),CONCATENATE($CQ45," ",$B45),"")</f>
        <v/>
      </c>
      <c r="CS45" s="0" t="str">
        <f aca="false">IF(AND($CQ45=$CQ$5,$B45=2002),CONCATENATE($CQ45," ",$B45),"")</f>
        <v/>
      </c>
      <c r="CT45" s="0" t="str">
        <f aca="false">IF(AND($CQ45=$CQ$5,$B45=2003),CONCATENATE($CQ45," ",$B45),"")</f>
        <v/>
      </c>
      <c r="CU45" s="0" t="str">
        <f aca="false">IF(AND($CQ45=$CQ$5,$B45=2004),CONCATENATE($CQ45," ",$B45),"")</f>
        <v/>
      </c>
      <c r="CV45" s="0" t="str">
        <f aca="false">IF(OR($EZ45=CV$5,$FA45=CV$5,$FB45=CV$5),CV$5,"")</f>
        <v/>
      </c>
      <c r="CW45" s="0" t="str">
        <f aca="false">IF(AND($CV45=$CV$5,$B45=2001),CONCATENATE($CV45," ",$B45),"")</f>
        <v/>
      </c>
      <c r="CX45" s="0" t="str">
        <f aca="false">IF(AND($CV45=$CV$5,$B45=2002),CONCATENATE($CV45," ",$B45),"")</f>
        <v/>
      </c>
      <c r="CY45" s="0" t="str">
        <f aca="false">IF(AND($CV45=$CV$5,$B45=2003),CONCATENATE($CV45," ",$B45),"")</f>
        <v/>
      </c>
      <c r="CZ45" s="0" t="str">
        <f aca="false">IF(AND($CV45=$CV$5,$B45=2004),CONCATENATE($CV45," ",$B45),"")</f>
        <v/>
      </c>
      <c r="DA45" s="0" t="str">
        <f aca="false">IF(OR($EZ45=DA$5,$FA45=DA$5,$FB45=DA$5),DA$5,"")</f>
        <v/>
      </c>
      <c r="DB45" s="0" t="str">
        <f aca="false">IF(AND($DA45=$DA$5,$B45=2001),CONCATENATE($DA45," ",$B45),"")</f>
        <v/>
      </c>
      <c r="DC45" s="0" t="str">
        <f aca="false">IF(AND($DA45=$DA$5,$B45=2002),CONCATENATE($DA45," ",$B45),"")</f>
        <v/>
      </c>
      <c r="DD45" s="0" t="str">
        <f aca="false">IF(AND($DA45=$DA$5,$B45=2003),CONCATENATE($DA45," ",$B45),"")</f>
        <v/>
      </c>
      <c r="DE45" s="0" t="str">
        <f aca="false">IF(AND($DA45=$DA$5,$B45=2004),CONCATENATE($DA45," ",$B45),"")</f>
        <v/>
      </c>
      <c r="DF45" s="0" t="n">
        <v>550</v>
      </c>
      <c r="DG45" s="0" t="n">
        <v>550</v>
      </c>
      <c r="DH45" s="12" t="n">
        <v>2606.1</v>
      </c>
      <c r="DI45" s="12" t="n">
        <v>1205</v>
      </c>
      <c r="DJ45" s="12" t="n">
        <v>7305</v>
      </c>
      <c r="DK45" s="12" t="n">
        <v>3113</v>
      </c>
      <c r="DL45" s="12" t="n">
        <v>845</v>
      </c>
      <c r="DM45" s="0" t="n">
        <v>6.8</v>
      </c>
      <c r="DN45" s="12" t="n">
        <v>1503.1</v>
      </c>
      <c r="DO45" s="0" t="n">
        <v>34</v>
      </c>
      <c r="DP45" s="0" t="n">
        <v>160</v>
      </c>
      <c r="DQ45" s="12" t="n">
        <v>3385</v>
      </c>
      <c r="DR45" s="12" t="n">
        <v>850</v>
      </c>
      <c r="DS45" s="12" t="n">
        <v>4866</v>
      </c>
      <c r="DT45" s="12" t="n">
        <v>1296</v>
      </c>
      <c r="DU45" s="12" t="n">
        <v>1503.1</v>
      </c>
      <c r="DV45" s="0" t="n">
        <v>6.8</v>
      </c>
      <c r="DW45" s="0" t="n">
        <v>49</v>
      </c>
      <c r="DX45" s="12" t="n">
        <v>1775.2</v>
      </c>
      <c r="DY45" s="0" t="n">
        <v>685</v>
      </c>
      <c r="DZ45" s="0" t="n">
        <v>1065</v>
      </c>
      <c r="EA45" s="0" t="n">
        <v>0</v>
      </c>
      <c r="EB45" s="12" t="n">
        <f aca="false">DF45*$EB$1*$EB$2</f>
        <v>99000</v>
      </c>
      <c r="EC45" s="12" t="n">
        <v>469098</v>
      </c>
      <c r="ED45" s="12" t="n">
        <v>216900</v>
      </c>
      <c r="EE45" s="12" t="n">
        <v>1314900</v>
      </c>
      <c r="EF45" s="12" t="n">
        <v>560340</v>
      </c>
      <c r="EG45" s="12" t="n">
        <v>152100</v>
      </c>
      <c r="EH45" s="12" t="n">
        <v>1224</v>
      </c>
      <c r="EI45" s="12" t="n">
        <v>270558</v>
      </c>
      <c r="EJ45" s="12" t="n">
        <v>6120</v>
      </c>
      <c r="EK45" s="12" t="n">
        <v>28800</v>
      </c>
      <c r="EL45" s="12" t="n">
        <v>609300</v>
      </c>
      <c r="EM45" s="12" t="n">
        <v>153000</v>
      </c>
      <c r="EN45" s="12" t="n">
        <v>875880</v>
      </c>
      <c r="EO45" s="12" t="n">
        <v>233280</v>
      </c>
      <c r="EP45" s="12" t="n">
        <v>270558</v>
      </c>
      <c r="EQ45" s="0" t="n">
        <v>1224</v>
      </c>
      <c r="ER45" s="12" t="n">
        <v>8820</v>
      </c>
      <c r="ES45" s="12" t="n">
        <v>319536</v>
      </c>
      <c r="ET45" s="12" t="n">
        <v>123300</v>
      </c>
      <c r="EU45" s="12" t="n">
        <v>191700</v>
      </c>
      <c r="EV45" s="0" t="n">
        <v>0</v>
      </c>
      <c r="EW45" s="0" t="s">
        <v>114</v>
      </c>
      <c r="EX45" s="0" t="s">
        <v>115</v>
      </c>
      <c r="EY45" s="0" t="s">
        <v>116</v>
      </c>
      <c r="EZ45" s="25" t="s">
        <v>83</v>
      </c>
      <c r="FA45" s="25"/>
      <c r="FB45" s="25"/>
      <c r="FS45" s="0" t="n">
        <v>619</v>
      </c>
    </row>
    <row r="46" customFormat="false" ht="12.75" hidden="false" customHeight="false" outlineLevel="0" collapsed="false">
      <c r="A46" s="0" t="s">
        <v>517</v>
      </c>
      <c r="B46" s="0" t="n">
        <v>2004</v>
      </c>
      <c r="C46" s="24" t="n">
        <v>37987</v>
      </c>
      <c r="D46" s="0" t="s">
        <v>299</v>
      </c>
      <c r="E46" s="0" t="str">
        <f aca="false">CONCATENATE(D46," ",B46)</f>
        <v>OR 2004</v>
      </c>
      <c r="F46" s="0" t="s">
        <v>311</v>
      </c>
      <c r="G46" s="0" t="s">
        <v>312</v>
      </c>
      <c r="H46" s="0" t="s">
        <v>12</v>
      </c>
      <c r="I46" s="0" t="s">
        <v>480</v>
      </c>
      <c r="J46" s="0" t="str">
        <f aca="false">IF(OR($EZ46=J$5,$FA46=J$5,$FB46=J$5),J$5,"")</f>
        <v/>
      </c>
      <c r="K46" s="0" t="str">
        <f aca="false">IF(AND($J46=$J$5,$B46=2001),CONCATENATE($J46," ",$B46),"")</f>
        <v/>
      </c>
      <c r="L46" s="0" t="str">
        <f aca="false">IF(AND($J46=$J$5,$B46=2002),CONCATENATE($J46," ",$B46),"")</f>
        <v/>
      </c>
      <c r="M46" s="0" t="str">
        <f aca="false">IF(AND($J46=$J$5,$B46=2003),CONCATENATE($J46," ",$B46),"")</f>
        <v/>
      </c>
      <c r="N46" s="0" t="str">
        <f aca="false">IF(AND($J46=$J$5,$B46=2004),CONCATENATE($J46," ",$B46),"")</f>
        <v/>
      </c>
      <c r="O46" s="0" t="str">
        <f aca="false">IF(OR($EZ46=O$5,$FA46=O$5,$FB46=O$5),O$5,"")</f>
        <v/>
      </c>
      <c r="P46" s="0" t="str">
        <f aca="false">IF(AND($O46=$O$5,$B46=2001),CONCATENATE($O46," ",$B46),"")</f>
        <v/>
      </c>
      <c r="Q46" s="0" t="str">
        <f aca="false">IF(AND($O46=$O$5,$B46=2002),CONCATENATE($O46," ",$B46),"")</f>
        <v/>
      </c>
      <c r="R46" s="0" t="str">
        <f aca="false">IF(AND($O46=$O$5,$B46=2003),CONCATENATE($O46," ",$B46),"")</f>
        <v/>
      </c>
      <c r="S46" s="0" t="str">
        <f aca="false">IF(AND($O46=$O$5,$B46=2004),CONCATENATE($O46," ",$B46),"")</f>
        <v/>
      </c>
      <c r="T46" s="0" t="str">
        <f aca="false">IF(OR($EZ46=T$5,$FA46=T$5,$FB46=T$5),T$5,"")</f>
        <v/>
      </c>
      <c r="U46" s="0" t="str">
        <f aca="false">IF(AND($T46=$T$5,$B46=2001),CONCATENATE($T46," ",$B46),"")</f>
        <v/>
      </c>
      <c r="V46" s="0" t="str">
        <f aca="false">IF(AND($T46=$T$5,$B46=2002),CONCATENATE($T46," ",$B46),"")</f>
        <v/>
      </c>
      <c r="W46" s="0" t="str">
        <f aca="false">IF(AND($T46=$T$5,$B46=2003),CONCATENATE($T46," ",$B46),"")</f>
        <v/>
      </c>
      <c r="X46" s="0" t="str">
        <f aca="false">IF(AND($T46=$T$5,$B46=2004),CONCATENATE($T46," ",$B46),"")</f>
        <v/>
      </c>
      <c r="Y46" s="0" t="str">
        <f aca="false">IF(OR($EZ46=Y$5,$FA46=Y$5,$FB46=Y$5),Y$5,"")</f>
        <v/>
      </c>
      <c r="Z46" s="0" t="str">
        <f aca="false">IF(AND($Y46=$Y$5,$B46=2001),CONCATENATE($Y46," ",$B46),"")</f>
        <v/>
      </c>
      <c r="AA46" s="0" t="str">
        <f aca="false">IF(AND($Y46=$Y$5,$B46=2002),CONCATENATE($Y46," ",$B46),"")</f>
        <v/>
      </c>
      <c r="AB46" s="0" t="str">
        <f aca="false">IF(AND($Y46=$Y$5,$B46=2003),CONCATENATE($Y46," ",$B46),"")</f>
        <v/>
      </c>
      <c r="AC46" s="0" t="str">
        <f aca="false">IF(AND($Y46=$Y$5,$B46=2004),CONCATENATE($Y46," ",$B46),"")</f>
        <v/>
      </c>
      <c r="AD46" s="0" t="str">
        <f aca="false">IF(OR($EZ46=AD$5,$FA46=AD$5,$FB46=AD$5),AD$5,"")</f>
        <v/>
      </c>
      <c r="AE46" s="0" t="str">
        <f aca="false">IF(AND($AD46=$AD$5,$B46=2001),CONCATENATE($AD46," ",$B46),"")</f>
        <v/>
      </c>
      <c r="AF46" s="0" t="str">
        <f aca="false">IF(AND($AD46=$AD$5,$B46=2002),CONCATENATE($AD46," ",$B46),"")</f>
        <v/>
      </c>
      <c r="AG46" s="0" t="str">
        <f aca="false">IF(AND($AD46=$AD$5,$B46=2003),CONCATENATE($AD46," ",$B46),"")</f>
        <v/>
      </c>
      <c r="AH46" s="0" t="str">
        <f aca="false">IF(AND($AD46=$AD$5,$B46=2004),CONCATENATE($AD46," ",$B46),"")</f>
        <v/>
      </c>
      <c r="AI46" s="0" t="str">
        <f aca="false">IF(OR($EZ46=AI$5,$FA46=AI$5,$FB46=AI$5),AI$5,"")</f>
        <v/>
      </c>
      <c r="AJ46" s="0" t="str">
        <f aca="false">IF(AND($AI46=$AI$5,$B46=2001),CONCATENATE($AI46," ",$B46),"")</f>
        <v/>
      </c>
      <c r="AK46" s="0" t="str">
        <f aca="false">IF(AND($AI46=$AI$5,$B46=2002),CONCATENATE($AI46," ",$B46),"")</f>
        <v/>
      </c>
      <c r="AL46" s="0" t="str">
        <f aca="false">IF(AND($AI46=$AI$5,$B46=2003),CONCATENATE($AI46," ",$B46),"")</f>
        <v/>
      </c>
      <c r="AM46" s="0" t="str">
        <f aca="false">IF(AND($AI46=$AI$5,$B46=2004),CONCATENATE($AI46," ",$B46),"")</f>
        <v/>
      </c>
      <c r="AN46" s="0" t="str">
        <f aca="false">IF(OR($EZ46=AN$5,$FA46=AN$5,$FB46=AN$5),AN$5,"")</f>
        <v/>
      </c>
      <c r="AO46" s="0" t="str">
        <f aca="false">IF(AND($AN46=$AN$5,$B46=2001),CONCATENATE($AN46," ",$B46),"")</f>
        <v/>
      </c>
      <c r="AP46" s="0" t="str">
        <f aca="false">IF(AND($AN46=$AN$5,$B46=2002),CONCATENATE($AN46," ",$B46),"")</f>
        <v/>
      </c>
      <c r="AQ46" s="0" t="str">
        <f aca="false">IF(AND($AN46=$AN$5,$B46=2003),CONCATENATE($AN46," ",$B46),"")</f>
        <v/>
      </c>
      <c r="AR46" s="0" t="str">
        <f aca="false">IF(AND($AN46=$AN$5,$B46=2004),CONCATENATE($AN46," ",$B46),"")</f>
        <v/>
      </c>
      <c r="AS46" s="0" t="str">
        <f aca="false">IF(OR($EZ46=AS$5,$FA46=AS$5,$FB46=AS$5),AS$5,"")</f>
        <v/>
      </c>
      <c r="AT46" s="0" t="str">
        <f aca="false">IF(AND($AS46=$AS$5,$B46=2001),CONCATENATE($AS46," ",$B46),"")</f>
        <v/>
      </c>
      <c r="AU46" s="0" t="str">
        <f aca="false">IF(AND($AS46=$AS$5,$B46=2002),CONCATENATE($AS46," ",$B46),"")</f>
        <v/>
      </c>
      <c r="AV46" s="0" t="str">
        <f aca="false">IF(AND($AS46=$AS$5,$B46=2003),CONCATENATE($AS46," ",$B46),"")</f>
        <v/>
      </c>
      <c r="AW46" s="0" t="str">
        <f aca="false">IF(AND($AS46=$AS$5,$B46=2004),CONCATENATE($AS46," ",$B46),"")</f>
        <v/>
      </c>
      <c r="AX46" s="0" t="str">
        <f aca="false">IF(OR($EZ46=AX$5,$FA46=AX$5,$FB46=AX$5),AX$5,"")</f>
        <v/>
      </c>
      <c r="AY46" s="0" t="str">
        <f aca="false">IF(AND($AX46=$AX$5,$B46=2001),CONCATENATE($AX46," ",$B46),"")</f>
        <v/>
      </c>
      <c r="AZ46" s="0" t="str">
        <f aca="false">IF(AND($AX46=$AX$5,$B46=2002),CONCATENATE($AX46," ",$B46),"")</f>
        <v/>
      </c>
      <c r="BA46" s="0" t="str">
        <f aca="false">IF(AND($AX46=$AX$5,$B46=2003),CONCATENATE($AX46," ",$B46),"")</f>
        <v/>
      </c>
      <c r="BB46" s="0" t="str">
        <f aca="false">IF(AND($AX46=$AX$5,$B46=2004),CONCATENATE($AX46," ",$B46),"")</f>
        <v/>
      </c>
      <c r="BC46" s="0" t="str">
        <f aca="false">IF(OR($EZ46=BC$5,$FA46=BC$5,$FB46=BC$5),BC$5,"")</f>
        <v>NWPL</v>
      </c>
      <c r="BD46" s="0" t="str">
        <f aca="false">IF(AND($BC46=$BC$5,$B46=2001),CONCATENATE($BC46," ",$B46),"")</f>
        <v/>
      </c>
      <c r="BE46" s="0" t="str">
        <f aca="false">IF(AND($BC46=$BC$5,$B46=2002),CONCATENATE($BC46," ",$B46),"")</f>
        <v/>
      </c>
      <c r="BF46" s="0" t="str">
        <f aca="false">IF(AND($BC46=$BC$5,$B46=2003),CONCATENATE($BC46," ",$B46),"")</f>
        <v/>
      </c>
      <c r="BG46" s="0" t="str">
        <f aca="false">IF(AND($BC46=$BC$5,$B46=2004),CONCATENATE($BC46," ",$B46),"")</f>
        <v>NWPL 2004</v>
      </c>
      <c r="BH46" s="0" t="str">
        <f aca="false">IF(OR($EZ46=BH$5,$FA46=BH$5,$FB46=BH$5),BH$5,"")</f>
        <v/>
      </c>
      <c r="BI46" s="0" t="str">
        <f aca="false">IF(AND($BH46=$BH$5,$B46=2001),CONCATENATE($BH46," ",$B46),"")</f>
        <v/>
      </c>
      <c r="BJ46" s="0" t="str">
        <f aca="false">IF(AND($BH46=$BH$5,$B46=2002),CONCATENATE($BH46," ",$B46),"")</f>
        <v/>
      </c>
      <c r="BK46" s="0" t="str">
        <f aca="false">IF(AND($BH46=$BH$5,$B46=2003),CONCATENATE($BH46," ",$B46),"")</f>
        <v/>
      </c>
      <c r="BL46" s="0" t="str">
        <f aca="false">IF(AND($BH46=$BH$5,$B46=2004),CONCATENATE($BH46," ",$B46),"")</f>
        <v/>
      </c>
      <c r="BM46" s="0" t="str">
        <f aca="false">IF(OR($EZ46=BM$5,$FA46=BM$5,$FB46=BM$5),BM$5,"")</f>
        <v/>
      </c>
      <c r="BN46" s="0" t="str">
        <f aca="false">IF(AND($BM46=$BM$5,$B46=2001),CONCATENATE($BM46," ",$B46),"")</f>
        <v/>
      </c>
      <c r="BO46" s="0" t="str">
        <f aca="false">IF(AND($BM46=$BM$5,$B46=2002),CONCATENATE($BM46," ",$B46),"")</f>
        <v/>
      </c>
      <c r="BP46" s="0" t="str">
        <f aca="false">IF(AND($BM46=$BM$5,$B46=2003),CONCATENATE($BM46," ",$B46),"")</f>
        <v/>
      </c>
      <c r="BQ46" s="0" t="str">
        <f aca="false">IF(AND($BM46=$BM$5,$B46=2004),CONCATENATE($BM46," ",$B46),"")</f>
        <v/>
      </c>
      <c r="BR46" s="0" t="str">
        <f aca="false">IF(OR($EZ46=BR$5,$FA46=BR$5,$FB46=BR$5),BR$5,"")</f>
        <v>PGT</v>
      </c>
      <c r="BS46" s="0" t="str">
        <f aca="false">IF(AND($BR46=$BR$5,$B46=2001),CONCATENATE($BR46," ",$B46),"")</f>
        <v/>
      </c>
      <c r="BT46" s="0" t="str">
        <f aca="false">IF(AND($BR46=$BR$5,$B46=2002),CONCATENATE($BR46," ",$B46),"")</f>
        <v/>
      </c>
      <c r="BU46" s="0" t="str">
        <f aca="false">IF(AND($BR46=$BR$5,$B46=2003),CONCATENATE($BR46," ",$B46),"")</f>
        <v/>
      </c>
      <c r="BV46" s="0" t="str">
        <f aca="false">IF(AND($BR46=$BR$5,$B46=2004),CONCATENATE($BR46," ",$B46),"")</f>
        <v>PGT 2004</v>
      </c>
      <c r="BW46" s="0" t="str">
        <f aca="false">IF(OR($EZ46=BW$5,$FA46=BW$5,$FB46=BW$5),BW$5,"")</f>
        <v/>
      </c>
      <c r="BX46" s="0" t="str">
        <f aca="false">IF(AND($BW46=$BW$5,$B46=2001),CONCATENATE($BW46," ",$B46),"")</f>
        <v/>
      </c>
      <c r="BY46" s="0" t="str">
        <f aca="false">IF(AND($BW46=$BW$5,$B46=2002),CONCATENATE($BW46," ",$B46),"")</f>
        <v/>
      </c>
      <c r="BZ46" s="0" t="str">
        <f aca="false">IF(AND($BW46=$BW$5,$B46=2003),CONCATENATE($BW46," ",$B46),"")</f>
        <v/>
      </c>
      <c r="CA46" s="0" t="str">
        <f aca="false">IF(AND($BW46=$BW$5,$B46=2004),CONCATENATE($BW46," ",$B46),"")</f>
        <v/>
      </c>
      <c r="CB46" s="0" t="str">
        <f aca="false">IF(OR($EZ46=CB$5,$FA46=CB$5,$FB46=CB$5),CB$5,"")</f>
        <v/>
      </c>
      <c r="CC46" s="0" t="str">
        <f aca="false">IF(AND($CB46=$CB$5,$B46=2001),CONCATENATE($CB46," ",$B46),"")</f>
        <v/>
      </c>
      <c r="CD46" s="0" t="str">
        <f aca="false">IF(AND($CB46=$CB$5,$B46=2002),CONCATENATE($CB46," ",$B46),"")</f>
        <v/>
      </c>
      <c r="CE46" s="0" t="str">
        <f aca="false">IF(AND($CB46=$CB$5,$B46=2003),CONCATENATE($CB46," ",$B46),"")</f>
        <v/>
      </c>
      <c r="CF46" s="0" t="str">
        <f aca="false">IF(AND($CB46=$CB$5,$B46=2004),CONCATENATE($CB46," ",$B46),"")</f>
        <v/>
      </c>
      <c r="CG46" s="0" t="str">
        <f aca="false">IF(OR($EZ46=CG$5,$FA46=CG$5,$FB46=CG$5),CG$5,"")</f>
        <v/>
      </c>
      <c r="CH46" s="0" t="str">
        <f aca="false">IF(AND($CG46=$CG$5,$B46=2001),CONCATENATE($CG46," ",$B46),"")</f>
        <v/>
      </c>
      <c r="CI46" s="0" t="str">
        <f aca="false">IF(AND($CG46=$CG$5,$B46=2002),CONCATENATE($CG46," ",$B46),"")</f>
        <v/>
      </c>
      <c r="CJ46" s="0" t="str">
        <f aca="false">IF(AND($CG46=$CG$5,$B46=2003),CONCATENATE($CG46," ",$B46),"")</f>
        <v/>
      </c>
      <c r="CK46" s="0" t="str">
        <f aca="false">IF(AND($CG46=$CG$5,$B46=2004),CONCATENATE($CG46," ",$B46),"")</f>
        <v/>
      </c>
      <c r="CL46" s="0" t="str">
        <f aca="false">IF(OR($EZ46=CL$5,$FA46=CL$5,$FB46=CL$5),CL$5,"")</f>
        <v/>
      </c>
      <c r="CM46" s="0" t="str">
        <f aca="false">IF(AND($CL46=$CL$5,$B46=2001),CONCATENATE($CL46," ",$B46),"")</f>
        <v/>
      </c>
      <c r="CN46" s="0" t="str">
        <f aca="false">IF(AND($CL46=$CL$5,$B46=2002),CONCATENATE($CL46," ",$B46),"")</f>
        <v/>
      </c>
      <c r="CO46" s="0" t="str">
        <f aca="false">IF(AND($CL46=$CL$5,$B46=2003),CONCATENATE($CL46," ",$B46),"")</f>
        <v/>
      </c>
      <c r="CP46" s="0" t="str">
        <f aca="false">IF(AND($CL46=$CL$5,$B46=2004),CONCATENATE($CL46," ",$B46),"")</f>
        <v/>
      </c>
      <c r="CQ46" s="0" t="str">
        <f aca="false">IF(OR($EZ46=CQ$5,$FA46=CQ$5,$FB46=CQ$5),CQ$5,"")</f>
        <v/>
      </c>
      <c r="CR46" s="0" t="str">
        <f aca="false">IF(AND($CQ46=$CQ$5,$B46=2001),CONCATENATE($CQ46," ",$B46),"")</f>
        <v/>
      </c>
      <c r="CS46" s="0" t="str">
        <f aca="false">IF(AND($CQ46=$CQ$5,$B46=2002),CONCATENATE($CQ46," ",$B46),"")</f>
        <v/>
      </c>
      <c r="CT46" s="0" t="str">
        <f aca="false">IF(AND($CQ46=$CQ$5,$B46=2003),CONCATENATE($CQ46," ",$B46),"")</f>
        <v/>
      </c>
      <c r="CU46" s="0" t="str">
        <f aca="false">IF(AND($CQ46=$CQ$5,$B46=2004),CONCATENATE($CQ46," ",$B46),"")</f>
        <v/>
      </c>
      <c r="CV46" s="0" t="str">
        <f aca="false">IF(OR($EZ46=CV$5,$FA46=CV$5,$FB46=CV$5),CV$5,"")</f>
        <v/>
      </c>
      <c r="CW46" s="0" t="str">
        <f aca="false">IF(AND($CV46=$CV$5,$B46=2001),CONCATENATE($CV46," ",$B46),"")</f>
        <v/>
      </c>
      <c r="CX46" s="0" t="str">
        <f aca="false">IF(AND($CV46=$CV$5,$B46=2002),CONCATENATE($CV46," ",$B46),"")</f>
        <v/>
      </c>
      <c r="CY46" s="0" t="str">
        <f aca="false">IF(AND($CV46=$CV$5,$B46=2003),CONCATENATE($CV46," ",$B46),"")</f>
        <v/>
      </c>
      <c r="CZ46" s="0" t="str">
        <f aca="false">IF(AND($CV46=$CV$5,$B46=2004),CONCATENATE($CV46," ",$B46),"")</f>
        <v/>
      </c>
      <c r="DA46" s="0" t="str">
        <f aca="false">IF(OR($EZ46=DA$5,$FA46=DA$5,$FB46=DA$5),DA$5,"")</f>
        <v/>
      </c>
      <c r="DB46" s="0" t="str">
        <f aca="false">IF(AND($DA46=$DA$5,$B46=2001),CONCATENATE($DA46," ",$B46),"")</f>
        <v/>
      </c>
      <c r="DC46" s="0" t="str">
        <f aca="false">IF(AND($DA46=$DA$5,$B46=2002),CONCATENATE($DA46," ",$B46),"")</f>
        <v/>
      </c>
      <c r="DD46" s="0" t="str">
        <f aca="false">IF(AND($DA46=$DA$5,$B46=2003),CONCATENATE($DA46," ",$B46),"")</f>
        <v/>
      </c>
      <c r="DE46" s="0" t="str">
        <f aca="false">IF(AND($DA46=$DA$5,$B46=2004),CONCATENATE($DA46," ",$B46),"")</f>
        <v/>
      </c>
      <c r="DF46" s="0" t="n">
        <v>550</v>
      </c>
      <c r="DG46" s="0" t="n">
        <v>550</v>
      </c>
      <c r="DH46" s="12" t="n">
        <v>3066.1</v>
      </c>
      <c r="DI46" s="12" t="n">
        <v>1425</v>
      </c>
      <c r="DJ46" s="12" t="n">
        <v>9850</v>
      </c>
      <c r="DK46" s="12" t="n">
        <v>3833</v>
      </c>
      <c r="DL46" s="12" t="n">
        <v>3745</v>
      </c>
      <c r="DM46" s="0" t="n">
        <v>6.8</v>
      </c>
      <c r="DN46" s="12" t="n">
        <v>1503.1</v>
      </c>
      <c r="DO46" s="0" t="n">
        <v>34</v>
      </c>
      <c r="DP46" s="0" t="n">
        <v>160</v>
      </c>
      <c r="DQ46" s="12" t="n">
        <v>4845</v>
      </c>
      <c r="DR46" s="12" t="n">
        <v>1390</v>
      </c>
      <c r="DS46" s="12" t="n">
        <v>6446</v>
      </c>
      <c r="DT46" s="12" t="n">
        <v>1846</v>
      </c>
      <c r="DU46" s="12" t="n">
        <v>1503.1</v>
      </c>
      <c r="DV46" s="0" t="n">
        <v>6.8</v>
      </c>
      <c r="DW46" s="0" t="n">
        <v>559</v>
      </c>
      <c r="DX46" s="12" t="n">
        <v>2375.2</v>
      </c>
      <c r="DY46" s="0" t="n">
        <v>905</v>
      </c>
      <c r="DZ46" s="0" t="n">
        <v>1065</v>
      </c>
      <c r="EA46" s="0" t="n">
        <v>0</v>
      </c>
      <c r="EB46" s="12" t="n">
        <f aca="false">DF46*$EB$1*$EB$2</f>
        <v>99000</v>
      </c>
      <c r="EC46" s="12" t="n">
        <v>551898</v>
      </c>
      <c r="ED46" s="12" t="n">
        <v>256500</v>
      </c>
      <c r="EE46" s="12" t="n">
        <v>1773000</v>
      </c>
      <c r="EF46" s="12" t="n">
        <v>689940</v>
      </c>
      <c r="EG46" s="12" t="n">
        <v>674100</v>
      </c>
      <c r="EH46" s="12" t="n">
        <v>1224</v>
      </c>
      <c r="EI46" s="12" t="n">
        <v>270558</v>
      </c>
      <c r="EJ46" s="12" t="n">
        <v>6120</v>
      </c>
      <c r="EK46" s="12" t="n">
        <v>28800</v>
      </c>
      <c r="EL46" s="12" t="n">
        <v>872100</v>
      </c>
      <c r="EM46" s="12" t="n">
        <v>250200</v>
      </c>
      <c r="EN46" s="12" t="n">
        <v>1160280</v>
      </c>
      <c r="EO46" s="12" t="n">
        <v>332280</v>
      </c>
      <c r="EP46" s="12" t="n">
        <v>270558</v>
      </c>
      <c r="EQ46" s="0" t="n">
        <v>1224</v>
      </c>
      <c r="ER46" s="12" t="n">
        <v>100620</v>
      </c>
      <c r="ES46" s="12" t="n">
        <v>427536</v>
      </c>
      <c r="ET46" s="12" t="n">
        <v>162900</v>
      </c>
      <c r="EU46" s="12" t="n">
        <v>191700</v>
      </c>
      <c r="EV46" s="0" t="n">
        <v>0</v>
      </c>
      <c r="EW46" s="0" t="s">
        <v>114</v>
      </c>
      <c r="EX46" s="0" t="s">
        <v>115</v>
      </c>
      <c r="EY46" s="0" t="s">
        <v>116</v>
      </c>
      <c r="EZ46" s="27" t="s">
        <v>83</v>
      </c>
      <c r="FA46" s="27" t="s">
        <v>88</v>
      </c>
      <c r="FB46" s="23"/>
      <c r="FC46" s="0" t="s">
        <v>523</v>
      </c>
      <c r="FD46" s="0" t="s">
        <v>524</v>
      </c>
      <c r="FE46" s="0" t="s">
        <v>525</v>
      </c>
      <c r="FF46" s="0" t="s">
        <v>526</v>
      </c>
      <c r="FS46" s="0" t="n">
        <v>621</v>
      </c>
    </row>
    <row r="47" customFormat="false" ht="12.75" hidden="false" customHeight="false" outlineLevel="0" collapsed="false">
      <c r="A47" s="0" t="s">
        <v>140</v>
      </c>
      <c r="B47" s="0" t="n">
        <v>2004</v>
      </c>
      <c r="C47" s="24" t="n">
        <v>38018</v>
      </c>
      <c r="D47" s="0" t="s">
        <v>316</v>
      </c>
      <c r="E47" s="0" t="str">
        <f aca="false">CONCATENATE(D47," ",B47)</f>
        <v>WA 2004</v>
      </c>
      <c r="F47" s="0" t="s">
        <v>345</v>
      </c>
      <c r="G47" s="0" t="s">
        <v>346</v>
      </c>
      <c r="H47" s="0" t="s">
        <v>347</v>
      </c>
      <c r="I47" s="0" t="s">
        <v>348</v>
      </c>
      <c r="J47" s="0" t="str">
        <f aca="false">IF(OR($EZ47=J$5,$FA47=J$5,$FB47=J$5),J$5,"")</f>
        <v/>
      </c>
      <c r="K47" s="0" t="str">
        <f aca="false">IF(AND($J47=$J$5,$B47=2001),CONCATENATE($J47," ",$B47),"")</f>
        <v/>
      </c>
      <c r="L47" s="0" t="str">
        <f aca="false">IF(AND($J47=$J$5,$B47=2002),CONCATENATE($J47," ",$B47),"")</f>
        <v/>
      </c>
      <c r="M47" s="0" t="str">
        <f aca="false">IF(AND($J47=$J$5,$B47=2003),CONCATENATE($J47," ",$B47),"")</f>
        <v/>
      </c>
      <c r="N47" s="0" t="str">
        <f aca="false">IF(AND($J47=$J$5,$B47=2004),CONCATENATE($J47," ",$B47),"")</f>
        <v/>
      </c>
      <c r="O47" s="0" t="str">
        <f aca="false">IF(OR($EZ47=O$5,$FA47=O$5,$FB47=O$5),O$5,"")</f>
        <v/>
      </c>
      <c r="P47" s="0" t="str">
        <f aca="false">IF(AND($O47=$O$5,$B47=2001),CONCATENATE($O47," ",$B47),"")</f>
        <v/>
      </c>
      <c r="Q47" s="0" t="str">
        <f aca="false">IF(AND($O47=$O$5,$B47=2002),CONCATENATE($O47," ",$B47),"")</f>
        <v/>
      </c>
      <c r="R47" s="0" t="str">
        <f aca="false">IF(AND($O47=$O$5,$B47=2003),CONCATENATE($O47," ",$B47),"")</f>
        <v/>
      </c>
      <c r="S47" s="0" t="str">
        <f aca="false">IF(AND($O47=$O$5,$B47=2004),CONCATENATE($O47," ",$B47),"")</f>
        <v/>
      </c>
      <c r="T47" s="0" t="str">
        <f aca="false">IF(OR($EZ47=T$5,$FA47=T$5,$FB47=T$5),T$5,"")</f>
        <v/>
      </c>
      <c r="U47" s="0" t="str">
        <f aca="false">IF(AND($T47=$T$5,$B47=2001),CONCATENATE($T47," ",$B47),"")</f>
        <v/>
      </c>
      <c r="V47" s="0" t="str">
        <f aca="false">IF(AND($T47=$T$5,$B47=2002),CONCATENATE($T47," ",$B47),"")</f>
        <v/>
      </c>
      <c r="W47" s="0" t="str">
        <f aca="false">IF(AND($T47=$T$5,$B47=2003),CONCATENATE($T47," ",$B47),"")</f>
        <v/>
      </c>
      <c r="X47" s="0" t="str">
        <f aca="false">IF(AND($T47=$T$5,$B47=2004),CONCATENATE($T47," ",$B47),"")</f>
        <v/>
      </c>
      <c r="Y47" s="0" t="str">
        <f aca="false">IF(OR($EZ47=Y$5,$FA47=Y$5,$FB47=Y$5),Y$5,"")</f>
        <v/>
      </c>
      <c r="Z47" s="0" t="str">
        <f aca="false">IF(AND($Y47=$Y$5,$B47=2001),CONCATENATE($Y47," ",$B47),"")</f>
        <v/>
      </c>
      <c r="AA47" s="0" t="str">
        <f aca="false">IF(AND($Y47=$Y$5,$B47=2002),CONCATENATE($Y47," ",$B47),"")</f>
        <v/>
      </c>
      <c r="AB47" s="0" t="str">
        <f aca="false">IF(AND($Y47=$Y$5,$B47=2003),CONCATENATE($Y47," ",$B47),"")</f>
        <v/>
      </c>
      <c r="AC47" s="0" t="str">
        <f aca="false">IF(AND($Y47=$Y$5,$B47=2004),CONCATENATE($Y47," ",$B47),"")</f>
        <v/>
      </c>
      <c r="AD47" s="0" t="str">
        <f aca="false">IF(OR($EZ47=AD$5,$FA47=AD$5,$FB47=AD$5),AD$5,"")</f>
        <v/>
      </c>
      <c r="AE47" s="0" t="str">
        <f aca="false">IF(AND($AD47=$AD$5,$B47=2001),CONCATENATE($AD47," ",$B47),"")</f>
        <v/>
      </c>
      <c r="AF47" s="0" t="str">
        <f aca="false">IF(AND($AD47=$AD$5,$B47=2002),CONCATENATE($AD47," ",$B47),"")</f>
        <v/>
      </c>
      <c r="AG47" s="0" t="str">
        <f aca="false">IF(AND($AD47=$AD$5,$B47=2003),CONCATENATE($AD47," ",$B47),"")</f>
        <v/>
      </c>
      <c r="AH47" s="0" t="str">
        <f aca="false">IF(AND($AD47=$AD$5,$B47=2004),CONCATENATE($AD47," ",$B47),"")</f>
        <v/>
      </c>
      <c r="AI47" s="0" t="str">
        <f aca="false">IF(OR($EZ47=AI$5,$FA47=AI$5,$FB47=AI$5),AI$5,"")</f>
        <v/>
      </c>
      <c r="AJ47" s="0" t="str">
        <f aca="false">IF(AND($AI47=$AI$5,$B47=2001),CONCATENATE($AI47," ",$B47),"")</f>
        <v/>
      </c>
      <c r="AK47" s="0" t="str">
        <f aca="false">IF(AND($AI47=$AI$5,$B47=2002),CONCATENATE($AI47," ",$B47),"")</f>
        <v/>
      </c>
      <c r="AL47" s="0" t="str">
        <f aca="false">IF(AND($AI47=$AI$5,$B47=2003),CONCATENATE($AI47," ",$B47),"")</f>
        <v/>
      </c>
      <c r="AM47" s="0" t="str">
        <f aca="false">IF(AND($AI47=$AI$5,$B47=2004),CONCATENATE($AI47," ",$B47),"")</f>
        <v/>
      </c>
      <c r="AN47" s="0" t="str">
        <f aca="false">IF(OR($EZ47=AN$5,$FA47=AN$5,$FB47=AN$5),AN$5,"")</f>
        <v/>
      </c>
      <c r="AO47" s="0" t="str">
        <f aca="false">IF(AND($AN47=$AN$5,$B47=2001),CONCATENATE($AN47," ",$B47),"")</f>
        <v/>
      </c>
      <c r="AP47" s="0" t="str">
        <f aca="false">IF(AND($AN47=$AN$5,$B47=2002),CONCATENATE($AN47," ",$B47),"")</f>
        <v/>
      </c>
      <c r="AQ47" s="0" t="str">
        <f aca="false">IF(AND($AN47=$AN$5,$B47=2003),CONCATENATE($AN47," ",$B47),"")</f>
        <v/>
      </c>
      <c r="AR47" s="0" t="str">
        <f aca="false">IF(AND($AN47=$AN$5,$B47=2004),CONCATENATE($AN47," ",$B47),"")</f>
        <v/>
      </c>
      <c r="AS47" s="0" t="str">
        <f aca="false">IF(OR($EZ47=AS$5,$FA47=AS$5,$FB47=AS$5),AS$5,"")</f>
        <v/>
      </c>
      <c r="AT47" s="0" t="str">
        <f aca="false">IF(AND($AS47=$AS$5,$B47=2001),CONCATENATE($AS47," ",$B47),"")</f>
        <v/>
      </c>
      <c r="AU47" s="0" t="str">
        <f aca="false">IF(AND($AS47=$AS$5,$B47=2002),CONCATENATE($AS47," ",$B47),"")</f>
        <v/>
      </c>
      <c r="AV47" s="0" t="str">
        <f aca="false">IF(AND($AS47=$AS$5,$B47=2003),CONCATENATE($AS47," ",$B47),"")</f>
        <v/>
      </c>
      <c r="AW47" s="0" t="str">
        <f aca="false">IF(AND($AS47=$AS$5,$B47=2004),CONCATENATE($AS47," ",$B47),"")</f>
        <v/>
      </c>
      <c r="AX47" s="0" t="str">
        <f aca="false">IF(OR($EZ47=AX$5,$FA47=AX$5,$FB47=AX$5),AX$5,"")</f>
        <v/>
      </c>
      <c r="AY47" s="0" t="str">
        <f aca="false">IF(AND($AX47=$AX$5,$B47=2001),CONCATENATE($AX47," ",$B47),"")</f>
        <v/>
      </c>
      <c r="AZ47" s="0" t="str">
        <f aca="false">IF(AND($AX47=$AX$5,$B47=2002),CONCATENATE($AX47," ",$B47),"")</f>
        <v/>
      </c>
      <c r="BA47" s="0" t="str">
        <f aca="false">IF(AND($AX47=$AX$5,$B47=2003),CONCATENATE($AX47," ",$B47),"")</f>
        <v/>
      </c>
      <c r="BB47" s="0" t="str">
        <f aca="false">IF(AND($AX47=$AX$5,$B47=2004),CONCATENATE($AX47," ",$B47),"")</f>
        <v/>
      </c>
      <c r="BC47" s="0" t="str">
        <f aca="false">IF(OR($EZ47=BC$5,$FA47=BC$5,$FB47=BC$5),BC$5,"")</f>
        <v>NWPL</v>
      </c>
      <c r="BD47" s="0" t="str">
        <f aca="false">IF(AND($BC47=$BC$5,$B47=2001),CONCATENATE($BC47," ",$B47),"")</f>
        <v/>
      </c>
      <c r="BE47" s="0" t="str">
        <f aca="false">IF(AND($BC47=$BC$5,$B47=2002),CONCATENATE($BC47," ",$B47),"")</f>
        <v/>
      </c>
      <c r="BF47" s="0" t="str">
        <f aca="false">IF(AND($BC47=$BC$5,$B47=2003),CONCATENATE($BC47," ",$B47),"")</f>
        <v/>
      </c>
      <c r="BG47" s="0" t="str">
        <f aca="false">IF(AND($BC47=$BC$5,$B47=2004),CONCATENATE($BC47," ",$B47),"")</f>
        <v>NWPL 2004</v>
      </c>
      <c r="BH47" s="0" t="str">
        <f aca="false">IF(OR($EZ47=BH$5,$FA47=BH$5,$FB47=BH$5),BH$5,"")</f>
        <v/>
      </c>
      <c r="BI47" s="0" t="str">
        <f aca="false">IF(AND($BH47=$BH$5,$B47=2001),CONCATENATE($BH47," ",$B47),"")</f>
        <v/>
      </c>
      <c r="BJ47" s="0" t="str">
        <f aca="false">IF(AND($BH47=$BH$5,$B47=2002),CONCATENATE($BH47," ",$B47),"")</f>
        <v/>
      </c>
      <c r="BK47" s="0" t="str">
        <f aca="false">IF(AND($BH47=$BH$5,$B47=2003),CONCATENATE($BH47," ",$B47),"")</f>
        <v/>
      </c>
      <c r="BL47" s="0" t="str">
        <f aca="false">IF(AND($BH47=$BH$5,$B47=2004),CONCATENATE($BH47," ",$B47),"")</f>
        <v/>
      </c>
      <c r="BM47" s="0" t="str">
        <f aca="false">IF(OR($EZ47=BM$5,$FA47=BM$5,$FB47=BM$5),BM$5,"")</f>
        <v/>
      </c>
      <c r="BN47" s="0" t="str">
        <f aca="false">IF(AND($BM47=$BM$5,$B47=2001),CONCATENATE($BM47," ",$B47),"")</f>
        <v/>
      </c>
      <c r="BO47" s="0" t="str">
        <f aca="false">IF(AND($BM47=$BM$5,$B47=2002),CONCATENATE($BM47," ",$B47),"")</f>
        <v/>
      </c>
      <c r="BP47" s="0" t="str">
        <f aca="false">IF(AND($BM47=$BM$5,$B47=2003),CONCATENATE($BM47," ",$B47),"")</f>
        <v/>
      </c>
      <c r="BQ47" s="0" t="str">
        <f aca="false">IF(AND($BM47=$BM$5,$B47=2004),CONCATENATE($BM47," ",$B47),"")</f>
        <v/>
      </c>
      <c r="BR47" s="0" t="str">
        <f aca="false">IF(OR($EZ47=BR$5,$FA47=BR$5,$FB47=BR$5),BR$5,"")</f>
        <v/>
      </c>
      <c r="BS47" s="0" t="str">
        <f aca="false">IF(AND($BR47=$BR$5,$B47=2001),CONCATENATE($BR47," ",$B47),"")</f>
        <v/>
      </c>
      <c r="BT47" s="0" t="str">
        <f aca="false">IF(AND($BR47=$BR$5,$B47=2002),CONCATENATE($BR47," ",$B47),"")</f>
        <v/>
      </c>
      <c r="BU47" s="0" t="str">
        <f aca="false">IF(AND($BR47=$BR$5,$B47=2003),CONCATENATE($BR47," ",$B47),"")</f>
        <v/>
      </c>
      <c r="BV47" s="0" t="str">
        <f aca="false">IF(AND($BR47=$BR$5,$B47=2004),CONCATENATE($BR47," ",$B47),"")</f>
        <v/>
      </c>
      <c r="BW47" s="0" t="str">
        <f aca="false">IF(OR($EZ47=BW$5,$FA47=BW$5,$FB47=BW$5),BW$5,"")</f>
        <v/>
      </c>
      <c r="BX47" s="0" t="str">
        <f aca="false">IF(AND($BW47=$BW$5,$B47=2001),CONCATENATE($BW47," ",$B47),"")</f>
        <v/>
      </c>
      <c r="BY47" s="0" t="str">
        <f aca="false">IF(AND($BW47=$BW$5,$B47=2002),CONCATENATE($BW47," ",$B47),"")</f>
        <v/>
      </c>
      <c r="BZ47" s="0" t="str">
        <f aca="false">IF(AND($BW47=$BW$5,$B47=2003),CONCATENATE($BW47," ",$B47),"")</f>
        <v/>
      </c>
      <c r="CA47" s="0" t="str">
        <f aca="false">IF(AND($BW47=$BW$5,$B47=2004),CONCATENATE($BW47," ",$B47),"")</f>
        <v/>
      </c>
      <c r="CB47" s="0" t="str">
        <f aca="false">IF(OR($EZ47=CB$5,$FA47=CB$5,$FB47=CB$5),CB$5,"")</f>
        <v/>
      </c>
      <c r="CC47" s="0" t="str">
        <f aca="false">IF(AND($CB47=$CB$5,$B47=2001),CONCATENATE($CB47," ",$B47),"")</f>
        <v/>
      </c>
      <c r="CD47" s="0" t="str">
        <f aca="false">IF(AND($CB47=$CB$5,$B47=2002),CONCATENATE($CB47," ",$B47),"")</f>
        <v/>
      </c>
      <c r="CE47" s="0" t="str">
        <f aca="false">IF(AND($CB47=$CB$5,$B47=2003),CONCATENATE($CB47," ",$B47),"")</f>
        <v/>
      </c>
      <c r="CF47" s="0" t="str">
        <f aca="false">IF(AND($CB47=$CB$5,$B47=2004),CONCATENATE($CB47," ",$B47),"")</f>
        <v/>
      </c>
      <c r="CG47" s="0" t="str">
        <f aca="false">IF(OR($EZ47=CG$5,$FA47=CG$5,$FB47=CG$5),CG$5,"")</f>
        <v/>
      </c>
      <c r="CH47" s="0" t="str">
        <f aca="false">IF(AND($CG47=$CG$5,$B47=2001),CONCATENATE($CG47," ",$B47),"")</f>
        <v/>
      </c>
      <c r="CI47" s="0" t="str">
        <f aca="false">IF(AND($CG47=$CG$5,$B47=2002),CONCATENATE($CG47," ",$B47),"")</f>
        <v/>
      </c>
      <c r="CJ47" s="0" t="str">
        <f aca="false">IF(AND($CG47=$CG$5,$B47=2003),CONCATENATE($CG47," ",$B47),"")</f>
        <v/>
      </c>
      <c r="CK47" s="0" t="str">
        <f aca="false">IF(AND($CG47=$CG$5,$B47=2004),CONCATENATE($CG47," ",$B47),"")</f>
        <v/>
      </c>
      <c r="CL47" s="0" t="str">
        <f aca="false">IF(OR($EZ47=CL$5,$FA47=CL$5,$FB47=CL$5),CL$5,"")</f>
        <v/>
      </c>
      <c r="CM47" s="0" t="str">
        <f aca="false">IF(AND($CL47=$CL$5,$B47=2001),CONCATENATE($CL47," ",$B47),"")</f>
        <v/>
      </c>
      <c r="CN47" s="0" t="str">
        <f aca="false">IF(AND($CL47=$CL$5,$B47=2002),CONCATENATE($CL47," ",$B47),"")</f>
        <v/>
      </c>
      <c r="CO47" s="0" t="str">
        <f aca="false">IF(AND($CL47=$CL$5,$B47=2003),CONCATENATE($CL47," ",$B47),"")</f>
        <v/>
      </c>
      <c r="CP47" s="0" t="str">
        <f aca="false">IF(AND($CL47=$CL$5,$B47=2004),CONCATENATE($CL47," ",$B47),"")</f>
        <v/>
      </c>
      <c r="CQ47" s="0" t="str">
        <f aca="false">IF(OR($EZ47=CQ$5,$FA47=CQ$5,$FB47=CQ$5),CQ$5,"")</f>
        <v/>
      </c>
      <c r="CR47" s="0" t="str">
        <f aca="false">IF(AND($CQ47=$CQ$5,$B47=2001),CONCATENATE($CQ47," ",$B47),"")</f>
        <v/>
      </c>
      <c r="CS47" s="0" t="str">
        <f aca="false">IF(AND($CQ47=$CQ$5,$B47=2002),CONCATENATE($CQ47," ",$B47),"")</f>
        <v/>
      </c>
      <c r="CT47" s="0" t="str">
        <f aca="false">IF(AND($CQ47=$CQ$5,$B47=2003),CONCATENATE($CQ47," ",$B47),"")</f>
        <v/>
      </c>
      <c r="CU47" s="0" t="str">
        <f aca="false">IF(AND($CQ47=$CQ$5,$B47=2004),CONCATENATE($CQ47," ",$B47),"")</f>
        <v/>
      </c>
      <c r="CV47" s="0" t="str">
        <f aca="false">IF(OR($EZ47=CV$5,$FA47=CV$5,$FB47=CV$5),CV$5,"")</f>
        <v/>
      </c>
      <c r="CW47" s="0" t="str">
        <f aca="false">IF(AND($CV47=$CV$5,$B47=2001),CONCATENATE($CV47," ",$B47),"")</f>
        <v/>
      </c>
      <c r="CX47" s="0" t="str">
        <f aca="false">IF(AND($CV47=$CV$5,$B47=2002),CONCATENATE($CV47," ",$B47),"")</f>
        <v/>
      </c>
      <c r="CY47" s="0" t="str">
        <f aca="false">IF(AND($CV47=$CV$5,$B47=2003),CONCATENATE($CV47," ",$B47),"")</f>
        <v/>
      </c>
      <c r="CZ47" s="0" t="str">
        <f aca="false">IF(AND($CV47=$CV$5,$B47=2004),CONCATENATE($CV47," ",$B47),"")</f>
        <v/>
      </c>
      <c r="DA47" s="0" t="str">
        <f aca="false">IF(OR($EZ47=DA$5,$FA47=DA$5,$FB47=DA$5),DA$5,"")</f>
        <v/>
      </c>
      <c r="DB47" s="0" t="str">
        <f aca="false">IF(AND($DA47=$DA$5,$B47=2001),CONCATENATE($DA47," ",$B47),"")</f>
        <v/>
      </c>
      <c r="DC47" s="0" t="str">
        <f aca="false">IF(AND($DA47=$DA$5,$B47=2002),CONCATENATE($DA47," ",$B47),"")</f>
        <v/>
      </c>
      <c r="DD47" s="0" t="str">
        <f aca="false">IF(AND($DA47=$DA$5,$B47=2003),CONCATENATE($DA47," ",$B47),"")</f>
        <v/>
      </c>
      <c r="DE47" s="0" t="str">
        <f aca="false">IF(AND($DA47=$DA$5,$B47=2004),CONCATENATE($DA47," ",$B47),"")</f>
        <v/>
      </c>
      <c r="DF47" s="0" t="n">
        <v>405</v>
      </c>
      <c r="DG47" s="0" t="n">
        <v>405</v>
      </c>
      <c r="DH47" s="12" t="n">
        <v>3066.1</v>
      </c>
      <c r="DI47" s="12" t="n">
        <v>1425</v>
      </c>
      <c r="DJ47" s="12" t="n">
        <v>9850</v>
      </c>
      <c r="DK47" s="12" t="n">
        <v>3833</v>
      </c>
      <c r="DL47" s="12" t="n">
        <v>3745</v>
      </c>
      <c r="DM47" s="0" t="n">
        <v>6.8</v>
      </c>
      <c r="DN47" s="12" t="n">
        <v>1503.1</v>
      </c>
      <c r="DO47" s="0" t="n">
        <v>34</v>
      </c>
      <c r="DP47" s="0" t="n">
        <v>160</v>
      </c>
      <c r="DQ47" s="12" t="n">
        <v>5250</v>
      </c>
      <c r="DR47" s="12" t="n">
        <v>1390</v>
      </c>
      <c r="DS47" s="12" t="n">
        <v>6446</v>
      </c>
      <c r="DT47" s="12" t="n">
        <v>1846</v>
      </c>
      <c r="DU47" s="12" t="n">
        <v>1503.1</v>
      </c>
      <c r="DV47" s="0" t="n">
        <v>6.8</v>
      </c>
      <c r="DW47" s="0" t="n">
        <v>559</v>
      </c>
      <c r="DX47" s="12" t="n">
        <v>3075.2</v>
      </c>
      <c r="DY47" s="0" t="n">
        <v>905</v>
      </c>
      <c r="DZ47" s="0" t="n">
        <v>1065</v>
      </c>
      <c r="EA47" s="0" t="n">
        <v>0</v>
      </c>
      <c r="EB47" s="12" t="n">
        <f aca="false">DF47*$EB$1*$EB$2</f>
        <v>72900</v>
      </c>
      <c r="EC47" s="12" t="n">
        <v>551898</v>
      </c>
      <c r="ED47" s="12" t="n">
        <v>256500</v>
      </c>
      <c r="EE47" s="12" t="n">
        <v>1773000</v>
      </c>
      <c r="EF47" s="12" t="n">
        <v>689940</v>
      </c>
      <c r="EG47" s="12" t="n">
        <v>674100</v>
      </c>
      <c r="EH47" s="12" t="n">
        <v>1224</v>
      </c>
      <c r="EI47" s="12" t="n">
        <v>270558</v>
      </c>
      <c r="EJ47" s="12" t="n">
        <v>6120</v>
      </c>
      <c r="EK47" s="12" t="n">
        <v>28800</v>
      </c>
      <c r="EL47" s="12" t="n">
        <v>945000</v>
      </c>
      <c r="EM47" s="12" t="n">
        <v>250200</v>
      </c>
      <c r="EN47" s="12" t="n">
        <v>1160280</v>
      </c>
      <c r="EO47" s="12" t="n">
        <v>332280</v>
      </c>
      <c r="EP47" s="12" t="n">
        <v>270558</v>
      </c>
      <c r="EQ47" s="0" t="n">
        <v>1224</v>
      </c>
      <c r="ER47" s="12" t="n">
        <v>100620</v>
      </c>
      <c r="ES47" s="12" t="n">
        <v>553536</v>
      </c>
      <c r="ET47" s="12" t="n">
        <v>162900</v>
      </c>
      <c r="EU47" s="12" t="n">
        <v>191700</v>
      </c>
      <c r="EV47" s="0" t="n">
        <v>0</v>
      </c>
      <c r="EW47" s="0" t="s">
        <v>177</v>
      </c>
      <c r="EX47" s="0" t="s">
        <v>115</v>
      </c>
      <c r="EY47" s="0" t="s">
        <v>116</v>
      </c>
      <c r="EZ47" s="25" t="s">
        <v>83</v>
      </c>
      <c r="FA47" s="25"/>
      <c r="FB47" s="25"/>
      <c r="FH47" s="0" t="n">
        <v>0</v>
      </c>
      <c r="FS47" s="0" t="n">
        <v>745</v>
      </c>
    </row>
    <row r="48" customFormat="false" ht="12.75" hidden="false" customHeight="false" outlineLevel="0" collapsed="false">
      <c r="A48" s="0" t="s">
        <v>108</v>
      </c>
      <c r="B48" s="0" t="n">
        <v>2004</v>
      </c>
      <c r="C48" s="24" t="n">
        <v>38139</v>
      </c>
      <c r="D48" s="0" t="s">
        <v>316</v>
      </c>
      <c r="E48" s="0" t="str">
        <f aca="false">CONCATENATE(D48," ",B48)</f>
        <v>WA 2004</v>
      </c>
      <c r="F48" s="0" t="s">
        <v>349</v>
      </c>
      <c r="G48" s="0" t="s">
        <v>350</v>
      </c>
      <c r="H48" s="0" t="s">
        <v>351</v>
      </c>
      <c r="I48" s="0" t="s">
        <v>352</v>
      </c>
      <c r="J48" s="0" t="str">
        <f aca="false">IF(OR($EZ48=J$5,$FA48=J$5,$FB48=J$5),J$5,"")</f>
        <v/>
      </c>
      <c r="K48" s="0" t="str">
        <f aca="false">IF(AND($J48=$J$5,$B48=2001),CONCATENATE($J48," ",$B48),"")</f>
        <v/>
      </c>
      <c r="L48" s="0" t="str">
        <f aca="false">IF(AND($J48=$J$5,$B48=2002),CONCATENATE($J48," ",$B48),"")</f>
        <v/>
      </c>
      <c r="M48" s="0" t="str">
        <f aca="false">IF(AND($J48=$J$5,$B48=2003),CONCATENATE($J48," ",$B48),"")</f>
        <v/>
      </c>
      <c r="N48" s="0" t="str">
        <f aca="false">IF(AND($J48=$J$5,$B48=2004),CONCATENATE($J48," ",$B48),"")</f>
        <v/>
      </c>
      <c r="O48" s="0" t="str">
        <f aca="false">IF(OR($EZ48=O$5,$FA48=O$5,$FB48=O$5),O$5,"")</f>
        <v/>
      </c>
      <c r="P48" s="0" t="str">
        <f aca="false">IF(AND($O48=$O$5,$B48=2001),CONCATENATE($O48," ",$B48),"")</f>
        <v/>
      </c>
      <c r="Q48" s="0" t="str">
        <f aca="false">IF(AND($O48=$O$5,$B48=2002),CONCATENATE($O48," ",$B48),"")</f>
        <v/>
      </c>
      <c r="R48" s="0" t="str">
        <f aca="false">IF(AND($O48=$O$5,$B48=2003),CONCATENATE($O48," ",$B48),"")</f>
        <v/>
      </c>
      <c r="S48" s="0" t="str">
        <f aca="false">IF(AND($O48=$O$5,$B48=2004),CONCATENATE($O48," ",$B48),"")</f>
        <v/>
      </c>
      <c r="T48" s="0" t="str">
        <f aca="false">IF(OR($EZ48=T$5,$FA48=T$5,$FB48=T$5),T$5,"")</f>
        <v/>
      </c>
      <c r="U48" s="0" t="str">
        <f aca="false">IF(AND($T48=$T$5,$B48=2001),CONCATENATE($T48," ",$B48),"")</f>
        <v/>
      </c>
      <c r="V48" s="0" t="str">
        <f aca="false">IF(AND($T48=$T$5,$B48=2002),CONCATENATE($T48," ",$B48),"")</f>
        <v/>
      </c>
      <c r="W48" s="0" t="str">
        <f aca="false">IF(AND($T48=$T$5,$B48=2003),CONCATENATE($T48," ",$B48),"")</f>
        <v/>
      </c>
      <c r="X48" s="0" t="str">
        <f aca="false">IF(AND($T48=$T$5,$B48=2004),CONCATENATE($T48," ",$B48),"")</f>
        <v/>
      </c>
      <c r="Y48" s="0" t="str">
        <f aca="false">IF(OR($EZ48=Y$5,$FA48=Y$5,$FB48=Y$5),Y$5,"")</f>
        <v/>
      </c>
      <c r="Z48" s="0" t="str">
        <f aca="false">IF(AND($Y48=$Y$5,$B48=2001),CONCATENATE($Y48," ",$B48),"")</f>
        <v/>
      </c>
      <c r="AA48" s="0" t="str">
        <f aca="false">IF(AND($Y48=$Y$5,$B48=2002),CONCATENATE($Y48," ",$B48),"")</f>
        <v/>
      </c>
      <c r="AB48" s="0" t="str">
        <f aca="false">IF(AND($Y48=$Y$5,$B48=2003),CONCATENATE($Y48," ",$B48),"")</f>
        <v/>
      </c>
      <c r="AC48" s="0" t="str">
        <f aca="false">IF(AND($Y48=$Y$5,$B48=2004),CONCATENATE($Y48," ",$B48),"")</f>
        <v/>
      </c>
      <c r="AD48" s="0" t="str">
        <f aca="false">IF(OR($EZ48=AD$5,$FA48=AD$5,$FB48=AD$5),AD$5,"")</f>
        <v/>
      </c>
      <c r="AE48" s="0" t="str">
        <f aca="false">IF(AND($AD48=$AD$5,$B48=2001),CONCATENATE($AD48," ",$B48),"")</f>
        <v/>
      </c>
      <c r="AF48" s="0" t="str">
        <f aca="false">IF(AND($AD48=$AD$5,$B48=2002),CONCATENATE($AD48," ",$B48),"")</f>
        <v/>
      </c>
      <c r="AG48" s="0" t="str">
        <f aca="false">IF(AND($AD48=$AD$5,$B48=2003),CONCATENATE($AD48," ",$B48),"")</f>
        <v/>
      </c>
      <c r="AH48" s="0" t="str">
        <f aca="false">IF(AND($AD48=$AD$5,$B48=2004),CONCATENATE($AD48," ",$B48),"")</f>
        <v/>
      </c>
      <c r="AI48" s="0" t="str">
        <f aca="false">IF(OR($EZ48=AI$5,$FA48=AI$5,$FB48=AI$5),AI$5,"")</f>
        <v/>
      </c>
      <c r="AJ48" s="0" t="str">
        <f aca="false">IF(AND($AI48=$AI$5,$B48=2001),CONCATENATE($AI48," ",$B48),"")</f>
        <v/>
      </c>
      <c r="AK48" s="0" t="str">
        <f aca="false">IF(AND($AI48=$AI$5,$B48=2002),CONCATENATE($AI48," ",$B48),"")</f>
        <v/>
      </c>
      <c r="AL48" s="0" t="str">
        <f aca="false">IF(AND($AI48=$AI$5,$B48=2003),CONCATENATE($AI48," ",$B48),"")</f>
        <v/>
      </c>
      <c r="AM48" s="0" t="str">
        <f aca="false">IF(AND($AI48=$AI$5,$B48=2004),CONCATENATE($AI48," ",$B48),"")</f>
        <v/>
      </c>
      <c r="AN48" s="0" t="str">
        <f aca="false">IF(OR($EZ48=AN$5,$FA48=AN$5,$FB48=AN$5),AN$5,"")</f>
        <v/>
      </c>
      <c r="AO48" s="0" t="str">
        <f aca="false">IF(AND($AN48=$AN$5,$B48=2001),CONCATENATE($AN48," ",$B48),"")</f>
        <v/>
      </c>
      <c r="AP48" s="0" t="str">
        <f aca="false">IF(AND($AN48=$AN$5,$B48=2002),CONCATENATE($AN48," ",$B48),"")</f>
        <v/>
      </c>
      <c r="AQ48" s="0" t="str">
        <f aca="false">IF(AND($AN48=$AN$5,$B48=2003),CONCATENATE($AN48," ",$B48),"")</f>
        <v/>
      </c>
      <c r="AR48" s="0" t="str">
        <f aca="false">IF(AND($AN48=$AN$5,$B48=2004),CONCATENATE($AN48," ",$B48),"")</f>
        <v/>
      </c>
      <c r="AS48" s="0" t="str">
        <f aca="false">IF(OR($EZ48=AS$5,$FA48=AS$5,$FB48=AS$5),AS$5,"")</f>
        <v/>
      </c>
      <c r="AT48" s="0" t="str">
        <f aca="false">IF(AND($AS48=$AS$5,$B48=2001),CONCATENATE($AS48," ",$B48),"")</f>
        <v/>
      </c>
      <c r="AU48" s="0" t="str">
        <f aca="false">IF(AND($AS48=$AS$5,$B48=2002),CONCATENATE($AS48," ",$B48),"")</f>
        <v/>
      </c>
      <c r="AV48" s="0" t="str">
        <f aca="false">IF(AND($AS48=$AS$5,$B48=2003),CONCATENATE($AS48," ",$B48),"")</f>
        <v/>
      </c>
      <c r="AW48" s="0" t="str">
        <f aca="false">IF(AND($AS48=$AS$5,$B48=2004),CONCATENATE($AS48," ",$B48),"")</f>
        <v/>
      </c>
      <c r="AX48" s="0" t="str">
        <f aca="false">IF(OR($EZ48=AX$5,$FA48=AX$5,$FB48=AX$5),AX$5,"")</f>
        <v/>
      </c>
      <c r="AY48" s="0" t="str">
        <f aca="false">IF(AND($AX48=$AX$5,$B48=2001),CONCATENATE($AX48," ",$B48),"")</f>
        <v/>
      </c>
      <c r="AZ48" s="0" t="str">
        <f aca="false">IF(AND($AX48=$AX$5,$B48=2002),CONCATENATE($AX48," ",$B48),"")</f>
        <v/>
      </c>
      <c r="BA48" s="0" t="str">
        <f aca="false">IF(AND($AX48=$AX$5,$B48=2003),CONCATENATE($AX48," ",$B48),"")</f>
        <v/>
      </c>
      <c r="BB48" s="0" t="str">
        <f aca="false">IF(AND($AX48=$AX$5,$B48=2004),CONCATENATE($AX48," ",$B48),"")</f>
        <v/>
      </c>
      <c r="BC48" s="0" t="str">
        <f aca="false">IF(OR($EZ48=BC$5,$FA48=BC$5,$FB48=BC$5),BC$5,"")</f>
        <v>NWPL</v>
      </c>
      <c r="BD48" s="0" t="str">
        <f aca="false">IF(AND($BC48=$BC$5,$B48=2001),CONCATENATE($BC48," ",$B48),"")</f>
        <v/>
      </c>
      <c r="BE48" s="0" t="str">
        <f aca="false">IF(AND($BC48=$BC$5,$B48=2002),CONCATENATE($BC48," ",$B48),"")</f>
        <v/>
      </c>
      <c r="BF48" s="0" t="str">
        <f aca="false">IF(AND($BC48=$BC$5,$B48=2003),CONCATENATE($BC48," ",$B48),"")</f>
        <v/>
      </c>
      <c r="BG48" s="0" t="str">
        <f aca="false">IF(AND($BC48=$BC$5,$B48=2004),CONCATENATE($BC48," ",$B48),"")</f>
        <v>NWPL 2004</v>
      </c>
      <c r="BH48" s="0" t="str">
        <f aca="false">IF(OR($EZ48=BH$5,$FA48=BH$5,$FB48=BH$5),BH$5,"")</f>
        <v/>
      </c>
      <c r="BI48" s="0" t="str">
        <f aca="false">IF(AND($BH48=$BH$5,$B48=2001),CONCATENATE($BH48," ",$B48),"")</f>
        <v/>
      </c>
      <c r="BJ48" s="0" t="str">
        <f aca="false">IF(AND($BH48=$BH$5,$B48=2002),CONCATENATE($BH48," ",$B48),"")</f>
        <v/>
      </c>
      <c r="BK48" s="0" t="str">
        <f aca="false">IF(AND($BH48=$BH$5,$B48=2003),CONCATENATE($BH48," ",$B48),"")</f>
        <v/>
      </c>
      <c r="BL48" s="0" t="str">
        <f aca="false">IF(AND($BH48=$BH$5,$B48=2004),CONCATENATE($BH48," ",$B48),"")</f>
        <v/>
      </c>
      <c r="BM48" s="0" t="str">
        <f aca="false">IF(OR($EZ48=BM$5,$FA48=BM$5,$FB48=BM$5),BM$5,"")</f>
        <v/>
      </c>
      <c r="BN48" s="0" t="str">
        <f aca="false">IF(AND($BM48=$BM$5,$B48=2001),CONCATENATE($BM48," ",$B48),"")</f>
        <v/>
      </c>
      <c r="BO48" s="0" t="str">
        <f aca="false">IF(AND($BM48=$BM$5,$B48=2002),CONCATENATE($BM48," ",$B48),"")</f>
        <v/>
      </c>
      <c r="BP48" s="0" t="str">
        <f aca="false">IF(AND($BM48=$BM$5,$B48=2003),CONCATENATE($BM48," ",$B48),"")</f>
        <v/>
      </c>
      <c r="BQ48" s="0" t="str">
        <f aca="false">IF(AND($BM48=$BM$5,$B48=2004),CONCATENATE($BM48," ",$B48),"")</f>
        <v/>
      </c>
      <c r="BR48" s="0" t="str">
        <f aca="false">IF(OR($EZ48=BR$5,$FA48=BR$5,$FB48=BR$5),BR$5,"")</f>
        <v/>
      </c>
      <c r="BS48" s="0" t="str">
        <f aca="false">IF(AND($BR48=$BR$5,$B48=2001),CONCATENATE($BR48," ",$B48),"")</f>
        <v/>
      </c>
      <c r="BT48" s="0" t="str">
        <f aca="false">IF(AND($BR48=$BR$5,$B48=2002),CONCATENATE($BR48," ",$B48),"")</f>
        <v/>
      </c>
      <c r="BU48" s="0" t="str">
        <f aca="false">IF(AND($BR48=$BR$5,$B48=2003),CONCATENATE($BR48," ",$B48),"")</f>
        <v/>
      </c>
      <c r="BV48" s="0" t="str">
        <f aca="false">IF(AND($BR48=$BR$5,$B48=2004),CONCATENATE($BR48," ",$B48),"")</f>
        <v/>
      </c>
      <c r="BW48" s="0" t="str">
        <f aca="false">IF(OR($EZ48=BW$5,$FA48=BW$5,$FB48=BW$5),BW$5,"")</f>
        <v/>
      </c>
      <c r="BX48" s="0" t="str">
        <f aca="false">IF(AND($BW48=$BW$5,$B48=2001),CONCATENATE($BW48," ",$B48),"")</f>
        <v/>
      </c>
      <c r="BY48" s="0" t="str">
        <f aca="false">IF(AND($BW48=$BW$5,$B48=2002),CONCATENATE($BW48," ",$B48),"")</f>
        <v/>
      </c>
      <c r="BZ48" s="0" t="str">
        <f aca="false">IF(AND($BW48=$BW$5,$B48=2003),CONCATENATE($BW48," ",$B48),"")</f>
        <v/>
      </c>
      <c r="CA48" s="0" t="str">
        <f aca="false">IF(AND($BW48=$BW$5,$B48=2004),CONCATENATE($BW48," ",$B48),"")</f>
        <v/>
      </c>
      <c r="CB48" s="0" t="str">
        <f aca="false">IF(OR($EZ48=CB$5,$FA48=CB$5,$FB48=CB$5),CB$5,"")</f>
        <v/>
      </c>
      <c r="CC48" s="0" t="str">
        <f aca="false">IF(AND($CB48=$CB$5,$B48=2001),CONCATENATE($CB48," ",$B48),"")</f>
        <v/>
      </c>
      <c r="CD48" s="0" t="str">
        <f aca="false">IF(AND($CB48=$CB$5,$B48=2002),CONCATENATE($CB48," ",$B48),"")</f>
        <v/>
      </c>
      <c r="CE48" s="0" t="str">
        <f aca="false">IF(AND($CB48=$CB$5,$B48=2003),CONCATENATE($CB48," ",$B48),"")</f>
        <v/>
      </c>
      <c r="CF48" s="0" t="str">
        <f aca="false">IF(AND($CB48=$CB$5,$B48=2004),CONCATENATE($CB48," ",$B48),"")</f>
        <v/>
      </c>
      <c r="CG48" s="0" t="str">
        <f aca="false">IF(OR($EZ48=CG$5,$FA48=CG$5,$FB48=CG$5),CG$5,"")</f>
        <v/>
      </c>
      <c r="CH48" s="0" t="str">
        <f aca="false">IF(AND($CG48=$CG$5,$B48=2001),CONCATENATE($CG48," ",$B48),"")</f>
        <v/>
      </c>
      <c r="CI48" s="0" t="str">
        <f aca="false">IF(AND($CG48=$CG$5,$B48=2002),CONCATENATE($CG48," ",$B48),"")</f>
        <v/>
      </c>
      <c r="CJ48" s="0" t="str">
        <f aca="false">IF(AND($CG48=$CG$5,$B48=2003),CONCATENATE($CG48," ",$B48),"")</f>
        <v/>
      </c>
      <c r="CK48" s="0" t="str">
        <f aca="false">IF(AND($CG48=$CG$5,$B48=2004),CONCATENATE($CG48," ",$B48),"")</f>
        <v/>
      </c>
      <c r="CL48" s="0" t="str">
        <f aca="false">IF(OR($EZ48=CL$5,$FA48=CL$5,$FB48=CL$5),CL$5,"")</f>
        <v/>
      </c>
      <c r="CM48" s="0" t="str">
        <f aca="false">IF(AND($CL48=$CL$5,$B48=2001),CONCATENATE($CL48," ",$B48),"")</f>
        <v/>
      </c>
      <c r="CN48" s="0" t="str">
        <f aca="false">IF(AND($CL48=$CL$5,$B48=2002),CONCATENATE($CL48," ",$B48),"")</f>
        <v/>
      </c>
      <c r="CO48" s="0" t="str">
        <f aca="false">IF(AND($CL48=$CL$5,$B48=2003),CONCATENATE($CL48," ",$B48),"")</f>
        <v/>
      </c>
      <c r="CP48" s="0" t="str">
        <f aca="false">IF(AND($CL48=$CL$5,$B48=2004),CONCATENATE($CL48," ",$B48),"")</f>
        <v/>
      </c>
      <c r="CQ48" s="0" t="str">
        <f aca="false">IF(OR($EZ48=CQ$5,$FA48=CQ$5,$FB48=CQ$5),CQ$5,"")</f>
        <v/>
      </c>
      <c r="CR48" s="0" t="str">
        <f aca="false">IF(AND($CQ48=$CQ$5,$B48=2001),CONCATENATE($CQ48," ",$B48),"")</f>
        <v/>
      </c>
      <c r="CS48" s="0" t="str">
        <f aca="false">IF(AND($CQ48=$CQ$5,$B48=2002),CONCATENATE($CQ48," ",$B48),"")</f>
        <v/>
      </c>
      <c r="CT48" s="0" t="str">
        <f aca="false">IF(AND($CQ48=$CQ$5,$B48=2003),CONCATENATE($CQ48," ",$B48),"")</f>
        <v/>
      </c>
      <c r="CU48" s="0" t="str">
        <f aca="false">IF(AND($CQ48=$CQ$5,$B48=2004),CONCATENATE($CQ48," ",$B48),"")</f>
        <v/>
      </c>
      <c r="CV48" s="0" t="str">
        <f aca="false">IF(OR($EZ48=CV$5,$FA48=CV$5,$FB48=CV$5),CV$5,"")</f>
        <v/>
      </c>
      <c r="CW48" s="0" t="str">
        <f aca="false">IF(AND($CV48=$CV$5,$B48=2001),CONCATENATE($CV48," ",$B48),"")</f>
        <v/>
      </c>
      <c r="CX48" s="0" t="str">
        <f aca="false">IF(AND($CV48=$CV$5,$B48=2002),CONCATENATE($CV48," ",$B48),"")</f>
        <v/>
      </c>
      <c r="CY48" s="0" t="str">
        <f aca="false">IF(AND($CV48=$CV$5,$B48=2003),CONCATENATE($CV48," ",$B48),"")</f>
        <v/>
      </c>
      <c r="CZ48" s="0" t="str">
        <f aca="false">IF(AND($CV48=$CV$5,$B48=2004),CONCATENATE($CV48," ",$B48),"")</f>
        <v/>
      </c>
      <c r="DA48" s="0" t="str">
        <f aca="false">IF(OR($EZ48=DA$5,$FA48=DA$5,$FB48=DA$5),DA$5,"")</f>
        <v/>
      </c>
      <c r="DB48" s="0" t="str">
        <f aca="false">IF(AND($DA48=$DA$5,$B48=2001),CONCATENATE($DA48," ",$B48),"")</f>
        <v/>
      </c>
      <c r="DC48" s="0" t="str">
        <f aca="false">IF(AND($DA48=$DA$5,$B48=2002),CONCATENATE($DA48," ",$B48),"")</f>
        <v/>
      </c>
      <c r="DD48" s="0" t="str">
        <f aca="false">IF(AND($DA48=$DA$5,$B48=2003),CONCATENATE($DA48," ",$B48),"")</f>
        <v/>
      </c>
      <c r="DE48" s="0" t="str">
        <f aca="false">IF(AND($DA48=$DA$5,$B48=2004),CONCATENATE($DA48," ",$B48),"")</f>
        <v/>
      </c>
      <c r="DF48" s="0" t="n">
        <v>630</v>
      </c>
      <c r="DG48" s="0" t="n">
        <v>630</v>
      </c>
      <c r="DH48" s="12" t="n">
        <v>3066.1</v>
      </c>
      <c r="DI48" s="12" t="n">
        <v>1425</v>
      </c>
      <c r="DJ48" s="12" t="n">
        <v>9850</v>
      </c>
      <c r="DK48" s="12" t="n">
        <v>4833</v>
      </c>
      <c r="DL48" s="12" t="n">
        <v>4745</v>
      </c>
      <c r="DM48" s="0" t="n">
        <v>6.8</v>
      </c>
      <c r="DN48" s="12" t="n">
        <v>1503.1</v>
      </c>
      <c r="DO48" s="0" t="n">
        <v>34</v>
      </c>
      <c r="DP48" s="0" t="n">
        <v>160</v>
      </c>
      <c r="DQ48" s="12" t="n">
        <v>6130</v>
      </c>
      <c r="DR48" s="12" t="n">
        <v>1390</v>
      </c>
      <c r="DS48" s="12" t="n">
        <v>7546</v>
      </c>
      <c r="DT48" s="12" t="n">
        <v>1846</v>
      </c>
      <c r="DU48" s="12" t="n">
        <v>1503.1</v>
      </c>
      <c r="DV48" s="0" t="n">
        <v>6.8</v>
      </c>
      <c r="DW48" s="0" t="n">
        <v>559</v>
      </c>
      <c r="DX48" s="12" t="n">
        <v>3075.2</v>
      </c>
      <c r="DY48" s="0" t="n">
        <v>905</v>
      </c>
      <c r="DZ48" s="0" t="n">
        <v>1065</v>
      </c>
      <c r="EA48" s="0" t="n">
        <v>0</v>
      </c>
      <c r="EB48" s="12" t="n">
        <f aca="false">DF48*$EB$1*$EB$2</f>
        <v>113400</v>
      </c>
      <c r="EC48" s="12" t="n">
        <v>551898</v>
      </c>
      <c r="ED48" s="12" t="n">
        <v>256500</v>
      </c>
      <c r="EE48" s="12" t="n">
        <v>1773000</v>
      </c>
      <c r="EF48" s="12" t="n">
        <v>869940</v>
      </c>
      <c r="EG48" s="12" t="n">
        <v>854100</v>
      </c>
      <c r="EH48" s="12" t="n">
        <v>1224</v>
      </c>
      <c r="EI48" s="12" t="n">
        <v>270558</v>
      </c>
      <c r="EJ48" s="12" t="n">
        <v>6120</v>
      </c>
      <c r="EK48" s="12" t="n">
        <v>28800</v>
      </c>
      <c r="EL48" s="12" t="n">
        <v>1103400</v>
      </c>
      <c r="EM48" s="12" t="n">
        <v>250200</v>
      </c>
      <c r="EN48" s="12" t="n">
        <v>1358280</v>
      </c>
      <c r="EO48" s="12" t="n">
        <v>332280</v>
      </c>
      <c r="EP48" s="12" t="n">
        <v>270558</v>
      </c>
      <c r="EQ48" s="0" t="n">
        <v>1224</v>
      </c>
      <c r="ER48" s="12" t="n">
        <v>100620</v>
      </c>
      <c r="ES48" s="12" t="n">
        <v>553536</v>
      </c>
      <c r="ET48" s="12" t="n">
        <v>162900</v>
      </c>
      <c r="EU48" s="12" t="n">
        <v>191700</v>
      </c>
      <c r="EV48" s="0" t="n">
        <v>0</v>
      </c>
      <c r="EW48" s="0" t="s">
        <v>114</v>
      </c>
      <c r="EX48" s="0" t="s">
        <v>115</v>
      </c>
      <c r="EY48" s="0" t="s">
        <v>116</v>
      </c>
      <c r="EZ48" s="25" t="s">
        <v>83</v>
      </c>
      <c r="FA48" s="25"/>
      <c r="FB48" s="25"/>
      <c r="FS48" s="0" t="n">
        <v>532</v>
      </c>
    </row>
    <row r="49" customFormat="false" ht="12.75" hidden="false" customHeight="false" outlineLevel="0" collapsed="false">
      <c r="A49" s="0" t="s">
        <v>144</v>
      </c>
      <c r="B49" s="0" t="n">
        <v>2004</v>
      </c>
      <c r="C49" s="24" t="n">
        <v>38139</v>
      </c>
      <c r="D49" s="0" t="s">
        <v>298</v>
      </c>
      <c r="E49" s="0" t="str">
        <f aca="false">CONCATENATE(D49," ",B49)</f>
        <v>ID 2004</v>
      </c>
      <c r="F49" s="0" t="s">
        <v>374</v>
      </c>
      <c r="G49" s="0" t="s">
        <v>375</v>
      </c>
      <c r="H49" s="0" t="s">
        <v>376</v>
      </c>
      <c r="I49" s="0" t="s">
        <v>377</v>
      </c>
      <c r="J49" s="0" t="str">
        <f aca="false">IF(OR($EZ49=J$5,$FA49=J$5,$FB49=J$5),J$5,"")</f>
        <v/>
      </c>
      <c r="K49" s="0" t="str">
        <f aca="false">IF(AND($J49=$J$5,$B49=2001),CONCATENATE($J49," ",$B49),"")</f>
        <v/>
      </c>
      <c r="L49" s="0" t="str">
        <f aca="false">IF(AND($J49=$J$5,$B49=2002),CONCATENATE($J49," ",$B49),"")</f>
        <v/>
      </c>
      <c r="M49" s="0" t="str">
        <f aca="false">IF(AND($J49=$J$5,$B49=2003),CONCATENATE($J49," ",$B49),"")</f>
        <v/>
      </c>
      <c r="N49" s="0" t="str">
        <f aca="false">IF(AND($J49=$J$5,$B49=2004),CONCATENATE($J49," ",$B49),"")</f>
        <v/>
      </c>
      <c r="O49" s="0" t="str">
        <f aca="false">IF(OR($EZ49=O$5,$FA49=O$5,$FB49=O$5),O$5,"")</f>
        <v/>
      </c>
      <c r="P49" s="0" t="str">
        <f aca="false">IF(AND($O49=$O$5,$B49=2001),CONCATENATE($O49," ",$B49),"")</f>
        <v/>
      </c>
      <c r="Q49" s="0" t="str">
        <f aca="false">IF(AND($O49=$O$5,$B49=2002),CONCATENATE($O49," ",$B49),"")</f>
        <v/>
      </c>
      <c r="R49" s="0" t="str">
        <f aca="false">IF(AND($O49=$O$5,$B49=2003),CONCATENATE($O49," ",$B49),"")</f>
        <v/>
      </c>
      <c r="S49" s="0" t="str">
        <f aca="false">IF(AND($O49=$O$5,$B49=2004),CONCATENATE($O49," ",$B49),"")</f>
        <v/>
      </c>
      <c r="T49" s="0" t="str">
        <f aca="false">IF(OR($EZ49=T$5,$FA49=T$5,$FB49=T$5),T$5,"")</f>
        <v/>
      </c>
      <c r="U49" s="0" t="str">
        <f aca="false">IF(AND($T49=$T$5,$B49=2001),CONCATENATE($T49," ",$B49),"")</f>
        <v/>
      </c>
      <c r="V49" s="0" t="str">
        <f aca="false">IF(AND($T49=$T$5,$B49=2002),CONCATENATE($T49," ",$B49),"")</f>
        <v/>
      </c>
      <c r="W49" s="0" t="str">
        <f aca="false">IF(AND($T49=$T$5,$B49=2003),CONCATENATE($T49," ",$B49),"")</f>
        <v/>
      </c>
      <c r="X49" s="0" t="str">
        <f aca="false">IF(AND($T49=$T$5,$B49=2004),CONCATENATE($T49," ",$B49),"")</f>
        <v/>
      </c>
      <c r="Y49" s="0" t="str">
        <f aca="false">IF(OR($EZ49=Y$5,$FA49=Y$5,$FB49=Y$5),Y$5,"")</f>
        <v/>
      </c>
      <c r="Z49" s="0" t="str">
        <f aca="false">IF(AND($Y49=$Y$5,$B49=2001),CONCATENATE($Y49," ",$B49),"")</f>
        <v/>
      </c>
      <c r="AA49" s="0" t="str">
        <f aca="false">IF(AND($Y49=$Y$5,$B49=2002),CONCATENATE($Y49," ",$B49),"")</f>
        <v/>
      </c>
      <c r="AB49" s="0" t="str">
        <f aca="false">IF(AND($Y49=$Y$5,$B49=2003),CONCATENATE($Y49," ",$B49),"")</f>
        <v/>
      </c>
      <c r="AC49" s="0" t="str">
        <f aca="false">IF(AND($Y49=$Y$5,$B49=2004),CONCATENATE($Y49," ",$B49),"")</f>
        <v/>
      </c>
      <c r="AD49" s="0" t="str">
        <f aca="false">IF(OR($EZ49=AD$5,$FA49=AD$5,$FB49=AD$5),AD$5,"")</f>
        <v/>
      </c>
      <c r="AE49" s="0" t="str">
        <f aca="false">IF(AND($AD49=$AD$5,$B49=2001),CONCATENATE($AD49," ",$B49),"")</f>
        <v/>
      </c>
      <c r="AF49" s="0" t="str">
        <f aca="false">IF(AND($AD49=$AD$5,$B49=2002),CONCATENATE($AD49," ",$B49),"")</f>
        <v/>
      </c>
      <c r="AG49" s="0" t="str">
        <f aca="false">IF(AND($AD49=$AD$5,$B49=2003),CONCATENATE($AD49," ",$B49),"")</f>
        <v/>
      </c>
      <c r="AH49" s="0" t="str">
        <f aca="false">IF(AND($AD49=$AD$5,$B49=2004),CONCATENATE($AD49," ",$B49),"")</f>
        <v/>
      </c>
      <c r="AI49" s="0" t="str">
        <f aca="false">IF(OR($EZ49=AI$5,$FA49=AI$5,$FB49=AI$5),AI$5,"")</f>
        <v/>
      </c>
      <c r="AJ49" s="0" t="str">
        <f aca="false">IF(AND($AI49=$AI$5,$B49=2001),CONCATENATE($AI49," ",$B49),"")</f>
        <v/>
      </c>
      <c r="AK49" s="0" t="str">
        <f aca="false">IF(AND($AI49=$AI$5,$B49=2002),CONCATENATE($AI49," ",$B49),"")</f>
        <v/>
      </c>
      <c r="AL49" s="0" t="str">
        <f aca="false">IF(AND($AI49=$AI$5,$B49=2003),CONCATENATE($AI49," ",$B49),"")</f>
        <v/>
      </c>
      <c r="AM49" s="0" t="str">
        <f aca="false">IF(AND($AI49=$AI$5,$B49=2004),CONCATENATE($AI49," ",$B49),"")</f>
        <v/>
      </c>
      <c r="AN49" s="0" t="str">
        <f aca="false">IF(OR($EZ49=AN$5,$FA49=AN$5,$FB49=AN$5),AN$5,"")</f>
        <v/>
      </c>
      <c r="AO49" s="0" t="str">
        <f aca="false">IF(AND($AN49=$AN$5,$B49=2001),CONCATENATE($AN49," ",$B49),"")</f>
        <v/>
      </c>
      <c r="AP49" s="0" t="str">
        <f aca="false">IF(AND($AN49=$AN$5,$B49=2002),CONCATENATE($AN49," ",$B49),"")</f>
        <v/>
      </c>
      <c r="AQ49" s="0" t="str">
        <f aca="false">IF(AND($AN49=$AN$5,$B49=2003),CONCATENATE($AN49," ",$B49),"")</f>
        <v/>
      </c>
      <c r="AR49" s="0" t="str">
        <f aca="false">IF(AND($AN49=$AN$5,$B49=2004),CONCATENATE($AN49," ",$B49),"")</f>
        <v/>
      </c>
      <c r="AS49" s="0" t="str">
        <f aca="false">IF(OR($EZ49=AS$5,$FA49=AS$5,$FB49=AS$5),AS$5,"")</f>
        <v/>
      </c>
      <c r="AT49" s="0" t="str">
        <f aca="false">IF(AND($AS49=$AS$5,$B49=2001),CONCATENATE($AS49," ",$B49),"")</f>
        <v/>
      </c>
      <c r="AU49" s="0" t="str">
        <f aca="false">IF(AND($AS49=$AS$5,$B49=2002),CONCATENATE($AS49," ",$B49),"")</f>
        <v/>
      </c>
      <c r="AV49" s="0" t="str">
        <f aca="false">IF(AND($AS49=$AS$5,$B49=2003),CONCATENATE($AS49," ",$B49),"")</f>
        <v/>
      </c>
      <c r="AW49" s="0" t="str">
        <f aca="false">IF(AND($AS49=$AS$5,$B49=2004),CONCATENATE($AS49," ",$B49),"")</f>
        <v/>
      </c>
      <c r="AX49" s="0" t="str">
        <f aca="false">IF(OR($EZ49=AX$5,$FA49=AX$5,$FB49=AX$5),AX$5,"")</f>
        <v/>
      </c>
      <c r="AY49" s="0" t="str">
        <f aca="false">IF(AND($AX49=$AX$5,$B49=2001),CONCATENATE($AX49," ",$B49),"")</f>
        <v/>
      </c>
      <c r="AZ49" s="0" t="str">
        <f aca="false">IF(AND($AX49=$AX$5,$B49=2002),CONCATENATE($AX49," ",$B49),"")</f>
        <v/>
      </c>
      <c r="BA49" s="0" t="str">
        <f aca="false">IF(AND($AX49=$AX$5,$B49=2003),CONCATENATE($AX49," ",$B49),"")</f>
        <v/>
      </c>
      <c r="BB49" s="0" t="str">
        <f aca="false">IF(AND($AX49=$AX$5,$B49=2004),CONCATENATE($AX49," ",$B49),"")</f>
        <v/>
      </c>
      <c r="BC49" s="0" t="str">
        <f aca="false">IF(OR($EZ49=BC$5,$FA49=BC$5,$FB49=BC$5),BC$5,"")</f>
        <v>NWPL</v>
      </c>
      <c r="BD49" s="0" t="str">
        <f aca="false">IF(AND($BC49=$BC$5,$B49=2001),CONCATENATE($BC49," ",$B49),"")</f>
        <v/>
      </c>
      <c r="BE49" s="0" t="str">
        <f aca="false">IF(AND($BC49=$BC$5,$B49=2002),CONCATENATE($BC49," ",$B49),"")</f>
        <v/>
      </c>
      <c r="BF49" s="0" t="str">
        <f aca="false">IF(AND($BC49=$BC$5,$B49=2003),CONCATENATE($BC49," ",$B49),"")</f>
        <v/>
      </c>
      <c r="BG49" s="0" t="str">
        <f aca="false">IF(AND($BC49=$BC$5,$B49=2004),CONCATENATE($BC49," ",$B49),"")</f>
        <v>NWPL 2004</v>
      </c>
      <c r="BH49" s="0" t="str">
        <f aca="false">IF(OR($EZ49=BH$5,$FA49=BH$5,$FB49=BH$5),BH$5,"")</f>
        <v/>
      </c>
      <c r="BI49" s="0" t="str">
        <f aca="false">IF(AND($BH49=$BH$5,$B49=2001),CONCATENATE($BH49," ",$B49),"")</f>
        <v/>
      </c>
      <c r="BJ49" s="0" t="str">
        <f aca="false">IF(AND($BH49=$BH$5,$B49=2002),CONCATENATE($BH49," ",$B49),"")</f>
        <v/>
      </c>
      <c r="BK49" s="0" t="str">
        <f aca="false">IF(AND($BH49=$BH$5,$B49=2003),CONCATENATE($BH49," ",$B49),"")</f>
        <v/>
      </c>
      <c r="BL49" s="0" t="str">
        <f aca="false">IF(AND($BH49=$BH$5,$B49=2004),CONCATENATE($BH49," ",$B49),"")</f>
        <v/>
      </c>
      <c r="BM49" s="0" t="str">
        <f aca="false">IF(OR($EZ49=BM$5,$FA49=BM$5,$FB49=BM$5),BM$5,"")</f>
        <v/>
      </c>
      <c r="BN49" s="0" t="str">
        <f aca="false">IF(AND($BM49=$BM$5,$B49=2001),CONCATENATE($BM49," ",$B49),"")</f>
        <v/>
      </c>
      <c r="BO49" s="0" t="str">
        <f aca="false">IF(AND($BM49=$BM$5,$B49=2002),CONCATENATE($BM49," ",$B49),"")</f>
        <v/>
      </c>
      <c r="BP49" s="0" t="str">
        <f aca="false">IF(AND($BM49=$BM$5,$B49=2003),CONCATENATE($BM49," ",$B49),"")</f>
        <v/>
      </c>
      <c r="BQ49" s="0" t="str">
        <f aca="false">IF(AND($BM49=$BM$5,$B49=2004),CONCATENATE($BM49," ",$B49),"")</f>
        <v/>
      </c>
      <c r="BR49" s="0" t="str">
        <f aca="false">IF(OR($EZ49=BR$5,$FA49=BR$5,$FB49=BR$5),BR$5,"")</f>
        <v/>
      </c>
      <c r="BS49" s="0" t="str">
        <f aca="false">IF(AND($BR49=$BR$5,$B49=2001),CONCATENATE($BR49," ",$B49),"")</f>
        <v/>
      </c>
      <c r="BT49" s="0" t="str">
        <f aca="false">IF(AND($BR49=$BR$5,$B49=2002),CONCATENATE($BR49," ",$B49),"")</f>
        <v/>
      </c>
      <c r="BU49" s="0" t="str">
        <f aca="false">IF(AND($BR49=$BR$5,$B49=2003),CONCATENATE($BR49," ",$B49),"")</f>
        <v/>
      </c>
      <c r="BV49" s="0" t="str">
        <f aca="false">IF(AND($BR49=$BR$5,$B49=2004),CONCATENATE($BR49," ",$B49),"")</f>
        <v/>
      </c>
      <c r="BW49" s="0" t="str">
        <f aca="false">IF(OR($EZ49=BW$5,$FA49=BW$5,$FB49=BW$5),BW$5,"")</f>
        <v/>
      </c>
      <c r="BX49" s="0" t="str">
        <f aca="false">IF(AND($BW49=$BW$5,$B49=2001),CONCATENATE($BW49," ",$B49),"")</f>
        <v/>
      </c>
      <c r="BY49" s="0" t="str">
        <f aca="false">IF(AND($BW49=$BW$5,$B49=2002),CONCATENATE($BW49," ",$B49),"")</f>
        <v/>
      </c>
      <c r="BZ49" s="0" t="str">
        <f aca="false">IF(AND($BW49=$BW$5,$B49=2003),CONCATENATE($BW49," ",$B49),"")</f>
        <v/>
      </c>
      <c r="CA49" s="0" t="str">
        <f aca="false">IF(AND($BW49=$BW$5,$B49=2004),CONCATENATE($BW49," ",$B49),"")</f>
        <v/>
      </c>
      <c r="CB49" s="0" t="str">
        <f aca="false">IF(OR($EZ49=CB$5,$FA49=CB$5,$FB49=CB$5),CB$5,"")</f>
        <v/>
      </c>
      <c r="CC49" s="0" t="str">
        <f aca="false">IF(AND($CB49=$CB$5,$B49=2001),CONCATENATE($CB49," ",$B49),"")</f>
        <v/>
      </c>
      <c r="CD49" s="0" t="str">
        <f aca="false">IF(AND($CB49=$CB$5,$B49=2002),CONCATENATE($CB49," ",$B49),"")</f>
        <v/>
      </c>
      <c r="CE49" s="0" t="str">
        <f aca="false">IF(AND($CB49=$CB$5,$B49=2003),CONCATENATE($CB49," ",$B49),"")</f>
        <v/>
      </c>
      <c r="CF49" s="0" t="str">
        <f aca="false">IF(AND($CB49=$CB$5,$B49=2004),CONCATENATE($CB49," ",$B49),"")</f>
        <v/>
      </c>
      <c r="CG49" s="0" t="str">
        <f aca="false">IF(OR($EZ49=CG$5,$FA49=CG$5,$FB49=CG$5),CG$5,"")</f>
        <v/>
      </c>
      <c r="CH49" s="0" t="str">
        <f aca="false">IF(AND($CG49=$CG$5,$B49=2001),CONCATENATE($CG49," ",$B49),"")</f>
        <v/>
      </c>
      <c r="CI49" s="0" t="str">
        <f aca="false">IF(AND($CG49=$CG$5,$B49=2002),CONCATENATE($CG49," ",$B49),"")</f>
        <v/>
      </c>
      <c r="CJ49" s="0" t="str">
        <f aca="false">IF(AND($CG49=$CG$5,$B49=2003),CONCATENATE($CG49," ",$B49),"")</f>
        <v/>
      </c>
      <c r="CK49" s="0" t="str">
        <f aca="false">IF(AND($CG49=$CG$5,$B49=2004),CONCATENATE($CG49," ",$B49),"")</f>
        <v/>
      </c>
      <c r="CL49" s="0" t="str">
        <f aca="false">IF(OR($EZ49=CL$5,$FA49=CL$5,$FB49=CL$5),CL$5,"")</f>
        <v/>
      </c>
      <c r="CM49" s="0" t="str">
        <f aca="false">IF(AND($CL49=$CL$5,$B49=2001),CONCATENATE($CL49," ",$B49),"")</f>
        <v/>
      </c>
      <c r="CN49" s="0" t="str">
        <f aca="false">IF(AND($CL49=$CL$5,$B49=2002),CONCATENATE($CL49," ",$B49),"")</f>
        <v/>
      </c>
      <c r="CO49" s="0" t="str">
        <f aca="false">IF(AND($CL49=$CL$5,$B49=2003),CONCATENATE($CL49," ",$B49),"")</f>
        <v/>
      </c>
      <c r="CP49" s="0" t="str">
        <f aca="false">IF(AND($CL49=$CL$5,$B49=2004),CONCATENATE($CL49," ",$B49),"")</f>
        <v/>
      </c>
      <c r="CQ49" s="0" t="str">
        <f aca="false">IF(OR($EZ49=CQ$5,$FA49=CQ$5,$FB49=CQ$5),CQ$5,"")</f>
        <v/>
      </c>
      <c r="CR49" s="0" t="str">
        <f aca="false">IF(AND($CQ49=$CQ$5,$B49=2001),CONCATENATE($CQ49," ",$B49),"")</f>
        <v/>
      </c>
      <c r="CS49" s="0" t="str">
        <f aca="false">IF(AND($CQ49=$CQ$5,$B49=2002),CONCATENATE($CQ49," ",$B49),"")</f>
        <v/>
      </c>
      <c r="CT49" s="0" t="str">
        <f aca="false">IF(AND($CQ49=$CQ$5,$B49=2003),CONCATENATE($CQ49," ",$B49),"")</f>
        <v/>
      </c>
      <c r="CU49" s="0" t="str">
        <f aca="false">IF(AND($CQ49=$CQ$5,$B49=2004),CONCATENATE($CQ49," ",$B49),"")</f>
        <v/>
      </c>
      <c r="CV49" s="0" t="str">
        <f aca="false">IF(OR($EZ49=CV$5,$FA49=CV$5,$FB49=CV$5),CV$5,"")</f>
        <v/>
      </c>
      <c r="CW49" s="0" t="str">
        <f aca="false">IF(AND($CV49=$CV$5,$B49=2001),CONCATENATE($CV49," ",$B49),"")</f>
        <v/>
      </c>
      <c r="CX49" s="0" t="str">
        <f aca="false">IF(AND($CV49=$CV$5,$B49=2002),CONCATENATE($CV49," ",$B49),"")</f>
        <v/>
      </c>
      <c r="CY49" s="0" t="str">
        <f aca="false">IF(AND($CV49=$CV$5,$B49=2003),CONCATENATE($CV49," ",$B49),"")</f>
        <v/>
      </c>
      <c r="CZ49" s="0" t="str">
        <f aca="false">IF(AND($CV49=$CV$5,$B49=2004),CONCATENATE($CV49," ",$B49),"")</f>
        <v/>
      </c>
      <c r="DA49" s="0" t="str">
        <f aca="false">IF(OR($EZ49=DA$5,$FA49=DA$5,$FB49=DA$5),DA$5,"")</f>
        <v/>
      </c>
      <c r="DB49" s="0" t="str">
        <f aca="false">IF(AND($DA49=$DA$5,$B49=2001),CONCATENATE($DA49," ",$B49),"")</f>
        <v/>
      </c>
      <c r="DC49" s="0" t="str">
        <f aca="false">IF(AND($DA49=$DA$5,$B49=2002),CONCATENATE($DA49," ",$B49),"")</f>
        <v/>
      </c>
      <c r="DD49" s="0" t="str">
        <f aca="false">IF(AND($DA49=$DA$5,$B49=2003),CONCATENATE($DA49," ",$B49),"")</f>
        <v/>
      </c>
      <c r="DE49" s="0" t="str">
        <f aca="false">IF(AND($DA49=$DA$5,$B49=2004),CONCATENATE($DA49," ",$B49),"")</f>
        <v/>
      </c>
      <c r="DF49" s="0" t="n">
        <v>250</v>
      </c>
      <c r="DG49" s="0" t="n">
        <v>250</v>
      </c>
      <c r="DH49" s="12" t="n">
        <v>3066.1</v>
      </c>
      <c r="DI49" s="12" t="n">
        <v>1425</v>
      </c>
      <c r="DJ49" s="12" t="n">
        <v>9850</v>
      </c>
      <c r="DK49" s="12" t="n">
        <v>4833</v>
      </c>
      <c r="DL49" s="12" t="n">
        <v>4745</v>
      </c>
      <c r="DM49" s="0" t="n">
        <v>6.8</v>
      </c>
      <c r="DN49" s="12" t="n">
        <v>1503.1</v>
      </c>
      <c r="DO49" s="0" t="n">
        <v>34</v>
      </c>
      <c r="DP49" s="0" t="n">
        <v>160</v>
      </c>
      <c r="DQ49" s="12" t="n">
        <v>5500</v>
      </c>
      <c r="DR49" s="12" t="n">
        <v>1390</v>
      </c>
      <c r="DS49" s="12" t="n">
        <v>7546</v>
      </c>
      <c r="DT49" s="12" t="n">
        <v>1846</v>
      </c>
      <c r="DU49" s="12" t="n">
        <v>1503.1</v>
      </c>
      <c r="DV49" s="0" t="n">
        <v>6.8</v>
      </c>
      <c r="DW49" s="0" t="n">
        <v>559</v>
      </c>
      <c r="DX49" s="12" t="n">
        <v>3075.2</v>
      </c>
      <c r="DY49" s="0" t="n">
        <v>905</v>
      </c>
      <c r="DZ49" s="0" t="n">
        <v>1065</v>
      </c>
      <c r="EA49" s="0" t="n">
        <v>0</v>
      </c>
      <c r="EB49" s="12" t="n">
        <f aca="false">DF49*$EB$1*$EB$2</f>
        <v>45000</v>
      </c>
      <c r="EC49" s="12" t="n">
        <v>551898</v>
      </c>
      <c r="ED49" s="12" t="n">
        <v>256500</v>
      </c>
      <c r="EE49" s="12" t="n">
        <v>1773000</v>
      </c>
      <c r="EF49" s="12" t="n">
        <v>869940</v>
      </c>
      <c r="EG49" s="12" t="n">
        <v>854100</v>
      </c>
      <c r="EH49" s="12" t="n">
        <v>1224</v>
      </c>
      <c r="EI49" s="12" t="n">
        <v>270558</v>
      </c>
      <c r="EJ49" s="12" t="n">
        <v>6120</v>
      </c>
      <c r="EK49" s="12" t="n">
        <v>28800</v>
      </c>
      <c r="EL49" s="12" t="n">
        <v>990000</v>
      </c>
      <c r="EM49" s="12" t="n">
        <v>250200</v>
      </c>
      <c r="EN49" s="12" t="n">
        <v>1358280</v>
      </c>
      <c r="EO49" s="12" t="n">
        <v>332280</v>
      </c>
      <c r="EP49" s="12" t="n">
        <v>270558</v>
      </c>
      <c r="EQ49" s="0" t="n">
        <v>1224</v>
      </c>
      <c r="ER49" s="12" t="n">
        <v>100620</v>
      </c>
      <c r="ES49" s="12" t="n">
        <v>553536</v>
      </c>
      <c r="ET49" s="12" t="n">
        <v>162900</v>
      </c>
      <c r="EU49" s="12" t="n">
        <v>191700</v>
      </c>
      <c r="EV49" s="0" t="n">
        <v>0</v>
      </c>
      <c r="EW49" s="0" t="s">
        <v>114</v>
      </c>
      <c r="EX49" s="0" t="s">
        <v>115</v>
      </c>
      <c r="EY49" s="0" t="s">
        <v>116</v>
      </c>
      <c r="EZ49" s="0" t="s">
        <v>83</v>
      </c>
      <c r="FS49" s="0" t="n">
        <v>627</v>
      </c>
    </row>
    <row r="50" customFormat="false" ht="12.75" hidden="false" customHeight="false" outlineLevel="0" collapsed="false">
      <c r="A50" s="0" t="s">
        <v>517</v>
      </c>
      <c r="B50" s="0" t="n">
        <v>2004</v>
      </c>
      <c r="C50" s="24"/>
      <c r="D50" s="0" t="s">
        <v>316</v>
      </c>
      <c r="E50" s="0" t="str">
        <f aca="false">CONCATENATE(D50," ",B50)</f>
        <v>WA 2004</v>
      </c>
      <c r="F50" s="0" t="s">
        <v>495</v>
      </c>
      <c r="G50" s="25" t="s">
        <v>495</v>
      </c>
      <c r="H50" s="0" t="s">
        <v>496</v>
      </c>
      <c r="I50" s="0" t="s">
        <v>497</v>
      </c>
      <c r="J50" s="0" t="str">
        <f aca="false">IF(OR($EZ50=J$5,$FA50=J$5,$FB50=J$5),J$5,"")</f>
        <v/>
      </c>
      <c r="K50" s="0" t="str">
        <f aca="false">IF(AND($J50=$J$5,$B50=2001),CONCATENATE($J50," ",$B50),"")</f>
        <v/>
      </c>
      <c r="L50" s="0" t="str">
        <f aca="false">IF(AND($J50=$J$5,$B50=2002),CONCATENATE($J50," ",$B50),"")</f>
        <v/>
      </c>
      <c r="M50" s="0" t="str">
        <f aca="false">IF(AND($J50=$J$5,$B50=2003),CONCATENATE($J50," ",$B50),"")</f>
        <v/>
      </c>
      <c r="N50" s="0" t="str">
        <f aca="false">IF(AND($J50=$J$5,$B50=2004),CONCATENATE($J50," ",$B50),"")</f>
        <v/>
      </c>
      <c r="O50" s="0" t="str">
        <f aca="false">IF(OR($EZ50=O$5,$FA50=O$5,$FB50=O$5),O$5,"")</f>
        <v/>
      </c>
      <c r="P50" s="0" t="str">
        <f aca="false">IF(AND($O50=$O$5,$B50=2001),CONCATENATE($O50," ",$B50),"")</f>
        <v/>
      </c>
      <c r="Q50" s="0" t="str">
        <f aca="false">IF(AND($O50=$O$5,$B50=2002),CONCATENATE($O50," ",$B50),"")</f>
        <v/>
      </c>
      <c r="R50" s="0" t="str">
        <f aca="false">IF(AND($O50=$O$5,$B50=2003),CONCATENATE($O50," ",$B50),"")</f>
        <v/>
      </c>
      <c r="S50" s="0" t="str">
        <f aca="false">IF(AND($O50=$O$5,$B50=2004),CONCATENATE($O50," ",$B50),"")</f>
        <v/>
      </c>
      <c r="T50" s="0" t="str">
        <f aca="false">IF(OR($EZ50=T$5,$FA50=T$5,$FB50=T$5),T$5,"")</f>
        <v/>
      </c>
      <c r="U50" s="0" t="str">
        <f aca="false">IF(AND($T50=$T$5,$B50=2001),CONCATENATE($T50," ",$B50),"")</f>
        <v/>
      </c>
      <c r="V50" s="0" t="str">
        <f aca="false">IF(AND($T50=$T$5,$B50=2002),CONCATENATE($T50," ",$B50),"")</f>
        <v/>
      </c>
      <c r="W50" s="0" t="str">
        <f aca="false">IF(AND($T50=$T$5,$B50=2003),CONCATENATE($T50," ",$B50),"")</f>
        <v/>
      </c>
      <c r="X50" s="0" t="str">
        <f aca="false">IF(AND($T50=$T$5,$B50=2004),CONCATENATE($T50," ",$B50),"")</f>
        <v/>
      </c>
      <c r="Y50" s="0" t="str">
        <f aca="false">IF(OR($EZ50=Y$5,$FA50=Y$5,$FB50=Y$5),Y$5,"")</f>
        <v/>
      </c>
      <c r="Z50" s="0" t="str">
        <f aca="false">IF(AND($Y50=$Y$5,$B50=2001),CONCATENATE($Y50," ",$B50),"")</f>
        <v/>
      </c>
      <c r="AA50" s="0" t="str">
        <f aca="false">IF(AND($Y50=$Y$5,$B50=2002),CONCATENATE($Y50," ",$B50),"")</f>
        <v/>
      </c>
      <c r="AB50" s="0" t="str">
        <f aca="false">IF(AND($Y50=$Y$5,$B50=2003),CONCATENATE($Y50," ",$B50),"")</f>
        <v/>
      </c>
      <c r="AC50" s="0" t="str">
        <f aca="false">IF(AND($Y50=$Y$5,$B50=2004),CONCATENATE($Y50," ",$B50),"")</f>
        <v/>
      </c>
      <c r="AD50" s="0" t="str">
        <f aca="false">IF(OR($EZ50=AD$5,$FA50=AD$5,$FB50=AD$5),AD$5,"")</f>
        <v/>
      </c>
      <c r="AE50" s="0" t="str">
        <f aca="false">IF(AND($AD50=$AD$5,$B50=2001),CONCATENATE($AD50," ",$B50),"")</f>
        <v/>
      </c>
      <c r="AF50" s="0" t="str">
        <f aca="false">IF(AND($AD50=$AD$5,$B50=2002),CONCATENATE($AD50," ",$B50),"")</f>
        <v/>
      </c>
      <c r="AG50" s="0" t="str">
        <f aca="false">IF(AND($AD50=$AD$5,$B50=2003),CONCATENATE($AD50," ",$B50),"")</f>
        <v/>
      </c>
      <c r="AH50" s="0" t="str">
        <f aca="false">IF(AND($AD50=$AD$5,$B50=2004),CONCATENATE($AD50," ",$B50),"")</f>
        <v/>
      </c>
      <c r="AI50" s="0" t="str">
        <f aca="false">IF(OR($EZ50=AI$5,$FA50=AI$5,$FB50=AI$5),AI$5,"")</f>
        <v/>
      </c>
      <c r="AJ50" s="0" t="str">
        <f aca="false">IF(AND($AI50=$AI$5,$B50=2001),CONCATENATE($AI50," ",$B50),"")</f>
        <v/>
      </c>
      <c r="AK50" s="0" t="str">
        <f aca="false">IF(AND($AI50=$AI$5,$B50=2002),CONCATENATE($AI50," ",$B50),"")</f>
        <v/>
      </c>
      <c r="AL50" s="0" t="str">
        <f aca="false">IF(AND($AI50=$AI$5,$B50=2003),CONCATENATE($AI50," ",$B50),"")</f>
        <v/>
      </c>
      <c r="AM50" s="0" t="str">
        <f aca="false">IF(AND($AI50=$AI$5,$B50=2004),CONCATENATE($AI50," ",$B50),"")</f>
        <v/>
      </c>
      <c r="AN50" s="0" t="str">
        <f aca="false">IF(OR($EZ50=AN$5,$FA50=AN$5,$FB50=AN$5),AN$5,"")</f>
        <v/>
      </c>
      <c r="AO50" s="0" t="str">
        <f aca="false">IF(AND($AN50=$AN$5,$B50=2001),CONCATENATE($AN50," ",$B50),"")</f>
        <v/>
      </c>
      <c r="AP50" s="0" t="str">
        <f aca="false">IF(AND($AN50=$AN$5,$B50=2002),CONCATENATE($AN50," ",$B50),"")</f>
        <v/>
      </c>
      <c r="AQ50" s="0" t="str">
        <f aca="false">IF(AND($AN50=$AN$5,$B50=2003),CONCATENATE($AN50," ",$B50),"")</f>
        <v/>
      </c>
      <c r="AR50" s="0" t="str">
        <f aca="false">IF(AND($AN50=$AN$5,$B50=2004),CONCATENATE($AN50," ",$B50),"")</f>
        <v/>
      </c>
      <c r="AS50" s="0" t="str">
        <f aca="false">IF(OR($EZ50=AS$5,$FA50=AS$5,$FB50=AS$5),AS$5,"")</f>
        <v/>
      </c>
      <c r="AT50" s="0" t="str">
        <f aca="false">IF(AND($AS50=$AS$5,$B50=2001),CONCATENATE($AS50," ",$B50),"")</f>
        <v/>
      </c>
      <c r="AU50" s="0" t="str">
        <f aca="false">IF(AND($AS50=$AS$5,$B50=2002),CONCATENATE($AS50," ",$B50),"")</f>
        <v/>
      </c>
      <c r="AV50" s="0" t="str">
        <f aca="false">IF(AND($AS50=$AS$5,$B50=2003),CONCATENATE($AS50," ",$B50),"")</f>
        <v/>
      </c>
      <c r="AW50" s="0" t="str">
        <f aca="false">IF(AND($AS50=$AS$5,$B50=2004),CONCATENATE($AS50," ",$B50),"")</f>
        <v/>
      </c>
      <c r="AX50" s="0" t="str">
        <f aca="false">IF(OR($EZ50=AX$5,$FA50=AX$5,$FB50=AX$5),AX$5,"")</f>
        <v/>
      </c>
      <c r="AY50" s="0" t="str">
        <f aca="false">IF(AND($AX50=$AX$5,$B50=2001),CONCATENATE($AX50," ",$B50),"")</f>
        <v/>
      </c>
      <c r="AZ50" s="0" t="str">
        <f aca="false">IF(AND($AX50=$AX$5,$B50=2002),CONCATENATE($AX50," ",$B50),"")</f>
        <v/>
      </c>
      <c r="BA50" s="0" t="str">
        <f aca="false">IF(AND($AX50=$AX$5,$B50=2003),CONCATENATE($AX50," ",$B50),"")</f>
        <v/>
      </c>
      <c r="BB50" s="0" t="str">
        <f aca="false">IF(AND($AX50=$AX$5,$B50=2004),CONCATENATE($AX50," ",$B50),"")</f>
        <v/>
      </c>
      <c r="BC50" s="0" t="str">
        <f aca="false">IF(OR($EZ50=BC$5,$FA50=BC$5,$FB50=BC$5),BC$5,"")</f>
        <v>NWPL</v>
      </c>
      <c r="BD50" s="0" t="str">
        <f aca="false">IF(AND($BC50=$BC$5,$B50=2001),CONCATENATE($BC50," ",$B50),"")</f>
        <v/>
      </c>
      <c r="BE50" s="0" t="str">
        <f aca="false">IF(AND($BC50=$BC$5,$B50=2002),CONCATENATE($BC50," ",$B50),"")</f>
        <v/>
      </c>
      <c r="BF50" s="0" t="str">
        <f aca="false">IF(AND($BC50=$BC$5,$B50=2003),CONCATENATE($BC50," ",$B50),"")</f>
        <v/>
      </c>
      <c r="BG50" s="0" t="str">
        <f aca="false">IF(AND($BC50=$BC$5,$B50=2004),CONCATENATE($BC50," ",$B50),"")</f>
        <v>NWPL 2004</v>
      </c>
      <c r="BH50" s="0" t="str">
        <f aca="false">IF(OR($EZ50=BH$5,$FA50=BH$5,$FB50=BH$5),BH$5,"")</f>
        <v/>
      </c>
      <c r="BI50" s="0" t="str">
        <f aca="false">IF(AND($BH50=$BH$5,$B50=2001),CONCATENATE($BH50," ",$B50),"")</f>
        <v/>
      </c>
      <c r="BJ50" s="0" t="str">
        <f aca="false">IF(AND($BH50=$BH$5,$B50=2002),CONCATENATE($BH50," ",$B50),"")</f>
        <v/>
      </c>
      <c r="BK50" s="0" t="str">
        <f aca="false">IF(AND($BH50=$BH$5,$B50=2003),CONCATENATE($BH50," ",$B50),"")</f>
        <v/>
      </c>
      <c r="BL50" s="0" t="str">
        <f aca="false">IF(AND($BH50=$BH$5,$B50=2004),CONCATENATE($BH50," ",$B50),"")</f>
        <v/>
      </c>
      <c r="BM50" s="0" t="str">
        <f aca="false">IF(OR($EZ50=BM$5,$FA50=BM$5,$FB50=BM$5),BM$5,"")</f>
        <v/>
      </c>
      <c r="BN50" s="0" t="str">
        <f aca="false">IF(AND($BM50=$BM$5,$B50=2001),CONCATENATE($BM50," ",$B50),"")</f>
        <v/>
      </c>
      <c r="BO50" s="0" t="str">
        <f aca="false">IF(AND($BM50=$BM$5,$B50=2002),CONCATENATE($BM50," ",$B50),"")</f>
        <v/>
      </c>
      <c r="BP50" s="0" t="str">
        <f aca="false">IF(AND($BM50=$BM$5,$B50=2003),CONCATENATE($BM50," ",$B50),"")</f>
        <v/>
      </c>
      <c r="BQ50" s="0" t="str">
        <f aca="false">IF(AND($BM50=$BM$5,$B50=2004),CONCATENATE($BM50," ",$B50),"")</f>
        <v/>
      </c>
      <c r="BR50" s="0" t="str">
        <f aca="false">IF(OR($EZ50=BR$5,$FA50=BR$5,$FB50=BR$5),BR$5,"")</f>
        <v>PGT</v>
      </c>
      <c r="BS50" s="0" t="str">
        <f aca="false">IF(AND($BR50=$BR$5,$B50=2001),CONCATENATE($BR50," ",$B50),"")</f>
        <v/>
      </c>
      <c r="BT50" s="0" t="str">
        <f aca="false">IF(AND($BR50=$BR$5,$B50=2002),CONCATENATE($BR50," ",$B50),"")</f>
        <v/>
      </c>
      <c r="BU50" s="0" t="str">
        <f aca="false">IF(AND($BR50=$BR$5,$B50=2003),CONCATENATE($BR50," ",$B50),"")</f>
        <v/>
      </c>
      <c r="BV50" s="0" t="str">
        <f aca="false">IF(AND($BR50=$BR$5,$B50=2004),CONCATENATE($BR50," ",$B50),"")</f>
        <v>PGT 2004</v>
      </c>
      <c r="BW50" s="0" t="str">
        <f aca="false">IF(OR($EZ50=BW$5,$FA50=BW$5,$FB50=BW$5),BW$5,"")</f>
        <v/>
      </c>
      <c r="BX50" s="0" t="str">
        <f aca="false">IF(AND($BW50=$BW$5,$B50=2001),CONCATENATE($BW50," ",$B50),"")</f>
        <v/>
      </c>
      <c r="BY50" s="0" t="str">
        <f aca="false">IF(AND($BW50=$BW$5,$B50=2002),CONCATENATE($BW50," ",$B50),"")</f>
        <v/>
      </c>
      <c r="BZ50" s="0" t="str">
        <f aca="false">IF(AND($BW50=$BW$5,$B50=2003),CONCATENATE($BW50," ",$B50),"")</f>
        <v/>
      </c>
      <c r="CA50" s="0" t="str">
        <f aca="false">IF(AND($BW50=$BW$5,$B50=2004),CONCATENATE($BW50," ",$B50),"")</f>
        <v/>
      </c>
      <c r="CB50" s="0" t="str">
        <f aca="false">IF(OR($EZ50=CB$5,$FA50=CB$5,$FB50=CB$5),CB$5,"")</f>
        <v/>
      </c>
      <c r="CC50" s="0" t="str">
        <f aca="false">IF(AND($CB50=$CB$5,$B50=2001),CONCATENATE($CB50," ",$B50),"")</f>
        <v/>
      </c>
      <c r="CD50" s="0" t="str">
        <f aca="false">IF(AND($CB50=$CB$5,$B50=2002),CONCATENATE($CB50," ",$B50),"")</f>
        <v/>
      </c>
      <c r="CE50" s="0" t="str">
        <f aca="false">IF(AND($CB50=$CB$5,$B50=2003),CONCATENATE($CB50," ",$B50),"")</f>
        <v/>
      </c>
      <c r="CF50" s="0" t="str">
        <f aca="false">IF(AND($CB50=$CB$5,$B50=2004),CONCATENATE($CB50," ",$B50),"")</f>
        <v/>
      </c>
      <c r="CG50" s="0" t="str">
        <f aca="false">IF(OR($EZ50=CG$5,$FA50=CG$5,$FB50=CG$5),CG$5,"")</f>
        <v/>
      </c>
      <c r="CH50" s="0" t="str">
        <f aca="false">IF(AND($CG50=$CG$5,$B50=2001),CONCATENATE($CG50," ",$B50),"")</f>
        <v/>
      </c>
      <c r="CI50" s="0" t="str">
        <f aca="false">IF(AND($CG50=$CG$5,$B50=2002),CONCATENATE($CG50," ",$B50),"")</f>
        <v/>
      </c>
      <c r="CJ50" s="0" t="str">
        <f aca="false">IF(AND($CG50=$CG$5,$B50=2003),CONCATENATE($CG50," ",$B50),"")</f>
        <v/>
      </c>
      <c r="CK50" s="0" t="str">
        <f aca="false">IF(AND($CG50=$CG$5,$B50=2004),CONCATENATE($CG50," ",$B50),"")</f>
        <v/>
      </c>
      <c r="CL50" s="0" t="str">
        <f aca="false">IF(OR($EZ50=CL$5,$FA50=CL$5,$FB50=CL$5),CL$5,"")</f>
        <v/>
      </c>
      <c r="CM50" s="0" t="str">
        <f aca="false">IF(AND($CL50=$CL$5,$B50=2001),CONCATENATE($CL50," ",$B50),"")</f>
        <v/>
      </c>
      <c r="CN50" s="0" t="str">
        <f aca="false">IF(AND($CL50=$CL$5,$B50=2002),CONCATENATE($CL50," ",$B50),"")</f>
        <v/>
      </c>
      <c r="CO50" s="0" t="str">
        <f aca="false">IF(AND($CL50=$CL$5,$B50=2003),CONCATENATE($CL50," ",$B50),"")</f>
        <v/>
      </c>
      <c r="CP50" s="0" t="str">
        <f aca="false">IF(AND($CL50=$CL$5,$B50=2004),CONCATENATE($CL50," ",$B50),"")</f>
        <v/>
      </c>
      <c r="CQ50" s="0" t="str">
        <f aca="false">IF(OR($EZ50=CQ$5,$FA50=CQ$5,$FB50=CQ$5),CQ$5,"")</f>
        <v/>
      </c>
      <c r="CR50" s="0" t="str">
        <f aca="false">IF(AND($CQ50=$CQ$5,$B50=2001),CONCATENATE($CQ50," ",$B50),"")</f>
        <v/>
      </c>
      <c r="CS50" s="0" t="str">
        <f aca="false">IF(AND($CQ50=$CQ$5,$B50=2002),CONCATENATE($CQ50," ",$B50),"")</f>
        <v/>
      </c>
      <c r="CT50" s="0" t="str">
        <f aca="false">IF(AND($CQ50=$CQ$5,$B50=2003),CONCATENATE($CQ50," ",$B50),"")</f>
        <v/>
      </c>
      <c r="CU50" s="0" t="str">
        <f aca="false">IF(AND($CQ50=$CQ$5,$B50=2004),CONCATENATE($CQ50," ",$B50),"")</f>
        <v/>
      </c>
      <c r="CV50" s="0" t="str">
        <f aca="false">IF(OR($EZ50=CV$5,$FA50=CV$5,$FB50=CV$5),CV$5,"")</f>
        <v/>
      </c>
      <c r="CW50" s="0" t="str">
        <f aca="false">IF(AND($CV50=$CV$5,$B50=2001),CONCATENATE($CV50," ",$B50),"")</f>
        <v/>
      </c>
      <c r="CX50" s="0" t="str">
        <f aca="false">IF(AND($CV50=$CV$5,$B50=2002),CONCATENATE($CV50," ",$B50),"")</f>
        <v/>
      </c>
      <c r="CY50" s="0" t="str">
        <f aca="false">IF(AND($CV50=$CV$5,$B50=2003),CONCATENATE($CV50," ",$B50),"")</f>
        <v/>
      </c>
      <c r="CZ50" s="0" t="str">
        <f aca="false">IF(AND($CV50=$CV$5,$B50=2004),CONCATENATE($CV50," ",$B50),"")</f>
        <v/>
      </c>
      <c r="DA50" s="0" t="str">
        <f aca="false">IF(OR($EZ50=DA$5,$FA50=DA$5,$FB50=DA$5),DA$5,"")</f>
        <v/>
      </c>
      <c r="DB50" s="0" t="str">
        <f aca="false">IF(AND($DA50=$DA$5,$B50=2001),CONCATENATE($DA50," ",$B50),"")</f>
        <v/>
      </c>
      <c r="DC50" s="0" t="str">
        <f aca="false">IF(AND($DA50=$DA$5,$B50=2002),CONCATENATE($DA50," ",$B50),"")</f>
        <v/>
      </c>
      <c r="DD50" s="0" t="str">
        <f aca="false">IF(AND($DA50=$DA$5,$B50=2003),CONCATENATE($DA50," ",$B50),"")</f>
        <v/>
      </c>
      <c r="DE50" s="0" t="str">
        <f aca="false">IF(AND($DA50=$DA$5,$B50=2004),CONCATENATE($DA50," ",$B50),"")</f>
        <v/>
      </c>
      <c r="DF50" s="0" t="n">
        <v>1300</v>
      </c>
      <c r="DG50" s="0" t="n">
        <v>1300</v>
      </c>
      <c r="DH50" s="12" t="n">
        <v>3526.1</v>
      </c>
      <c r="DI50" s="12" t="n">
        <v>1425</v>
      </c>
      <c r="DJ50" s="12" t="n">
        <v>9850</v>
      </c>
      <c r="DK50" s="12" t="n">
        <v>4833</v>
      </c>
      <c r="DL50" s="12" t="n">
        <v>4745</v>
      </c>
      <c r="DM50" s="0" t="n">
        <v>6.8</v>
      </c>
      <c r="DN50" s="12" t="n">
        <v>1963.1</v>
      </c>
      <c r="DO50" s="0" t="n">
        <v>34</v>
      </c>
      <c r="DP50" s="0" t="n">
        <v>660</v>
      </c>
      <c r="DQ50" s="12" t="n">
        <v>9658</v>
      </c>
      <c r="DR50" s="12" t="n">
        <v>1390</v>
      </c>
      <c r="DS50" s="12" t="n">
        <v>8546</v>
      </c>
      <c r="DT50" s="12" t="n">
        <v>4246</v>
      </c>
      <c r="DU50" s="12" t="n">
        <v>1963.1</v>
      </c>
      <c r="DV50" s="0" t="n">
        <v>6.8</v>
      </c>
      <c r="DW50" s="0" t="n">
        <v>559</v>
      </c>
      <c r="DX50" s="12" t="n">
        <v>4815.2</v>
      </c>
      <c r="DY50" s="0" t="n">
        <v>905</v>
      </c>
      <c r="DZ50" s="0" t="n">
        <v>1065</v>
      </c>
      <c r="EA50" s="0" t="n">
        <v>0</v>
      </c>
      <c r="EB50" s="12" t="n">
        <f aca="false">DF50*$EB$1*$EB$2</f>
        <v>234000</v>
      </c>
      <c r="EC50" s="12" t="n">
        <v>634698</v>
      </c>
      <c r="ED50" s="12" t="n">
        <v>256500</v>
      </c>
      <c r="EE50" s="12" t="n">
        <v>1773000</v>
      </c>
      <c r="EF50" s="12" t="n">
        <v>869940</v>
      </c>
      <c r="EG50" s="12" t="n">
        <v>854100</v>
      </c>
      <c r="EH50" s="12" t="n">
        <v>1224</v>
      </c>
      <c r="EI50" s="12" t="n">
        <v>353358</v>
      </c>
      <c r="EJ50" s="12" t="n">
        <v>6120</v>
      </c>
      <c r="EK50" s="12" t="n">
        <v>118800</v>
      </c>
      <c r="EL50" s="12" t="n">
        <v>1738440</v>
      </c>
      <c r="EM50" s="12" t="n">
        <v>250200</v>
      </c>
      <c r="EN50" s="12" t="n">
        <v>1538280</v>
      </c>
      <c r="EO50" s="12" t="n">
        <v>764280</v>
      </c>
      <c r="EP50" s="12" t="n">
        <v>353358</v>
      </c>
      <c r="EQ50" s="0" t="n">
        <v>1224</v>
      </c>
      <c r="ER50" s="12" t="n">
        <v>100620</v>
      </c>
      <c r="ES50" s="12" t="n">
        <v>866736</v>
      </c>
      <c r="ET50" s="12" t="n">
        <v>162900</v>
      </c>
      <c r="EU50" s="12" t="n">
        <v>191700</v>
      </c>
      <c r="EV50" s="0" t="n">
        <v>0</v>
      </c>
      <c r="EW50" s="0" t="s">
        <v>114</v>
      </c>
      <c r="EX50" s="0" t="s">
        <v>115</v>
      </c>
      <c r="EY50" s="0" t="s">
        <v>116</v>
      </c>
      <c r="EZ50" s="0" t="s">
        <v>83</v>
      </c>
      <c r="FA50" s="0" t="s">
        <v>88</v>
      </c>
      <c r="FS50" s="0" t="n">
        <v>741</v>
      </c>
    </row>
    <row r="51" customFormat="false" ht="12.75" hidden="false" customHeight="false" outlineLevel="0" collapsed="false">
      <c r="A51" s="0" t="s">
        <v>144</v>
      </c>
      <c r="B51" s="0" t="n">
        <v>2004</v>
      </c>
      <c r="C51" s="24"/>
      <c r="D51" s="0" t="s">
        <v>316</v>
      </c>
      <c r="E51" s="0" t="str">
        <f aca="false">CONCATENATE(D51," ",B51)</f>
        <v>WA 2004</v>
      </c>
      <c r="F51" s="0" t="s">
        <v>349</v>
      </c>
      <c r="G51" s="0" t="s">
        <v>350</v>
      </c>
      <c r="H51" s="0" t="s">
        <v>21</v>
      </c>
      <c r="I51" s="0" t="s">
        <v>363</v>
      </c>
      <c r="J51" s="0" t="str">
        <f aca="false">IF(OR($EZ51=J$5,$FA51=J$5,$FB51=J$5),J$5,"")</f>
        <v/>
      </c>
      <c r="K51" s="0" t="str">
        <f aca="false">IF(AND($J51=$J$5,$B51=2001),CONCATENATE($J51," ",$B51),"")</f>
        <v/>
      </c>
      <c r="L51" s="0" t="str">
        <f aca="false">IF(AND($J51=$J$5,$B51=2002),CONCATENATE($J51," ",$B51),"")</f>
        <v/>
      </c>
      <c r="M51" s="0" t="str">
        <f aca="false">IF(AND($J51=$J$5,$B51=2003),CONCATENATE($J51," ",$B51),"")</f>
        <v/>
      </c>
      <c r="N51" s="0" t="str">
        <f aca="false">IF(AND($J51=$J$5,$B51=2004),CONCATENATE($J51," ",$B51),"")</f>
        <v/>
      </c>
      <c r="O51" s="0" t="str">
        <f aca="false">IF(OR($EZ51=O$5,$FA51=O$5,$FB51=O$5),O$5,"")</f>
        <v/>
      </c>
      <c r="P51" s="0" t="str">
        <f aca="false">IF(AND($O51=$O$5,$B51=2001),CONCATENATE($O51," ",$B51),"")</f>
        <v/>
      </c>
      <c r="Q51" s="0" t="str">
        <f aca="false">IF(AND($O51=$O$5,$B51=2002),CONCATENATE($O51," ",$B51),"")</f>
        <v/>
      </c>
      <c r="R51" s="0" t="str">
        <f aca="false">IF(AND($O51=$O$5,$B51=2003),CONCATENATE($O51," ",$B51),"")</f>
        <v/>
      </c>
      <c r="S51" s="0" t="str">
        <f aca="false">IF(AND($O51=$O$5,$B51=2004),CONCATENATE($O51," ",$B51),"")</f>
        <v/>
      </c>
      <c r="T51" s="0" t="str">
        <f aca="false">IF(OR($EZ51=T$5,$FA51=T$5,$FB51=T$5),T$5,"")</f>
        <v/>
      </c>
      <c r="U51" s="0" t="str">
        <f aca="false">IF(AND($T51=$T$5,$B51=2001),CONCATENATE($T51," ",$B51),"")</f>
        <v/>
      </c>
      <c r="V51" s="0" t="str">
        <f aca="false">IF(AND($T51=$T$5,$B51=2002),CONCATENATE($T51," ",$B51),"")</f>
        <v/>
      </c>
      <c r="W51" s="0" t="str">
        <f aca="false">IF(AND($T51=$T$5,$B51=2003),CONCATENATE($T51," ",$B51),"")</f>
        <v/>
      </c>
      <c r="X51" s="0" t="str">
        <f aca="false">IF(AND($T51=$T$5,$B51=2004),CONCATENATE($T51," ",$B51),"")</f>
        <v/>
      </c>
      <c r="Y51" s="0" t="str">
        <f aca="false">IF(OR($EZ51=Y$5,$FA51=Y$5,$FB51=Y$5),Y$5,"")</f>
        <v/>
      </c>
      <c r="Z51" s="0" t="str">
        <f aca="false">IF(AND($Y51=$Y$5,$B51=2001),CONCATENATE($Y51," ",$B51),"")</f>
        <v/>
      </c>
      <c r="AA51" s="0" t="str">
        <f aca="false">IF(AND($Y51=$Y$5,$B51=2002),CONCATENATE($Y51," ",$B51),"")</f>
        <v/>
      </c>
      <c r="AB51" s="0" t="str">
        <f aca="false">IF(AND($Y51=$Y$5,$B51=2003),CONCATENATE($Y51," ",$B51),"")</f>
        <v/>
      </c>
      <c r="AC51" s="0" t="str">
        <f aca="false">IF(AND($Y51=$Y$5,$B51=2004),CONCATENATE($Y51," ",$B51),"")</f>
        <v/>
      </c>
      <c r="AD51" s="0" t="str">
        <f aca="false">IF(OR($EZ51=AD$5,$FA51=AD$5,$FB51=AD$5),AD$5,"")</f>
        <v/>
      </c>
      <c r="AE51" s="0" t="str">
        <f aca="false">IF(AND($AD51=$AD$5,$B51=2001),CONCATENATE($AD51," ",$B51),"")</f>
        <v/>
      </c>
      <c r="AF51" s="0" t="str">
        <f aca="false">IF(AND($AD51=$AD$5,$B51=2002),CONCATENATE($AD51," ",$B51),"")</f>
        <v/>
      </c>
      <c r="AG51" s="0" t="str">
        <f aca="false">IF(AND($AD51=$AD$5,$B51=2003),CONCATENATE($AD51," ",$B51),"")</f>
        <v/>
      </c>
      <c r="AH51" s="0" t="str">
        <f aca="false">IF(AND($AD51=$AD$5,$B51=2004),CONCATENATE($AD51," ",$B51),"")</f>
        <v/>
      </c>
      <c r="AI51" s="0" t="str">
        <f aca="false">IF(OR($EZ51=AI$5,$FA51=AI$5,$FB51=AI$5),AI$5,"")</f>
        <v/>
      </c>
      <c r="AJ51" s="0" t="str">
        <f aca="false">IF(AND($AI51=$AI$5,$B51=2001),CONCATENATE($AI51," ",$B51),"")</f>
        <v/>
      </c>
      <c r="AK51" s="0" t="str">
        <f aca="false">IF(AND($AI51=$AI$5,$B51=2002),CONCATENATE($AI51," ",$B51),"")</f>
        <v/>
      </c>
      <c r="AL51" s="0" t="str">
        <f aca="false">IF(AND($AI51=$AI$5,$B51=2003),CONCATENATE($AI51," ",$B51),"")</f>
        <v/>
      </c>
      <c r="AM51" s="0" t="str">
        <f aca="false">IF(AND($AI51=$AI$5,$B51=2004),CONCATENATE($AI51," ",$B51),"")</f>
        <v/>
      </c>
      <c r="AN51" s="0" t="str">
        <f aca="false">IF(OR($EZ51=AN$5,$FA51=AN$5,$FB51=AN$5),AN$5,"")</f>
        <v/>
      </c>
      <c r="AO51" s="0" t="str">
        <f aca="false">IF(AND($AN51=$AN$5,$B51=2001),CONCATENATE($AN51," ",$B51),"")</f>
        <v/>
      </c>
      <c r="AP51" s="0" t="str">
        <f aca="false">IF(AND($AN51=$AN$5,$B51=2002),CONCATENATE($AN51," ",$B51),"")</f>
        <v/>
      </c>
      <c r="AQ51" s="0" t="str">
        <f aca="false">IF(AND($AN51=$AN$5,$B51=2003),CONCATENATE($AN51," ",$B51),"")</f>
        <v/>
      </c>
      <c r="AR51" s="0" t="str">
        <f aca="false">IF(AND($AN51=$AN$5,$B51=2004),CONCATENATE($AN51," ",$B51),"")</f>
        <v/>
      </c>
      <c r="AS51" s="0" t="str">
        <f aca="false">IF(OR($EZ51=AS$5,$FA51=AS$5,$FB51=AS$5),AS$5,"")</f>
        <v/>
      </c>
      <c r="AT51" s="0" t="str">
        <f aca="false">IF(AND($AS51=$AS$5,$B51=2001),CONCATENATE($AS51," ",$B51),"")</f>
        <v/>
      </c>
      <c r="AU51" s="0" t="str">
        <f aca="false">IF(AND($AS51=$AS$5,$B51=2002),CONCATENATE($AS51," ",$B51),"")</f>
        <v/>
      </c>
      <c r="AV51" s="0" t="str">
        <f aca="false">IF(AND($AS51=$AS$5,$B51=2003),CONCATENATE($AS51," ",$B51),"")</f>
        <v/>
      </c>
      <c r="AW51" s="0" t="str">
        <f aca="false">IF(AND($AS51=$AS$5,$B51=2004),CONCATENATE($AS51," ",$B51),"")</f>
        <v/>
      </c>
      <c r="AX51" s="0" t="str">
        <f aca="false">IF(OR($EZ51=AX$5,$FA51=AX$5,$FB51=AX$5),AX$5,"")</f>
        <v/>
      </c>
      <c r="AY51" s="0" t="str">
        <f aca="false">IF(AND($AX51=$AX$5,$B51=2001),CONCATENATE($AX51," ",$B51),"")</f>
        <v/>
      </c>
      <c r="AZ51" s="0" t="str">
        <f aca="false">IF(AND($AX51=$AX$5,$B51=2002),CONCATENATE($AX51," ",$B51),"")</f>
        <v/>
      </c>
      <c r="BA51" s="0" t="str">
        <f aca="false">IF(AND($AX51=$AX$5,$B51=2003),CONCATENATE($AX51," ",$B51),"")</f>
        <v/>
      </c>
      <c r="BB51" s="0" t="str">
        <f aca="false">IF(AND($AX51=$AX$5,$B51=2004),CONCATENATE($AX51," ",$B51),"")</f>
        <v/>
      </c>
      <c r="BC51" s="0" t="str">
        <f aca="false">IF(OR($EZ51=BC$5,$FA51=BC$5,$FB51=BC$5),BC$5,"")</f>
        <v>NWPL</v>
      </c>
      <c r="BD51" s="0" t="str">
        <f aca="false">IF(AND($BC51=$BC$5,$B51=2001),CONCATENATE($BC51," ",$B51),"")</f>
        <v/>
      </c>
      <c r="BE51" s="0" t="str">
        <f aca="false">IF(AND($BC51=$BC$5,$B51=2002),CONCATENATE($BC51," ",$B51),"")</f>
        <v/>
      </c>
      <c r="BF51" s="0" t="str">
        <f aca="false">IF(AND($BC51=$BC$5,$B51=2003),CONCATENATE($BC51," ",$B51),"")</f>
        <v/>
      </c>
      <c r="BG51" s="0" t="str">
        <f aca="false">IF(AND($BC51=$BC$5,$B51=2004),CONCATENATE($BC51," ",$B51),"")</f>
        <v>NWPL 2004</v>
      </c>
      <c r="BH51" s="0" t="str">
        <f aca="false">IF(OR($EZ51=BH$5,$FA51=BH$5,$FB51=BH$5),BH$5,"")</f>
        <v/>
      </c>
      <c r="BI51" s="0" t="str">
        <f aca="false">IF(AND($BH51=$BH$5,$B51=2001),CONCATENATE($BH51," ",$B51),"")</f>
        <v/>
      </c>
      <c r="BJ51" s="0" t="str">
        <f aca="false">IF(AND($BH51=$BH$5,$B51=2002),CONCATENATE($BH51," ",$B51),"")</f>
        <v/>
      </c>
      <c r="BK51" s="0" t="str">
        <f aca="false">IF(AND($BH51=$BH$5,$B51=2003),CONCATENATE($BH51," ",$B51),"")</f>
        <v/>
      </c>
      <c r="BL51" s="0" t="str">
        <f aca="false">IF(AND($BH51=$BH$5,$B51=2004),CONCATENATE($BH51," ",$B51),"")</f>
        <v/>
      </c>
      <c r="BM51" s="0" t="str">
        <f aca="false">IF(OR($EZ51=BM$5,$FA51=BM$5,$FB51=BM$5),BM$5,"")</f>
        <v/>
      </c>
      <c r="BN51" s="0" t="str">
        <f aca="false">IF(AND($BM51=$BM$5,$B51=2001),CONCATENATE($BM51," ",$B51),"")</f>
        <v/>
      </c>
      <c r="BO51" s="0" t="str">
        <f aca="false">IF(AND($BM51=$BM$5,$B51=2002),CONCATENATE($BM51," ",$B51),"")</f>
        <v/>
      </c>
      <c r="BP51" s="0" t="str">
        <f aca="false">IF(AND($BM51=$BM$5,$B51=2003),CONCATENATE($BM51," ",$B51),"")</f>
        <v/>
      </c>
      <c r="BQ51" s="0" t="str">
        <f aca="false">IF(AND($BM51=$BM$5,$B51=2004),CONCATENATE($BM51," ",$B51),"")</f>
        <v/>
      </c>
      <c r="BR51" s="0" t="str">
        <f aca="false">IF(OR($EZ51=BR$5,$FA51=BR$5,$FB51=BR$5),BR$5,"")</f>
        <v/>
      </c>
      <c r="BS51" s="0" t="str">
        <f aca="false">IF(AND($BR51=$BR$5,$B51=2001),CONCATENATE($BR51," ",$B51),"")</f>
        <v/>
      </c>
      <c r="BT51" s="0" t="str">
        <f aca="false">IF(AND($BR51=$BR$5,$B51=2002),CONCATENATE($BR51," ",$B51),"")</f>
        <v/>
      </c>
      <c r="BU51" s="0" t="str">
        <f aca="false">IF(AND($BR51=$BR$5,$B51=2003),CONCATENATE($BR51," ",$B51),"")</f>
        <v/>
      </c>
      <c r="BV51" s="0" t="str">
        <f aca="false">IF(AND($BR51=$BR$5,$B51=2004),CONCATENATE($BR51," ",$B51),"")</f>
        <v/>
      </c>
      <c r="BW51" s="0" t="str">
        <f aca="false">IF(OR($EZ51=BW$5,$FA51=BW$5,$FB51=BW$5),BW$5,"")</f>
        <v/>
      </c>
      <c r="BX51" s="0" t="str">
        <f aca="false">IF(AND($BW51=$BW$5,$B51=2001),CONCATENATE($BW51," ",$B51),"")</f>
        <v/>
      </c>
      <c r="BY51" s="0" t="str">
        <f aca="false">IF(AND($BW51=$BW$5,$B51=2002),CONCATENATE($BW51," ",$B51),"")</f>
        <v/>
      </c>
      <c r="BZ51" s="0" t="str">
        <f aca="false">IF(AND($BW51=$BW$5,$B51=2003),CONCATENATE($BW51," ",$B51),"")</f>
        <v/>
      </c>
      <c r="CA51" s="0" t="str">
        <f aca="false">IF(AND($BW51=$BW$5,$B51=2004),CONCATENATE($BW51," ",$B51),"")</f>
        <v/>
      </c>
      <c r="CB51" s="0" t="str">
        <f aca="false">IF(OR($EZ51=CB$5,$FA51=CB$5,$FB51=CB$5),CB$5,"")</f>
        <v/>
      </c>
      <c r="CC51" s="0" t="str">
        <f aca="false">IF(AND($CB51=$CB$5,$B51=2001),CONCATENATE($CB51," ",$B51),"")</f>
        <v/>
      </c>
      <c r="CD51" s="0" t="str">
        <f aca="false">IF(AND($CB51=$CB$5,$B51=2002),CONCATENATE($CB51," ",$B51),"")</f>
        <v/>
      </c>
      <c r="CE51" s="0" t="str">
        <f aca="false">IF(AND($CB51=$CB$5,$B51=2003),CONCATENATE($CB51," ",$B51),"")</f>
        <v/>
      </c>
      <c r="CF51" s="0" t="str">
        <f aca="false">IF(AND($CB51=$CB$5,$B51=2004),CONCATENATE($CB51," ",$B51),"")</f>
        <v/>
      </c>
      <c r="CG51" s="0" t="str">
        <f aca="false">IF(OR($EZ51=CG$5,$FA51=CG$5,$FB51=CG$5),CG$5,"")</f>
        <v/>
      </c>
      <c r="CH51" s="0" t="str">
        <f aca="false">IF(AND($CG51=$CG$5,$B51=2001),CONCATENATE($CG51," ",$B51),"")</f>
        <v/>
      </c>
      <c r="CI51" s="0" t="str">
        <f aca="false">IF(AND($CG51=$CG$5,$B51=2002),CONCATENATE($CG51," ",$B51),"")</f>
        <v/>
      </c>
      <c r="CJ51" s="0" t="str">
        <f aca="false">IF(AND($CG51=$CG$5,$B51=2003),CONCATENATE($CG51," ",$B51),"")</f>
        <v/>
      </c>
      <c r="CK51" s="0" t="str">
        <f aca="false">IF(AND($CG51=$CG$5,$B51=2004),CONCATENATE($CG51," ",$B51),"")</f>
        <v/>
      </c>
      <c r="CL51" s="0" t="str">
        <f aca="false">IF(OR($EZ51=CL$5,$FA51=CL$5,$FB51=CL$5),CL$5,"")</f>
        <v/>
      </c>
      <c r="CM51" s="0" t="str">
        <f aca="false">IF(AND($CL51=$CL$5,$B51=2001),CONCATENATE($CL51," ",$B51),"")</f>
        <v/>
      </c>
      <c r="CN51" s="0" t="str">
        <f aca="false">IF(AND($CL51=$CL$5,$B51=2002),CONCATENATE($CL51," ",$B51),"")</f>
        <v/>
      </c>
      <c r="CO51" s="0" t="str">
        <f aca="false">IF(AND($CL51=$CL$5,$B51=2003),CONCATENATE($CL51," ",$B51),"")</f>
        <v/>
      </c>
      <c r="CP51" s="0" t="str">
        <f aca="false">IF(AND($CL51=$CL$5,$B51=2004),CONCATENATE($CL51," ",$B51),"")</f>
        <v/>
      </c>
      <c r="CQ51" s="0" t="str">
        <f aca="false">IF(OR($EZ51=CQ$5,$FA51=CQ$5,$FB51=CQ$5),CQ$5,"")</f>
        <v/>
      </c>
      <c r="CR51" s="0" t="str">
        <f aca="false">IF(AND($CQ51=$CQ$5,$B51=2001),CONCATENATE($CQ51," ",$B51),"")</f>
        <v/>
      </c>
      <c r="CS51" s="0" t="str">
        <f aca="false">IF(AND($CQ51=$CQ$5,$B51=2002),CONCATENATE($CQ51," ",$B51),"")</f>
        <v/>
      </c>
      <c r="CT51" s="0" t="str">
        <f aca="false">IF(AND($CQ51=$CQ$5,$B51=2003),CONCATENATE($CQ51," ",$B51),"")</f>
        <v/>
      </c>
      <c r="CU51" s="0" t="str">
        <f aca="false">IF(AND($CQ51=$CQ$5,$B51=2004),CONCATENATE($CQ51," ",$B51),"")</f>
        <v/>
      </c>
      <c r="CV51" s="0" t="str">
        <f aca="false">IF(OR($EZ51=CV$5,$FA51=CV$5,$FB51=CV$5),CV$5,"")</f>
        <v/>
      </c>
      <c r="CW51" s="0" t="str">
        <f aca="false">IF(AND($CV51=$CV$5,$B51=2001),CONCATENATE($CV51," ",$B51),"")</f>
        <v/>
      </c>
      <c r="CX51" s="0" t="str">
        <f aca="false">IF(AND($CV51=$CV$5,$B51=2002),CONCATENATE($CV51," ",$B51),"")</f>
        <v/>
      </c>
      <c r="CY51" s="0" t="str">
        <f aca="false">IF(AND($CV51=$CV$5,$B51=2003),CONCATENATE($CV51," ",$B51),"")</f>
        <v/>
      </c>
      <c r="CZ51" s="0" t="str">
        <f aca="false">IF(AND($CV51=$CV$5,$B51=2004),CONCATENATE($CV51," ",$B51),"")</f>
        <v/>
      </c>
      <c r="DA51" s="0" t="str">
        <f aca="false">IF(OR($EZ51=DA$5,$FA51=DA$5,$FB51=DA$5),DA$5,"")</f>
        <v/>
      </c>
      <c r="DB51" s="0" t="str">
        <f aca="false">IF(AND($DA51=$DA$5,$B51=2001),CONCATENATE($DA51," ",$B51),"")</f>
        <v/>
      </c>
      <c r="DC51" s="0" t="str">
        <f aca="false">IF(AND($DA51=$DA$5,$B51=2002),CONCATENATE($DA51," ",$B51),"")</f>
        <v/>
      </c>
      <c r="DD51" s="0" t="str">
        <f aca="false">IF(AND($DA51=$DA$5,$B51=2003),CONCATENATE($DA51," ",$B51),"")</f>
        <v/>
      </c>
      <c r="DE51" s="0" t="str">
        <f aca="false">IF(AND($DA51=$DA$5,$B51=2004),CONCATENATE($DA51," ",$B51),"")</f>
        <v/>
      </c>
      <c r="DF51" s="0" t="n">
        <v>630</v>
      </c>
      <c r="DG51" s="0" t="n">
        <v>630</v>
      </c>
      <c r="DH51" s="12" t="n">
        <v>3526.1</v>
      </c>
      <c r="DI51" s="12" t="n">
        <v>1425</v>
      </c>
      <c r="DJ51" s="12" t="n">
        <v>9850</v>
      </c>
      <c r="DK51" s="12" t="n">
        <v>4833</v>
      </c>
      <c r="DL51" s="12" t="n">
        <v>4745</v>
      </c>
      <c r="DM51" s="0" t="n">
        <v>6.8</v>
      </c>
      <c r="DN51" s="12" t="n">
        <v>1963.1</v>
      </c>
      <c r="DO51" s="0" t="n">
        <v>34</v>
      </c>
      <c r="DP51" s="0" t="n">
        <v>660</v>
      </c>
      <c r="DQ51" s="12" t="n">
        <v>8358</v>
      </c>
      <c r="DR51" s="12" t="n">
        <v>1390</v>
      </c>
      <c r="DS51" s="12" t="n">
        <v>8546</v>
      </c>
      <c r="DT51" s="12" t="n">
        <v>2946</v>
      </c>
      <c r="DU51" s="12" t="n">
        <v>1963.1</v>
      </c>
      <c r="DV51" s="0" t="n">
        <v>6.8</v>
      </c>
      <c r="DW51" s="0" t="n">
        <v>559</v>
      </c>
      <c r="DX51" s="12" t="n">
        <v>4815.2</v>
      </c>
      <c r="DY51" s="0" t="n">
        <v>905</v>
      </c>
      <c r="DZ51" s="0" t="n">
        <v>1065</v>
      </c>
      <c r="EA51" s="0" t="n">
        <v>0</v>
      </c>
      <c r="EB51" s="12" t="n">
        <f aca="false">DF51*$EB$1*$EB$2</f>
        <v>113400</v>
      </c>
      <c r="EC51" s="12" t="n">
        <v>634698</v>
      </c>
      <c r="ED51" s="12" t="n">
        <v>256500</v>
      </c>
      <c r="EE51" s="12" t="n">
        <v>1773000</v>
      </c>
      <c r="EF51" s="12" t="n">
        <v>869940</v>
      </c>
      <c r="EG51" s="12" t="n">
        <v>854100</v>
      </c>
      <c r="EH51" s="12" t="n">
        <v>1224</v>
      </c>
      <c r="EI51" s="12" t="n">
        <v>353358</v>
      </c>
      <c r="EJ51" s="12" t="n">
        <v>6120</v>
      </c>
      <c r="EK51" s="12" t="n">
        <v>118800</v>
      </c>
      <c r="EL51" s="12" t="n">
        <v>1504440</v>
      </c>
      <c r="EM51" s="12" t="n">
        <v>250200</v>
      </c>
      <c r="EN51" s="12" t="n">
        <v>1538280</v>
      </c>
      <c r="EO51" s="12" t="n">
        <v>530280</v>
      </c>
      <c r="EP51" s="12" t="n">
        <v>353358</v>
      </c>
      <c r="EQ51" s="0" t="n">
        <v>1224</v>
      </c>
      <c r="ER51" s="12" t="n">
        <v>100620</v>
      </c>
      <c r="ES51" s="12" t="n">
        <v>866736</v>
      </c>
      <c r="ET51" s="12" t="n">
        <v>162900</v>
      </c>
      <c r="EU51" s="12" t="n">
        <v>191700</v>
      </c>
      <c r="EV51" s="0" t="n">
        <v>0</v>
      </c>
      <c r="EW51" s="0" t="s">
        <v>114</v>
      </c>
      <c r="EX51" s="0" t="s">
        <v>115</v>
      </c>
      <c r="EY51" s="0" t="s">
        <v>116</v>
      </c>
      <c r="EZ51" s="25" t="s">
        <v>83</v>
      </c>
      <c r="FA51" s="25"/>
      <c r="FB51" s="25"/>
      <c r="FC51" s="0" t="s">
        <v>364</v>
      </c>
      <c r="FD51" s="0" t="s">
        <v>365</v>
      </c>
      <c r="FE51" s="0" t="s">
        <v>366</v>
      </c>
      <c r="FF51" s="0" t="s">
        <v>367</v>
      </c>
      <c r="FS51" s="0" t="n">
        <v>9</v>
      </c>
    </row>
    <row r="52" customFormat="false" ht="12.75" hidden="false" customHeight="false" outlineLevel="0" collapsed="false">
      <c r="A52" s="0" t="s">
        <v>144</v>
      </c>
      <c r="B52" s="0" t="n">
        <v>2004</v>
      </c>
      <c r="C52" s="24"/>
      <c r="D52" s="0" t="s">
        <v>316</v>
      </c>
      <c r="E52" s="0" t="str">
        <f aca="false">CONCATENATE(D52," ",B52)</f>
        <v>WA 2004</v>
      </c>
      <c r="F52" s="0" t="s">
        <v>359</v>
      </c>
      <c r="G52" s="0" t="s">
        <v>360</v>
      </c>
      <c r="H52" s="0" t="s">
        <v>361</v>
      </c>
      <c r="I52" s="0" t="s">
        <v>362</v>
      </c>
      <c r="J52" s="0" t="str">
        <f aca="false">IF(OR($EZ52=J$5,$FA52=J$5,$FB52=J$5),J$5,"")</f>
        <v/>
      </c>
      <c r="K52" s="0" t="str">
        <f aca="false">IF(AND($J52=$J$5,$B52=2001),CONCATENATE($J52," ",$B52),"")</f>
        <v/>
      </c>
      <c r="L52" s="0" t="str">
        <f aca="false">IF(AND($J52=$J$5,$B52=2002),CONCATENATE($J52," ",$B52),"")</f>
        <v/>
      </c>
      <c r="M52" s="0" t="str">
        <f aca="false">IF(AND($J52=$J$5,$B52=2003),CONCATENATE($J52," ",$B52),"")</f>
        <v/>
      </c>
      <c r="N52" s="0" t="str">
        <f aca="false">IF(AND($J52=$J$5,$B52=2004),CONCATENATE($J52," ",$B52),"")</f>
        <v/>
      </c>
      <c r="O52" s="0" t="str">
        <f aca="false">IF(OR($EZ52=O$5,$FA52=O$5,$FB52=O$5),O$5,"")</f>
        <v/>
      </c>
      <c r="P52" s="0" t="str">
        <f aca="false">IF(AND($O52=$O$5,$B52=2001),CONCATENATE($O52," ",$B52),"")</f>
        <v/>
      </c>
      <c r="Q52" s="0" t="str">
        <f aca="false">IF(AND($O52=$O$5,$B52=2002),CONCATENATE($O52," ",$B52),"")</f>
        <v/>
      </c>
      <c r="R52" s="0" t="str">
        <f aca="false">IF(AND($O52=$O$5,$B52=2003),CONCATENATE($O52," ",$B52),"")</f>
        <v/>
      </c>
      <c r="S52" s="0" t="str">
        <f aca="false">IF(AND($O52=$O$5,$B52=2004),CONCATENATE($O52," ",$B52),"")</f>
        <v/>
      </c>
      <c r="T52" s="0" t="str">
        <f aca="false">IF(OR($EZ52=T$5,$FA52=T$5,$FB52=T$5),T$5,"")</f>
        <v/>
      </c>
      <c r="U52" s="0" t="str">
        <f aca="false">IF(AND($T52=$T$5,$B52=2001),CONCATENATE($T52," ",$B52),"")</f>
        <v/>
      </c>
      <c r="V52" s="0" t="str">
        <f aca="false">IF(AND($T52=$T$5,$B52=2002),CONCATENATE($T52," ",$B52),"")</f>
        <v/>
      </c>
      <c r="W52" s="0" t="str">
        <f aca="false">IF(AND($T52=$T$5,$B52=2003),CONCATENATE($T52," ",$B52),"")</f>
        <v/>
      </c>
      <c r="X52" s="0" t="str">
        <f aca="false">IF(AND($T52=$T$5,$B52=2004),CONCATENATE($T52," ",$B52),"")</f>
        <v/>
      </c>
      <c r="Y52" s="0" t="str">
        <f aca="false">IF(OR($EZ52=Y$5,$FA52=Y$5,$FB52=Y$5),Y$5,"")</f>
        <v/>
      </c>
      <c r="Z52" s="0" t="str">
        <f aca="false">IF(AND($Y52=$Y$5,$B52=2001),CONCATENATE($Y52," ",$B52),"")</f>
        <v/>
      </c>
      <c r="AA52" s="0" t="str">
        <f aca="false">IF(AND($Y52=$Y$5,$B52=2002),CONCATENATE($Y52," ",$B52),"")</f>
        <v/>
      </c>
      <c r="AB52" s="0" t="str">
        <f aca="false">IF(AND($Y52=$Y$5,$B52=2003),CONCATENATE($Y52," ",$B52),"")</f>
        <v/>
      </c>
      <c r="AC52" s="0" t="str">
        <f aca="false">IF(AND($Y52=$Y$5,$B52=2004),CONCATENATE($Y52," ",$B52),"")</f>
        <v/>
      </c>
      <c r="AD52" s="0" t="str">
        <f aca="false">IF(OR($EZ52=AD$5,$FA52=AD$5,$FB52=AD$5),AD$5,"")</f>
        <v/>
      </c>
      <c r="AE52" s="0" t="str">
        <f aca="false">IF(AND($AD52=$AD$5,$B52=2001),CONCATENATE($AD52," ",$B52),"")</f>
        <v/>
      </c>
      <c r="AF52" s="0" t="str">
        <f aca="false">IF(AND($AD52=$AD$5,$B52=2002),CONCATENATE($AD52," ",$B52),"")</f>
        <v/>
      </c>
      <c r="AG52" s="0" t="str">
        <f aca="false">IF(AND($AD52=$AD$5,$B52=2003),CONCATENATE($AD52," ",$B52),"")</f>
        <v/>
      </c>
      <c r="AH52" s="0" t="str">
        <f aca="false">IF(AND($AD52=$AD$5,$B52=2004),CONCATENATE($AD52," ",$B52),"")</f>
        <v/>
      </c>
      <c r="AI52" s="0" t="str">
        <f aca="false">IF(OR($EZ52=AI$5,$FA52=AI$5,$FB52=AI$5),AI$5,"")</f>
        <v/>
      </c>
      <c r="AJ52" s="0" t="str">
        <f aca="false">IF(AND($AI52=$AI$5,$B52=2001),CONCATENATE($AI52," ",$B52),"")</f>
        <v/>
      </c>
      <c r="AK52" s="0" t="str">
        <f aca="false">IF(AND($AI52=$AI$5,$B52=2002),CONCATENATE($AI52," ",$B52),"")</f>
        <v/>
      </c>
      <c r="AL52" s="0" t="str">
        <f aca="false">IF(AND($AI52=$AI$5,$B52=2003),CONCATENATE($AI52," ",$B52),"")</f>
        <v/>
      </c>
      <c r="AM52" s="0" t="str">
        <f aca="false">IF(AND($AI52=$AI$5,$B52=2004),CONCATENATE($AI52," ",$B52),"")</f>
        <v/>
      </c>
      <c r="AN52" s="0" t="str">
        <f aca="false">IF(OR($EZ52=AN$5,$FA52=AN$5,$FB52=AN$5),AN$5,"")</f>
        <v/>
      </c>
      <c r="AO52" s="0" t="str">
        <f aca="false">IF(AND($AN52=$AN$5,$B52=2001),CONCATENATE($AN52," ",$B52),"")</f>
        <v/>
      </c>
      <c r="AP52" s="0" t="str">
        <f aca="false">IF(AND($AN52=$AN$5,$B52=2002),CONCATENATE($AN52," ",$B52),"")</f>
        <v/>
      </c>
      <c r="AQ52" s="0" t="str">
        <f aca="false">IF(AND($AN52=$AN$5,$B52=2003),CONCATENATE($AN52," ",$B52),"")</f>
        <v/>
      </c>
      <c r="AR52" s="0" t="str">
        <f aca="false">IF(AND($AN52=$AN$5,$B52=2004),CONCATENATE($AN52," ",$B52),"")</f>
        <v/>
      </c>
      <c r="AS52" s="0" t="str">
        <f aca="false">IF(OR($EZ52=AS$5,$FA52=AS$5,$FB52=AS$5),AS$5,"")</f>
        <v/>
      </c>
      <c r="AT52" s="0" t="str">
        <f aca="false">IF(AND($AS52=$AS$5,$B52=2001),CONCATENATE($AS52," ",$B52),"")</f>
        <v/>
      </c>
      <c r="AU52" s="0" t="str">
        <f aca="false">IF(AND($AS52=$AS$5,$B52=2002),CONCATENATE($AS52," ",$B52),"")</f>
        <v/>
      </c>
      <c r="AV52" s="0" t="str">
        <f aca="false">IF(AND($AS52=$AS$5,$B52=2003),CONCATENATE($AS52," ",$B52),"")</f>
        <v/>
      </c>
      <c r="AW52" s="0" t="str">
        <f aca="false">IF(AND($AS52=$AS$5,$B52=2004),CONCATENATE($AS52," ",$B52),"")</f>
        <v/>
      </c>
      <c r="AX52" s="0" t="str">
        <f aca="false">IF(OR($EZ52=AX$5,$FA52=AX$5,$FB52=AX$5),AX$5,"")</f>
        <v/>
      </c>
      <c r="AY52" s="0" t="str">
        <f aca="false">IF(AND($AX52=$AX$5,$B52=2001),CONCATENATE($AX52," ",$B52),"")</f>
        <v/>
      </c>
      <c r="AZ52" s="0" t="str">
        <f aca="false">IF(AND($AX52=$AX$5,$B52=2002),CONCATENATE($AX52," ",$B52),"")</f>
        <v/>
      </c>
      <c r="BA52" s="0" t="str">
        <f aca="false">IF(AND($AX52=$AX$5,$B52=2003),CONCATENATE($AX52," ",$B52),"")</f>
        <v/>
      </c>
      <c r="BB52" s="0" t="str">
        <f aca="false">IF(AND($AX52=$AX$5,$B52=2004),CONCATENATE($AX52," ",$B52),"")</f>
        <v/>
      </c>
      <c r="BC52" s="0" t="str">
        <f aca="false">IF(OR($EZ52=BC$5,$FA52=BC$5,$FB52=BC$5),BC$5,"")</f>
        <v>NWPL</v>
      </c>
      <c r="BD52" s="0" t="str">
        <f aca="false">IF(AND($BC52=$BC$5,$B52=2001),CONCATENATE($BC52," ",$B52),"")</f>
        <v/>
      </c>
      <c r="BE52" s="0" t="str">
        <f aca="false">IF(AND($BC52=$BC$5,$B52=2002),CONCATENATE($BC52," ",$B52),"")</f>
        <v/>
      </c>
      <c r="BF52" s="0" t="str">
        <f aca="false">IF(AND($BC52=$BC$5,$B52=2003),CONCATENATE($BC52," ",$B52),"")</f>
        <v/>
      </c>
      <c r="BG52" s="0" t="str">
        <f aca="false">IF(AND($BC52=$BC$5,$B52=2004),CONCATENATE($BC52," ",$B52),"")</f>
        <v>NWPL 2004</v>
      </c>
      <c r="BH52" s="0" t="str">
        <f aca="false">IF(OR($EZ52=BH$5,$FA52=BH$5,$FB52=BH$5),BH$5,"")</f>
        <v/>
      </c>
      <c r="BI52" s="0" t="str">
        <f aca="false">IF(AND($BH52=$BH$5,$B52=2001),CONCATENATE($BH52," ",$B52),"")</f>
        <v/>
      </c>
      <c r="BJ52" s="0" t="str">
        <f aca="false">IF(AND($BH52=$BH$5,$B52=2002),CONCATENATE($BH52," ",$B52),"")</f>
        <v/>
      </c>
      <c r="BK52" s="0" t="str">
        <f aca="false">IF(AND($BH52=$BH$5,$B52=2003),CONCATENATE($BH52," ",$B52),"")</f>
        <v/>
      </c>
      <c r="BL52" s="0" t="str">
        <f aca="false">IF(AND($BH52=$BH$5,$B52=2004),CONCATENATE($BH52," ",$B52),"")</f>
        <v/>
      </c>
      <c r="BM52" s="0" t="str">
        <f aca="false">IF(OR($EZ52=BM$5,$FA52=BM$5,$FB52=BM$5),BM$5,"")</f>
        <v/>
      </c>
      <c r="BN52" s="0" t="str">
        <f aca="false">IF(AND($BM52=$BM$5,$B52=2001),CONCATENATE($BM52," ",$B52),"")</f>
        <v/>
      </c>
      <c r="BO52" s="0" t="str">
        <f aca="false">IF(AND($BM52=$BM$5,$B52=2002),CONCATENATE($BM52," ",$B52),"")</f>
        <v/>
      </c>
      <c r="BP52" s="0" t="str">
        <f aca="false">IF(AND($BM52=$BM$5,$B52=2003),CONCATENATE($BM52," ",$B52),"")</f>
        <v/>
      </c>
      <c r="BQ52" s="0" t="str">
        <f aca="false">IF(AND($BM52=$BM$5,$B52=2004),CONCATENATE($BM52," ",$B52),"")</f>
        <v/>
      </c>
      <c r="BR52" s="0" t="str">
        <f aca="false">IF(OR($EZ52=BR$5,$FA52=BR$5,$FB52=BR$5),BR$5,"")</f>
        <v/>
      </c>
      <c r="BS52" s="0" t="str">
        <f aca="false">IF(AND($BR52=$BR$5,$B52=2001),CONCATENATE($BR52," ",$B52),"")</f>
        <v/>
      </c>
      <c r="BT52" s="0" t="str">
        <f aca="false">IF(AND($BR52=$BR$5,$B52=2002),CONCATENATE($BR52," ",$B52),"")</f>
        <v/>
      </c>
      <c r="BU52" s="0" t="str">
        <f aca="false">IF(AND($BR52=$BR$5,$B52=2003),CONCATENATE($BR52," ",$B52),"")</f>
        <v/>
      </c>
      <c r="BV52" s="0" t="str">
        <f aca="false">IF(AND($BR52=$BR$5,$B52=2004),CONCATENATE($BR52," ",$B52),"")</f>
        <v/>
      </c>
      <c r="BW52" s="0" t="str">
        <f aca="false">IF(OR($EZ52=BW$5,$FA52=BW$5,$FB52=BW$5),BW$5,"")</f>
        <v/>
      </c>
      <c r="BX52" s="0" t="str">
        <f aca="false">IF(AND($BW52=$BW$5,$B52=2001),CONCATENATE($BW52," ",$B52),"")</f>
        <v/>
      </c>
      <c r="BY52" s="0" t="str">
        <f aca="false">IF(AND($BW52=$BW$5,$B52=2002),CONCATENATE($BW52," ",$B52),"")</f>
        <v/>
      </c>
      <c r="BZ52" s="0" t="str">
        <f aca="false">IF(AND($BW52=$BW$5,$B52=2003),CONCATENATE($BW52," ",$B52),"")</f>
        <v/>
      </c>
      <c r="CA52" s="0" t="str">
        <f aca="false">IF(AND($BW52=$BW$5,$B52=2004),CONCATENATE($BW52," ",$B52),"")</f>
        <v/>
      </c>
      <c r="CB52" s="0" t="str">
        <f aca="false">IF(OR($EZ52=CB$5,$FA52=CB$5,$FB52=CB$5),CB$5,"")</f>
        <v/>
      </c>
      <c r="CC52" s="0" t="str">
        <f aca="false">IF(AND($CB52=$CB$5,$B52=2001),CONCATENATE($CB52," ",$B52),"")</f>
        <v/>
      </c>
      <c r="CD52" s="0" t="str">
        <f aca="false">IF(AND($CB52=$CB$5,$B52=2002),CONCATENATE($CB52," ",$B52),"")</f>
        <v/>
      </c>
      <c r="CE52" s="0" t="str">
        <f aca="false">IF(AND($CB52=$CB$5,$B52=2003),CONCATENATE($CB52," ",$B52),"")</f>
        <v/>
      </c>
      <c r="CF52" s="0" t="str">
        <f aca="false">IF(AND($CB52=$CB$5,$B52=2004),CONCATENATE($CB52," ",$B52),"")</f>
        <v/>
      </c>
      <c r="CG52" s="0" t="str">
        <f aca="false">IF(OR($EZ52=CG$5,$FA52=CG$5,$FB52=CG$5),CG$5,"")</f>
        <v/>
      </c>
      <c r="CH52" s="0" t="str">
        <f aca="false">IF(AND($CG52=$CG$5,$B52=2001),CONCATENATE($CG52," ",$B52),"")</f>
        <v/>
      </c>
      <c r="CI52" s="0" t="str">
        <f aca="false">IF(AND($CG52=$CG$5,$B52=2002),CONCATENATE($CG52," ",$B52),"")</f>
        <v/>
      </c>
      <c r="CJ52" s="0" t="str">
        <f aca="false">IF(AND($CG52=$CG$5,$B52=2003),CONCATENATE($CG52," ",$B52),"")</f>
        <v/>
      </c>
      <c r="CK52" s="0" t="str">
        <f aca="false">IF(AND($CG52=$CG$5,$B52=2004),CONCATENATE($CG52," ",$B52),"")</f>
        <v/>
      </c>
      <c r="CL52" s="0" t="str">
        <f aca="false">IF(OR($EZ52=CL$5,$FA52=CL$5,$FB52=CL$5),CL$5,"")</f>
        <v/>
      </c>
      <c r="CM52" s="0" t="str">
        <f aca="false">IF(AND($CL52=$CL$5,$B52=2001),CONCATENATE($CL52," ",$B52),"")</f>
        <v/>
      </c>
      <c r="CN52" s="0" t="str">
        <f aca="false">IF(AND($CL52=$CL$5,$B52=2002),CONCATENATE($CL52," ",$B52),"")</f>
        <v/>
      </c>
      <c r="CO52" s="0" t="str">
        <f aca="false">IF(AND($CL52=$CL$5,$B52=2003),CONCATENATE($CL52," ",$B52),"")</f>
        <v/>
      </c>
      <c r="CP52" s="0" t="str">
        <f aca="false">IF(AND($CL52=$CL$5,$B52=2004),CONCATENATE($CL52," ",$B52),"")</f>
        <v/>
      </c>
      <c r="CQ52" s="0" t="str">
        <f aca="false">IF(OR($EZ52=CQ$5,$FA52=CQ$5,$FB52=CQ$5),CQ$5,"")</f>
        <v/>
      </c>
      <c r="CR52" s="0" t="str">
        <f aca="false">IF(AND($CQ52=$CQ$5,$B52=2001),CONCATENATE($CQ52," ",$B52),"")</f>
        <v/>
      </c>
      <c r="CS52" s="0" t="str">
        <f aca="false">IF(AND($CQ52=$CQ$5,$B52=2002),CONCATENATE($CQ52," ",$B52),"")</f>
        <v/>
      </c>
      <c r="CT52" s="0" t="str">
        <f aca="false">IF(AND($CQ52=$CQ$5,$B52=2003),CONCATENATE($CQ52," ",$B52),"")</f>
        <v/>
      </c>
      <c r="CU52" s="0" t="str">
        <f aca="false">IF(AND($CQ52=$CQ$5,$B52=2004),CONCATENATE($CQ52," ",$B52),"")</f>
        <v/>
      </c>
      <c r="CV52" s="0" t="str">
        <f aca="false">IF(OR($EZ52=CV$5,$FA52=CV$5,$FB52=CV$5),CV$5,"")</f>
        <v/>
      </c>
      <c r="CW52" s="0" t="str">
        <f aca="false">IF(AND($CV52=$CV$5,$B52=2001),CONCATENATE($CV52," ",$B52),"")</f>
        <v/>
      </c>
      <c r="CX52" s="0" t="str">
        <f aca="false">IF(AND($CV52=$CV$5,$B52=2002),CONCATENATE($CV52," ",$B52),"")</f>
        <v/>
      </c>
      <c r="CY52" s="0" t="str">
        <f aca="false">IF(AND($CV52=$CV$5,$B52=2003),CONCATENATE($CV52," ",$B52),"")</f>
        <v/>
      </c>
      <c r="CZ52" s="0" t="str">
        <f aca="false">IF(AND($CV52=$CV$5,$B52=2004),CONCATENATE($CV52," ",$B52),"")</f>
        <v/>
      </c>
      <c r="DA52" s="0" t="str">
        <f aca="false">IF(OR($EZ52=DA$5,$FA52=DA$5,$FB52=DA$5),DA$5,"")</f>
        <v/>
      </c>
      <c r="DB52" s="0" t="str">
        <f aca="false">IF(AND($DA52=$DA$5,$B52=2001),CONCATENATE($DA52," ",$B52),"")</f>
        <v/>
      </c>
      <c r="DC52" s="0" t="str">
        <f aca="false">IF(AND($DA52=$DA$5,$B52=2002),CONCATENATE($DA52," ",$B52),"")</f>
        <v/>
      </c>
      <c r="DD52" s="0" t="str">
        <f aca="false">IF(AND($DA52=$DA$5,$B52=2003),CONCATENATE($DA52," ",$B52),"")</f>
        <v/>
      </c>
      <c r="DE52" s="0" t="str">
        <f aca="false">IF(AND($DA52=$DA$5,$B52=2004),CONCATENATE($DA52," ",$B52),"")</f>
        <v/>
      </c>
      <c r="DF52" s="0" t="n">
        <v>850</v>
      </c>
      <c r="DG52" s="0" t="n">
        <v>850</v>
      </c>
      <c r="DH52" s="12" t="n">
        <v>3526.1</v>
      </c>
      <c r="DI52" s="12" t="n">
        <v>1425</v>
      </c>
      <c r="DJ52" s="12" t="n">
        <v>9850</v>
      </c>
      <c r="DK52" s="12" t="n">
        <v>4833</v>
      </c>
      <c r="DL52" s="12" t="n">
        <v>4745</v>
      </c>
      <c r="DM52" s="0" t="n">
        <v>6.8</v>
      </c>
      <c r="DN52" s="12" t="n">
        <v>1963.1</v>
      </c>
      <c r="DO52" s="0" t="n">
        <v>34</v>
      </c>
      <c r="DP52" s="0" t="n">
        <v>660</v>
      </c>
      <c r="DQ52" s="12" t="n">
        <v>7728</v>
      </c>
      <c r="DR52" s="12" t="n">
        <v>1390</v>
      </c>
      <c r="DS52" s="12" t="n">
        <v>7546</v>
      </c>
      <c r="DT52" s="12" t="n">
        <v>2946</v>
      </c>
      <c r="DU52" s="12" t="n">
        <v>1963.1</v>
      </c>
      <c r="DV52" s="0" t="n">
        <v>6.8</v>
      </c>
      <c r="DW52" s="0" t="n">
        <v>559</v>
      </c>
      <c r="DX52" s="12" t="n">
        <v>4815.2</v>
      </c>
      <c r="DY52" s="0" t="n">
        <v>905</v>
      </c>
      <c r="DZ52" s="0" t="n">
        <v>1065</v>
      </c>
      <c r="EA52" s="0" t="n">
        <v>0</v>
      </c>
      <c r="EB52" s="12" t="n">
        <f aca="false">DF52*$EB$1*$EB$2</f>
        <v>153000</v>
      </c>
      <c r="EC52" s="12" t="n">
        <v>634698</v>
      </c>
      <c r="ED52" s="12" t="n">
        <v>256500</v>
      </c>
      <c r="EE52" s="12" t="n">
        <v>1773000</v>
      </c>
      <c r="EF52" s="12" t="n">
        <v>869940</v>
      </c>
      <c r="EG52" s="12" t="n">
        <v>854100</v>
      </c>
      <c r="EH52" s="12" t="n">
        <v>1224</v>
      </c>
      <c r="EI52" s="12" t="n">
        <v>353358</v>
      </c>
      <c r="EJ52" s="12" t="n">
        <v>6120</v>
      </c>
      <c r="EK52" s="12" t="n">
        <v>118800</v>
      </c>
      <c r="EL52" s="12" t="n">
        <v>1391040</v>
      </c>
      <c r="EM52" s="12" t="n">
        <v>250200</v>
      </c>
      <c r="EN52" s="12" t="n">
        <v>1358280</v>
      </c>
      <c r="EO52" s="12" t="n">
        <v>530280</v>
      </c>
      <c r="EP52" s="12" t="n">
        <v>353358</v>
      </c>
      <c r="EQ52" s="0" t="n">
        <v>1224</v>
      </c>
      <c r="ER52" s="12" t="n">
        <v>100620</v>
      </c>
      <c r="ES52" s="12" t="n">
        <v>866736</v>
      </c>
      <c r="ET52" s="12" t="n">
        <v>162900</v>
      </c>
      <c r="EU52" s="12" t="n">
        <v>191700</v>
      </c>
      <c r="EV52" s="0" t="n">
        <v>0</v>
      </c>
      <c r="EW52" s="0" t="s">
        <v>114</v>
      </c>
      <c r="EX52" s="0" t="s">
        <v>115</v>
      </c>
      <c r="EY52" s="0" t="s">
        <v>116</v>
      </c>
      <c r="EZ52" s="25" t="s">
        <v>83</v>
      </c>
      <c r="FA52" s="25"/>
      <c r="FB52" s="25"/>
      <c r="FS52" s="0" t="n">
        <v>616</v>
      </c>
    </row>
    <row r="53" customFormat="false" ht="12.75" hidden="false" customHeight="false" outlineLevel="0" collapsed="false">
      <c r="A53" s="0" t="s">
        <v>517</v>
      </c>
      <c r="B53" s="0" t="n">
        <v>2004</v>
      </c>
      <c r="C53" s="24"/>
      <c r="D53" s="0" t="s">
        <v>316</v>
      </c>
      <c r="E53" s="0" t="str">
        <f aca="false">CONCATENATE(D53," ",B53)</f>
        <v>WA 2004</v>
      </c>
      <c r="F53" s="0" t="s">
        <v>327</v>
      </c>
      <c r="G53" s="0" t="s">
        <v>546</v>
      </c>
      <c r="H53" s="0" t="s">
        <v>493</v>
      </c>
      <c r="I53" s="0" t="s">
        <v>494</v>
      </c>
      <c r="J53" s="0" t="str">
        <f aca="false">IF(OR($EZ53=J$5,$FA53=J$5,$FB53=J$5),J$5,"")</f>
        <v/>
      </c>
      <c r="K53" s="0" t="str">
        <f aca="false">IF(AND($J53=$J$5,$B53=2001),CONCATENATE($J53," ",$B53),"")</f>
        <v/>
      </c>
      <c r="L53" s="0" t="str">
        <f aca="false">IF(AND($J53=$J$5,$B53=2002),CONCATENATE($J53," ",$B53),"")</f>
        <v/>
      </c>
      <c r="M53" s="0" t="str">
        <f aca="false">IF(AND($J53=$J$5,$B53=2003),CONCATENATE($J53," ",$B53),"")</f>
        <v/>
      </c>
      <c r="N53" s="0" t="str">
        <f aca="false">IF(AND($J53=$J$5,$B53=2004),CONCATENATE($J53," ",$B53),"")</f>
        <v/>
      </c>
      <c r="O53" s="0" t="str">
        <f aca="false">IF(OR($EZ53=O$5,$FA53=O$5,$FB53=O$5),O$5,"")</f>
        <v/>
      </c>
      <c r="P53" s="0" t="str">
        <f aca="false">IF(AND($O53=$O$5,$B53=2001),CONCATENATE($O53," ",$B53),"")</f>
        <v/>
      </c>
      <c r="Q53" s="0" t="str">
        <f aca="false">IF(AND($O53=$O$5,$B53=2002),CONCATENATE($O53," ",$B53),"")</f>
        <v/>
      </c>
      <c r="R53" s="0" t="str">
        <f aca="false">IF(AND($O53=$O$5,$B53=2003),CONCATENATE($O53," ",$B53),"")</f>
        <v/>
      </c>
      <c r="S53" s="0" t="str">
        <f aca="false">IF(AND($O53=$O$5,$B53=2004),CONCATENATE($O53," ",$B53),"")</f>
        <v/>
      </c>
      <c r="T53" s="0" t="str">
        <f aca="false">IF(OR($EZ53=T$5,$FA53=T$5,$FB53=T$5),T$5,"")</f>
        <v/>
      </c>
      <c r="U53" s="0" t="str">
        <f aca="false">IF(AND($T53=$T$5,$B53=2001),CONCATENATE($T53," ",$B53),"")</f>
        <v/>
      </c>
      <c r="V53" s="0" t="str">
        <f aca="false">IF(AND($T53=$T$5,$B53=2002),CONCATENATE($T53," ",$B53),"")</f>
        <v/>
      </c>
      <c r="W53" s="0" t="str">
        <f aca="false">IF(AND($T53=$T$5,$B53=2003),CONCATENATE($T53," ",$B53),"")</f>
        <v/>
      </c>
      <c r="X53" s="0" t="str">
        <f aca="false">IF(AND($T53=$T$5,$B53=2004),CONCATENATE($T53," ",$B53),"")</f>
        <v/>
      </c>
      <c r="Y53" s="0" t="str">
        <f aca="false">IF(OR($EZ53=Y$5,$FA53=Y$5,$FB53=Y$5),Y$5,"")</f>
        <v/>
      </c>
      <c r="Z53" s="0" t="str">
        <f aca="false">IF(AND($Y53=$Y$5,$B53=2001),CONCATENATE($Y53," ",$B53),"")</f>
        <v/>
      </c>
      <c r="AA53" s="0" t="str">
        <f aca="false">IF(AND($Y53=$Y$5,$B53=2002),CONCATENATE($Y53," ",$B53),"")</f>
        <v/>
      </c>
      <c r="AB53" s="0" t="str">
        <f aca="false">IF(AND($Y53=$Y$5,$B53=2003),CONCATENATE($Y53," ",$B53),"")</f>
        <v/>
      </c>
      <c r="AC53" s="0" t="str">
        <f aca="false">IF(AND($Y53=$Y$5,$B53=2004),CONCATENATE($Y53," ",$B53),"")</f>
        <v/>
      </c>
      <c r="AD53" s="0" t="str">
        <f aca="false">IF(OR($EZ53=AD$5,$FA53=AD$5,$FB53=AD$5),AD$5,"")</f>
        <v/>
      </c>
      <c r="AE53" s="0" t="str">
        <f aca="false">IF(AND($AD53=$AD$5,$B53=2001),CONCATENATE($AD53," ",$B53),"")</f>
        <v/>
      </c>
      <c r="AF53" s="0" t="str">
        <f aca="false">IF(AND($AD53=$AD$5,$B53=2002),CONCATENATE($AD53," ",$B53),"")</f>
        <v/>
      </c>
      <c r="AG53" s="0" t="str">
        <f aca="false">IF(AND($AD53=$AD$5,$B53=2003),CONCATENATE($AD53," ",$B53),"")</f>
        <v/>
      </c>
      <c r="AH53" s="0" t="str">
        <f aca="false">IF(AND($AD53=$AD$5,$B53=2004),CONCATENATE($AD53," ",$B53),"")</f>
        <v/>
      </c>
      <c r="AI53" s="0" t="str">
        <f aca="false">IF(OR($EZ53=AI$5,$FA53=AI$5,$FB53=AI$5),AI$5,"")</f>
        <v/>
      </c>
      <c r="AJ53" s="0" t="str">
        <f aca="false">IF(AND($AI53=$AI$5,$B53=2001),CONCATENATE($AI53," ",$B53),"")</f>
        <v/>
      </c>
      <c r="AK53" s="0" t="str">
        <f aca="false">IF(AND($AI53=$AI$5,$B53=2002),CONCATENATE($AI53," ",$B53),"")</f>
        <v/>
      </c>
      <c r="AL53" s="0" t="str">
        <f aca="false">IF(AND($AI53=$AI$5,$B53=2003),CONCATENATE($AI53," ",$B53),"")</f>
        <v/>
      </c>
      <c r="AM53" s="0" t="str">
        <f aca="false">IF(AND($AI53=$AI$5,$B53=2004),CONCATENATE($AI53," ",$B53),"")</f>
        <v/>
      </c>
      <c r="AN53" s="0" t="str">
        <f aca="false">IF(OR($EZ53=AN$5,$FA53=AN$5,$FB53=AN$5),AN$5,"")</f>
        <v/>
      </c>
      <c r="AO53" s="0" t="str">
        <f aca="false">IF(AND($AN53=$AN$5,$B53=2001),CONCATENATE($AN53," ",$B53),"")</f>
        <v/>
      </c>
      <c r="AP53" s="0" t="str">
        <f aca="false">IF(AND($AN53=$AN$5,$B53=2002),CONCATENATE($AN53," ",$B53),"")</f>
        <v/>
      </c>
      <c r="AQ53" s="0" t="str">
        <f aca="false">IF(AND($AN53=$AN$5,$B53=2003),CONCATENATE($AN53," ",$B53),"")</f>
        <v/>
      </c>
      <c r="AR53" s="0" t="str">
        <f aca="false">IF(AND($AN53=$AN$5,$B53=2004),CONCATENATE($AN53," ",$B53),"")</f>
        <v/>
      </c>
      <c r="AS53" s="0" t="str">
        <f aca="false">IF(OR($EZ53=AS$5,$FA53=AS$5,$FB53=AS$5),AS$5,"")</f>
        <v/>
      </c>
      <c r="AT53" s="0" t="str">
        <f aca="false">IF(AND($AS53=$AS$5,$B53=2001),CONCATENATE($AS53," ",$B53),"")</f>
        <v/>
      </c>
      <c r="AU53" s="0" t="str">
        <f aca="false">IF(AND($AS53=$AS$5,$B53=2002),CONCATENATE($AS53," ",$B53),"")</f>
        <v/>
      </c>
      <c r="AV53" s="0" t="str">
        <f aca="false">IF(AND($AS53=$AS$5,$B53=2003),CONCATENATE($AS53," ",$B53),"")</f>
        <v/>
      </c>
      <c r="AW53" s="0" t="str">
        <f aca="false">IF(AND($AS53=$AS$5,$B53=2004),CONCATENATE($AS53," ",$B53),"")</f>
        <v/>
      </c>
      <c r="AX53" s="0" t="str">
        <f aca="false">IF(OR($EZ53=AX$5,$FA53=AX$5,$FB53=AX$5),AX$5,"")</f>
        <v/>
      </c>
      <c r="AY53" s="0" t="str">
        <f aca="false">IF(AND($AX53=$AX$5,$B53=2001),CONCATENATE($AX53," ",$B53),"")</f>
        <v/>
      </c>
      <c r="AZ53" s="0" t="str">
        <f aca="false">IF(AND($AX53=$AX$5,$B53=2002),CONCATENATE($AX53," ",$B53),"")</f>
        <v/>
      </c>
      <c r="BA53" s="0" t="str">
        <f aca="false">IF(AND($AX53=$AX$5,$B53=2003),CONCATENATE($AX53," ",$B53),"")</f>
        <v/>
      </c>
      <c r="BB53" s="0" t="str">
        <f aca="false">IF(AND($AX53=$AX$5,$B53=2004),CONCATENATE($AX53," ",$B53),"")</f>
        <v/>
      </c>
      <c r="BC53" s="0" t="str">
        <f aca="false">IF(OR($EZ53=BC$5,$FA53=BC$5,$FB53=BC$5),BC$5,"")</f>
        <v>NWPL</v>
      </c>
      <c r="BD53" s="0" t="str">
        <f aca="false">IF(AND($BC53=$BC$5,$B53=2001),CONCATENATE($BC53," ",$B53),"")</f>
        <v/>
      </c>
      <c r="BE53" s="0" t="str">
        <f aca="false">IF(AND($BC53=$BC$5,$B53=2002),CONCATENATE($BC53," ",$B53),"")</f>
        <v/>
      </c>
      <c r="BF53" s="0" t="str">
        <f aca="false">IF(AND($BC53=$BC$5,$B53=2003),CONCATENATE($BC53," ",$B53),"")</f>
        <v/>
      </c>
      <c r="BG53" s="0" t="str">
        <f aca="false">IF(AND($BC53=$BC$5,$B53=2004),CONCATENATE($BC53," ",$B53),"")</f>
        <v>NWPL 2004</v>
      </c>
      <c r="BH53" s="0" t="str">
        <f aca="false">IF(OR($EZ53=BH$5,$FA53=BH$5,$FB53=BH$5),BH$5,"")</f>
        <v/>
      </c>
      <c r="BI53" s="0" t="str">
        <f aca="false">IF(AND($BH53=$BH$5,$B53=2001),CONCATENATE($BH53," ",$B53),"")</f>
        <v/>
      </c>
      <c r="BJ53" s="0" t="str">
        <f aca="false">IF(AND($BH53=$BH$5,$B53=2002),CONCATENATE($BH53," ",$B53),"")</f>
        <v/>
      </c>
      <c r="BK53" s="0" t="str">
        <f aca="false">IF(AND($BH53=$BH$5,$B53=2003),CONCATENATE($BH53," ",$B53),"")</f>
        <v/>
      </c>
      <c r="BL53" s="0" t="str">
        <f aca="false">IF(AND($BH53=$BH$5,$B53=2004),CONCATENATE($BH53," ",$B53),"")</f>
        <v/>
      </c>
      <c r="BM53" s="0" t="str">
        <f aca="false">IF(OR($EZ53=BM$5,$FA53=BM$5,$FB53=BM$5),BM$5,"")</f>
        <v/>
      </c>
      <c r="BN53" s="0" t="str">
        <f aca="false">IF(AND($BM53=$BM$5,$B53=2001),CONCATENATE($BM53," ",$B53),"")</f>
        <v/>
      </c>
      <c r="BO53" s="0" t="str">
        <f aca="false">IF(AND($BM53=$BM$5,$B53=2002),CONCATENATE($BM53," ",$B53),"")</f>
        <v/>
      </c>
      <c r="BP53" s="0" t="str">
        <f aca="false">IF(AND($BM53=$BM$5,$B53=2003),CONCATENATE($BM53," ",$B53),"")</f>
        <v/>
      </c>
      <c r="BQ53" s="0" t="str">
        <f aca="false">IF(AND($BM53=$BM$5,$B53=2004),CONCATENATE($BM53," ",$B53),"")</f>
        <v/>
      </c>
      <c r="BR53" s="0" t="str">
        <f aca="false">IF(OR($EZ53=BR$5,$FA53=BR$5,$FB53=BR$5),BR$5,"")</f>
        <v/>
      </c>
      <c r="BS53" s="0" t="str">
        <f aca="false">IF(AND($BR53=$BR$5,$B53=2001),CONCATENATE($BR53," ",$B53),"")</f>
        <v/>
      </c>
      <c r="BT53" s="0" t="str">
        <f aca="false">IF(AND($BR53=$BR$5,$B53=2002),CONCATENATE($BR53," ",$B53),"")</f>
        <v/>
      </c>
      <c r="BU53" s="0" t="str">
        <f aca="false">IF(AND($BR53=$BR$5,$B53=2003),CONCATENATE($BR53," ",$B53),"")</f>
        <v/>
      </c>
      <c r="BV53" s="0" t="str">
        <f aca="false">IF(AND($BR53=$BR$5,$B53=2004),CONCATENATE($BR53," ",$B53),"")</f>
        <v/>
      </c>
      <c r="BW53" s="0" t="str">
        <f aca="false">IF(OR($EZ53=BW$5,$FA53=BW$5,$FB53=BW$5),BW$5,"")</f>
        <v/>
      </c>
      <c r="BX53" s="0" t="str">
        <f aca="false">IF(AND($BW53=$BW$5,$B53=2001),CONCATENATE($BW53," ",$B53),"")</f>
        <v/>
      </c>
      <c r="BY53" s="0" t="str">
        <f aca="false">IF(AND($BW53=$BW$5,$B53=2002),CONCATENATE($BW53," ",$B53),"")</f>
        <v/>
      </c>
      <c r="BZ53" s="0" t="str">
        <f aca="false">IF(AND($BW53=$BW$5,$B53=2003),CONCATENATE($BW53," ",$B53),"")</f>
        <v/>
      </c>
      <c r="CA53" s="0" t="str">
        <f aca="false">IF(AND($BW53=$BW$5,$B53=2004),CONCATENATE($BW53," ",$B53),"")</f>
        <v/>
      </c>
      <c r="CB53" s="0" t="str">
        <f aca="false">IF(OR($EZ53=CB$5,$FA53=CB$5,$FB53=CB$5),CB$5,"")</f>
        <v/>
      </c>
      <c r="CC53" s="0" t="str">
        <f aca="false">IF(AND($CB53=$CB$5,$B53=2001),CONCATENATE($CB53," ",$B53),"")</f>
        <v/>
      </c>
      <c r="CD53" s="0" t="str">
        <f aca="false">IF(AND($CB53=$CB$5,$B53=2002),CONCATENATE($CB53," ",$B53),"")</f>
        <v/>
      </c>
      <c r="CE53" s="0" t="str">
        <f aca="false">IF(AND($CB53=$CB$5,$B53=2003),CONCATENATE($CB53," ",$B53),"")</f>
        <v/>
      </c>
      <c r="CF53" s="0" t="str">
        <f aca="false">IF(AND($CB53=$CB$5,$B53=2004),CONCATENATE($CB53," ",$B53),"")</f>
        <v/>
      </c>
      <c r="CG53" s="0" t="str">
        <f aca="false">IF(OR($EZ53=CG$5,$FA53=CG$5,$FB53=CG$5),CG$5,"")</f>
        <v/>
      </c>
      <c r="CH53" s="0" t="str">
        <f aca="false">IF(AND($CG53=$CG$5,$B53=2001),CONCATENATE($CG53," ",$B53),"")</f>
        <v/>
      </c>
      <c r="CI53" s="0" t="str">
        <f aca="false">IF(AND($CG53=$CG$5,$B53=2002),CONCATENATE($CG53," ",$B53),"")</f>
        <v/>
      </c>
      <c r="CJ53" s="0" t="str">
        <f aca="false">IF(AND($CG53=$CG$5,$B53=2003),CONCATENATE($CG53," ",$B53),"")</f>
        <v/>
      </c>
      <c r="CK53" s="0" t="str">
        <f aca="false">IF(AND($CG53=$CG$5,$B53=2004),CONCATENATE($CG53," ",$B53),"")</f>
        <v/>
      </c>
      <c r="CL53" s="0" t="str">
        <f aca="false">IF(OR($EZ53=CL$5,$FA53=CL$5,$FB53=CL$5),CL$5,"")</f>
        <v/>
      </c>
      <c r="CM53" s="0" t="str">
        <f aca="false">IF(AND($CL53=$CL$5,$B53=2001),CONCATENATE($CL53," ",$B53),"")</f>
        <v/>
      </c>
      <c r="CN53" s="0" t="str">
        <f aca="false">IF(AND($CL53=$CL$5,$B53=2002),CONCATENATE($CL53," ",$B53),"")</f>
        <v/>
      </c>
      <c r="CO53" s="0" t="str">
        <f aca="false">IF(AND($CL53=$CL$5,$B53=2003),CONCATENATE($CL53," ",$B53),"")</f>
        <v/>
      </c>
      <c r="CP53" s="0" t="str">
        <f aca="false">IF(AND($CL53=$CL$5,$B53=2004),CONCATENATE($CL53," ",$B53),"")</f>
        <v/>
      </c>
      <c r="CQ53" s="0" t="str">
        <f aca="false">IF(OR($EZ53=CQ$5,$FA53=CQ$5,$FB53=CQ$5),CQ$5,"")</f>
        <v/>
      </c>
      <c r="CR53" s="0" t="str">
        <f aca="false">IF(AND($CQ53=$CQ$5,$B53=2001),CONCATENATE($CQ53," ",$B53),"")</f>
        <v/>
      </c>
      <c r="CS53" s="0" t="str">
        <f aca="false">IF(AND($CQ53=$CQ$5,$B53=2002),CONCATENATE($CQ53," ",$B53),"")</f>
        <v/>
      </c>
      <c r="CT53" s="0" t="str">
        <f aca="false">IF(AND($CQ53=$CQ$5,$B53=2003),CONCATENATE($CQ53," ",$B53),"")</f>
        <v/>
      </c>
      <c r="CU53" s="0" t="str">
        <f aca="false">IF(AND($CQ53=$CQ$5,$B53=2004),CONCATENATE($CQ53," ",$B53),"")</f>
        <v/>
      </c>
      <c r="CV53" s="0" t="str">
        <f aca="false">IF(OR($EZ53=CV$5,$FA53=CV$5,$FB53=CV$5),CV$5,"")</f>
        <v/>
      </c>
      <c r="CW53" s="0" t="str">
        <f aca="false">IF(AND($CV53=$CV$5,$B53=2001),CONCATENATE($CV53," ",$B53),"")</f>
        <v/>
      </c>
      <c r="CX53" s="0" t="str">
        <f aca="false">IF(AND($CV53=$CV$5,$B53=2002),CONCATENATE($CV53," ",$B53),"")</f>
        <v/>
      </c>
      <c r="CY53" s="0" t="str">
        <f aca="false">IF(AND($CV53=$CV$5,$B53=2003),CONCATENATE($CV53," ",$B53),"")</f>
        <v/>
      </c>
      <c r="CZ53" s="0" t="str">
        <f aca="false">IF(AND($CV53=$CV$5,$B53=2004),CONCATENATE($CV53," ",$B53),"")</f>
        <v/>
      </c>
      <c r="DA53" s="0" t="str">
        <f aca="false">IF(OR($EZ53=DA$5,$FA53=DA$5,$FB53=DA$5),DA$5,"")</f>
        <v/>
      </c>
      <c r="DB53" s="0" t="str">
        <f aca="false">IF(AND($DA53=$DA$5,$B53=2001),CONCATENATE($DA53," ",$B53),"")</f>
        <v/>
      </c>
      <c r="DC53" s="0" t="str">
        <f aca="false">IF(AND($DA53=$DA$5,$B53=2002),CONCATENATE($DA53," ",$B53),"")</f>
        <v/>
      </c>
      <c r="DD53" s="0" t="str">
        <f aca="false">IF(AND($DA53=$DA$5,$B53=2003),CONCATENATE($DA53," ",$B53),"")</f>
        <v/>
      </c>
      <c r="DE53" s="0" t="str">
        <f aca="false">IF(AND($DA53=$DA$5,$B53=2004),CONCATENATE($DA53," ",$B53),"")</f>
        <v/>
      </c>
      <c r="DF53" s="0" t="n">
        <v>248</v>
      </c>
      <c r="DG53" s="0" t="n">
        <v>248</v>
      </c>
      <c r="DH53" s="12" t="n">
        <v>3066.1</v>
      </c>
      <c r="DI53" s="12" t="n">
        <v>1425</v>
      </c>
      <c r="DJ53" s="12" t="n">
        <v>9850</v>
      </c>
      <c r="DK53" s="12" t="n">
        <v>4833</v>
      </c>
      <c r="DL53" s="12" t="n">
        <v>4745</v>
      </c>
      <c r="DM53" s="0" t="n">
        <v>6.8</v>
      </c>
      <c r="DN53" s="12" t="n">
        <v>1503.1</v>
      </c>
      <c r="DO53" s="0" t="n">
        <v>34</v>
      </c>
      <c r="DP53" s="0" t="n">
        <v>660</v>
      </c>
      <c r="DQ53" s="12" t="n">
        <v>6878</v>
      </c>
      <c r="DR53" s="12" t="n">
        <v>1390</v>
      </c>
      <c r="DS53" s="12" t="n">
        <v>7546</v>
      </c>
      <c r="DT53" s="12" t="n">
        <v>2946</v>
      </c>
      <c r="DU53" s="12" t="n">
        <v>1503.1</v>
      </c>
      <c r="DV53" s="0" t="n">
        <v>6.8</v>
      </c>
      <c r="DW53" s="0" t="n">
        <v>559</v>
      </c>
      <c r="DX53" s="12" t="n">
        <v>3275.2</v>
      </c>
      <c r="DY53" s="0" t="n">
        <v>905</v>
      </c>
      <c r="DZ53" s="0" t="n">
        <v>1065</v>
      </c>
      <c r="EA53" s="0" t="n">
        <v>0</v>
      </c>
      <c r="EB53" s="12" t="n">
        <f aca="false">DF53*$EB$1*$EB$2</f>
        <v>44640</v>
      </c>
      <c r="EC53" s="12" t="n">
        <v>551898</v>
      </c>
      <c r="ED53" s="12" t="n">
        <v>256500</v>
      </c>
      <c r="EE53" s="12" t="n">
        <v>1773000</v>
      </c>
      <c r="EF53" s="12" t="n">
        <v>869940</v>
      </c>
      <c r="EG53" s="12" t="n">
        <v>854100</v>
      </c>
      <c r="EH53" s="12" t="n">
        <v>1224</v>
      </c>
      <c r="EI53" s="12" t="n">
        <v>270558</v>
      </c>
      <c r="EJ53" s="12" t="n">
        <v>6120</v>
      </c>
      <c r="EK53" s="12" t="n">
        <v>118800</v>
      </c>
      <c r="EL53" s="12" t="n">
        <v>1238040</v>
      </c>
      <c r="EM53" s="12" t="n">
        <v>250200</v>
      </c>
      <c r="EN53" s="12" t="n">
        <v>1358280</v>
      </c>
      <c r="EO53" s="12" t="n">
        <v>530280</v>
      </c>
      <c r="EP53" s="12" t="n">
        <v>270558</v>
      </c>
      <c r="EQ53" s="0" t="n">
        <v>1224</v>
      </c>
      <c r="ER53" s="12" t="n">
        <v>100620</v>
      </c>
      <c r="ES53" s="12" t="n">
        <v>589536</v>
      </c>
      <c r="ET53" s="12" t="n">
        <v>162900</v>
      </c>
      <c r="EU53" s="12" t="n">
        <v>191700</v>
      </c>
      <c r="EV53" s="0" t="n">
        <v>0</v>
      </c>
      <c r="EW53" s="0" t="s">
        <v>121</v>
      </c>
      <c r="EX53" s="0" t="s">
        <v>122</v>
      </c>
      <c r="EY53" s="0" t="s">
        <v>116</v>
      </c>
      <c r="EZ53" s="25" t="s">
        <v>83</v>
      </c>
      <c r="FA53" s="25"/>
      <c r="FB53" s="25"/>
      <c r="FS53" s="0" t="n">
        <v>381</v>
      </c>
    </row>
    <row r="54" customFormat="false" ht="12.75" hidden="false" customHeight="false" outlineLevel="0" collapsed="false">
      <c r="A54" s="0" t="s">
        <v>517</v>
      </c>
      <c r="B54" s="0" t="n">
        <v>2004</v>
      </c>
      <c r="C54" s="24"/>
      <c r="D54" s="0" t="s">
        <v>299</v>
      </c>
      <c r="E54" s="0" t="str">
        <f aca="false">CONCATENATE(D54," ",B54)</f>
        <v>OR 2004</v>
      </c>
      <c r="F54" s="0" t="s">
        <v>490</v>
      </c>
      <c r="G54" s="0" t="s">
        <v>547</v>
      </c>
      <c r="H54" s="0" t="s">
        <v>491</v>
      </c>
      <c r="I54" s="0" t="s">
        <v>492</v>
      </c>
      <c r="J54" s="0" t="str">
        <f aca="false">IF(OR($EZ54=J$5,$FA54=J$5,$FB54=J$5),J$5,"")</f>
        <v/>
      </c>
      <c r="K54" s="0" t="str">
        <f aca="false">IF(AND($J54=$J$5,$B54=2001),CONCATENATE($J54," ",$B54),"")</f>
        <v/>
      </c>
      <c r="L54" s="0" t="str">
        <f aca="false">IF(AND($J54=$J$5,$B54=2002),CONCATENATE($J54," ",$B54),"")</f>
        <v/>
      </c>
      <c r="M54" s="0" t="str">
        <f aca="false">IF(AND($J54=$J$5,$B54=2003),CONCATENATE($J54," ",$B54),"")</f>
        <v/>
      </c>
      <c r="N54" s="0" t="str">
        <f aca="false">IF(AND($J54=$J$5,$B54=2004),CONCATENATE($J54," ",$B54),"")</f>
        <v/>
      </c>
      <c r="O54" s="0" t="str">
        <f aca="false">IF(OR($EZ54=O$5,$FA54=O$5,$FB54=O$5),O$5,"")</f>
        <v/>
      </c>
      <c r="P54" s="0" t="str">
        <f aca="false">IF(AND($O54=$O$5,$B54=2001),CONCATENATE($O54," ",$B54),"")</f>
        <v/>
      </c>
      <c r="Q54" s="0" t="str">
        <f aca="false">IF(AND($O54=$O$5,$B54=2002),CONCATENATE($O54," ",$B54),"")</f>
        <v/>
      </c>
      <c r="R54" s="0" t="str">
        <f aca="false">IF(AND($O54=$O$5,$B54=2003),CONCATENATE($O54," ",$B54),"")</f>
        <v/>
      </c>
      <c r="S54" s="0" t="str">
        <f aca="false">IF(AND($O54=$O$5,$B54=2004),CONCATENATE($O54," ",$B54),"")</f>
        <v/>
      </c>
      <c r="T54" s="0" t="str">
        <f aca="false">IF(OR($EZ54=T$5,$FA54=T$5,$FB54=T$5),T$5,"")</f>
        <v/>
      </c>
      <c r="U54" s="0" t="str">
        <f aca="false">IF(AND($T54=$T$5,$B54=2001),CONCATENATE($T54," ",$B54),"")</f>
        <v/>
      </c>
      <c r="V54" s="0" t="str">
        <f aca="false">IF(AND($T54=$T$5,$B54=2002),CONCATENATE($T54," ",$B54),"")</f>
        <v/>
      </c>
      <c r="W54" s="0" t="str">
        <f aca="false">IF(AND($T54=$T$5,$B54=2003),CONCATENATE($T54," ",$B54),"")</f>
        <v/>
      </c>
      <c r="X54" s="0" t="str">
        <f aca="false">IF(AND($T54=$T$5,$B54=2004),CONCATENATE($T54," ",$B54),"")</f>
        <v/>
      </c>
      <c r="Y54" s="0" t="str">
        <f aca="false">IF(OR($EZ54=Y$5,$FA54=Y$5,$FB54=Y$5),Y$5,"")</f>
        <v/>
      </c>
      <c r="Z54" s="0" t="str">
        <f aca="false">IF(AND($Y54=$Y$5,$B54=2001),CONCATENATE($Y54," ",$B54),"")</f>
        <v/>
      </c>
      <c r="AA54" s="0" t="str">
        <f aca="false">IF(AND($Y54=$Y$5,$B54=2002),CONCATENATE($Y54," ",$B54),"")</f>
        <v/>
      </c>
      <c r="AB54" s="0" t="str">
        <f aca="false">IF(AND($Y54=$Y$5,$B54=2003),CONCATENATE($Y54," ",$B54),"")</f>
        <v/>
      </c>
      <c r="AC54" s="0" t="str">
        <f aca="false">IF(AND($Y54=$Y$5,$B54=2004),CONCATENATE($Y54," ",$B54),"")</f>
        <v/>
      </c>
      <c r="AD54" s="0" t="str">
        <f aca="false">IF(OR($EZ54=AD$5,$FA54=AD$5,$FB54=AD$5),AD$5,"")</f>
        <v/>
      </c>
      <c r="AE54" s="0" t="str">
        <f aca="false">IF(AND($AD54=$AD$5,$B54=2001),CONCATENATE($AD54," ",$B54),"")</f>
        <v/>
      </c>
      <c r="AF54" s="0" t="str">
        <f aca="false">IF(AND($AD54=$AD$5,$B54=2002),CONCATENATE($AD54," ",$B54),"")</f>
        <v/>
      </c>
      <c r="AG54" s="0" t="str">
        <f aca="false">IF(AND($AD54=$AD$5,$B54=2003),CONCATENATE($AD54," ",$B54),"")</f>
        <v/>
      </c>
      <c r="AH54" s="0" t="str">
        <f aca="false">IF(AND($AD54=$AD$5,$B54=2004),CONCATENATE($AD54," ",$B54),"")</f>
        <v/>
      </c>
      <c r="AI54" s="0" t="str">
        <f aca="false">IF(OR($EZ54=AI$5,$FA54=AI$5,$FB54=AI$5),AI$5,"")</f>
        <v/>
      </c>
      <c r="AJ54" s="0" t="str">
        <f aca="false">IF(AND($AI54=$AI$5,$B54=2001),CONCATENATE($AI54," ",$B54),"")</f>
        <v/>
      </c>
      <c r="AK54" s="0" t="str">
        <f aca="false">IF(AND($AI54=$AI$5,$B54=2002),CONCATENATE($AI54," ",$B54),"")</f>
        <v/>
      </c>
      <c r="AL54" s="0" t="str">
        <f aca="false">IF(AND($AI54=$AI$5,$B54=2003),CONCATENATE($AI54," ",$B54),"")</f>
        <v/>
      </c>
      <c r="AM54" s="0" t="str">
        <f aca="false">IF(AND($AI54=$AI$5,$B54=2004),CONCATENATE($AI54," ",$B54),"")</f>
        <v/>
      </c>
      <c r="AN54" s="0" t="str">
        <f aca="false">IF(OR($EZ54=AN$5,$FA54=AN$5,$FB54=AN$5),AN$5,"")</f>
        <v/>
      </c>
      <c r="AO54" s="0" t="str">
        <f aca="false">IF(AND($AN54=$AN$5,$B54=2001),CONCATENATE($AN54," ",$B54),"")</f>
        <v/>
      </c>
      <c r="AP54" s="0" t="str">
        <f aca="false">IF(AND($AN54=$AN$5,$B54=2002),CONCATENATE($AN54," ",$B54),"")</f>
        <v/>
      </c>
      <c r="AQ54" s="0" t="str">
        <f aca="false">IF(AND($AN54=$AN$5,$B54=2003),CONCATENATE($AN54," ",$B54),"")</f>
        <v/>
      </c>
      <c r="AR54" s="0" t="str">
        <f aca="false">IF(AND($AN54=$AN$5,$B54=2004),CONCATENATE($AN54," ",$B54),"")</f>
        <v/>
      </c>
      <c r="AS54" s="0" t="str">
        <f aca="false">IF(OR($EZ54=AS$5,$FA54=AS$5,$FB54=AS$5),AS$5,"")</f>
        <v/>
      </c>
      <c r="AT54" s="0" t="str">
        <f aca="false">IF(AND($AS54=$AS$5,$B54=2001),CONCATENATE($AS54," ",$B54),"")</f>
        <v/>
      </c>
      <c r="AU54" s="0" t="str">
        <f aca="false">IF(AND($AS54=$AS$5,$B54=2002),CONCATENATE($AS54," ",$B54),"")</f>
        <v/>
      </c>
      <c r="AV54" s="0" t="str">
        <f aca="false">IF(AND($AS54=$AS$5,$B54=2003),CONCATENATE($AS54," ",$B54),"")</f>
        <v/>
      </c>
      <c r="AW54" s="0" t="str">
        <f aca="false">IF(AND($AS54=$AS$5,$B54=2004),CONCATENATE($AS54," ",$B54),"")</f>
        <v/>
      </c>
      <c r="AX54" s="0" t="str">
        <f aca="false">IF(OR($EZ54=AX$5,$FA54=AX$5,$FB54=AX$5),AX$5,"")</f>
        <v/>
      </c>
      <c r="AY54" s="0" t="str">
        <f aca="false">IF(AND($AX54=$AX$5,$B54=2001),CONCATENATE($AX54," ",$B54),"")</f>
        <v/>
      </c>
      <c r="AZ54" s="0" t="str">
        <f aca="false">IF(AND($AX54=$AX$5,$B54=2002),CONCATENATE($AX54," ",$B54),"")</f>
        <v/>
      </c>
      <c r="BA54" s="0" t="str">
        <f aca="false">IF(AND($AX54=$AX$5,$B54=2003),CONCATENATE($AX54," ",$B54),"")</f>
        <v/>
      </c>
      <c r="BB54" s="0" t="str">
        <f aca="false">IF(AND($AX54=$AX$5,$B54=2004),CONCATENATE($AX54," ",$B54),"")</f>
        <v/>
      </c>
      <c r="BC54" s="0" t="str">
        <f aca="false">IF(OR($EZ54=BC$5,$FA54=BC$5,$FB54=BC$5),BC$5,"")</f>
        <v>NWPL</v>
      </c>
      <c r="BD54" s="0" t="str">
        <f aca="false">IF(AND($BC54=$BC$5,$B54=2001),CONCATENATE($BC54," ",$B54),"")</f>
        <v/>
      </c>
      <c r="BE54" s="0" t="str">
        <f aca="false">IF(AND($BC54=$BC$5,$B54=2002),CONCATENATE($BC54," ",$B54),"")</f>
        <v/>
      </c>
      <c r="BF54" s="0" t="str">
        <f aca="false">IF(AND($BC54=$BC$5,$B54=2003),CONCATENATE($BC54," ",$B54),"")</f>
        <v/>
      </c>
      <c r="BG54" s="0" t="str">
        <f aca="false">IF(AND($BC54=$BC$5,$B54=2004),CONCATENATE($BC54," ",$B54),"")</f>
        <v>NWPL 2004</v>
      </c>
      <c r="BH54" s="0" t="str">
        <f aca="false">IF(OR($EZ54=BH$5,$FA54=BH$5,$FB54=BH$5),BH$5,"")</f>
        <v/>
      </c>
      <c r="BI54" s="0" t="str">
        <f aca="false">IF(AND($BH54=$BH$5,$B54=2001),CONCATENATE($BH54," ",$B54),"")</f>
        <v/>
      </c>
      <c r="BJ54" s="0" t="str">
        <f aca="false">IF(AND($BH54=$BH$5,$B54=2002),CONCATENATE($BH54," ",$B54),"")</f>
        <v/>
      </c>
      <c r="BK54" s="0" t="str">
        <f aca="false">IF(AND($BH54=$BH$5,$B54=2003),CONCATENATE($BH54," ",$B54),"")</f>
        <v/>
      </c>
      <c r="BL54" s="0" t="str">
        <f aca="false">IF(AND($BH54=$BH$5,$B54=2004),CONCATENATE($BH54," ",$B54),"")</f>
        <v/>
      </c>
      <c r="BM54" s="0" t="str">
        <f aca="false">IF(OR($EZ54=BM$5,$FA54=BM$5,$FB54=BM$5),BM$5,"")</f>
        <v/>
      </c>
      <c r="BN54" s="0" t="str">
        <f aca="false">IF(AND($BM54=$BM$5,$B54=2001),CONCATENATE($BM54," ",$B54),"")</f>
        <v/>
      </c>
      <c r="BO54" s="0" t="str">
        <f aca="false">IF(AND($BM54=$BM$5,$B54=2002),CONCATENATE($BM54," ",$B54),"")</f>
        <v/>
      </c>
      <c r="BP54" s="0" t="str">
        <f aca="false">IF(AND($BM54=$BM$5,$B54=2003),CONCATENATE($BM54," ",$B54),"")</f>
        <v/>
      </c>
      <c r="BQ54" s="0" t="str">
        <f aca="false">IF(AND($BM54=$BM$5,$B54=2004),CONCATENATE($BM54," ",$B54),"")</f>
        <v/>
      </c>
      <c r="BR54" s="0" t="str">
        <f aca="false">IF(OR($EZ54=BR$5,$FA54=BR$5,$FB54=BR$5),BR$5,"")</f>
        <v/>
      </c>
      <c r="BS54" s="0" t="str">
        <f aca="false">IF(AND($BR54=$BR$5,$B54=2001),CONCATENATE($BR54," ",$B54),"")</f>
        <v/>
      </c>
      <c r="BT54" s="0" t="str">
        <f aca="false">IF(AND($BR54=$BR$5,$B54=2002),CONCATENATE($BR54," ",$B54),"")</f>
        <v/>
      </c>
      <c r="BU54" s="0" t="str">
        <f aca="false">IF(AND($BR54=$BR$5,$B54=2003),CONCATENATE($BR54," ",$B54),"")</f>
        <v/>
      </c>
      <c r="BV54" s="0" t="str">
        <f aca="false">IF(AND($BR54=$BR$5,$B54=2004),CONCATENATE($BR54," ",$B54),"")</f>
        <v/>
      </c>
      <c r="BW54" s="0" t="str">
        <f aca="false">IF(OR($EZ54=BW$5,$FA54=BW$5,$FB54=BW$5),BW$5,"")</f>
        <v/>
      </c>
      <c r="BX54" s="0" t="str">
        <f aca="false">IF(AND($BW54=$BW$5,$B54=2001),CONCATENATE($BW54," ",$B54),"")</f>
        <v/>
      </c>
      <c r="BY54" s="0" t="str">
        <f aca="false">IF(AND($BW54=$BW$5,$B54=2002),CONCATENATE($BW54," ",$B54),"")</f>
        <v/>
      </c>
      <c r="BZ54" s="0" t="str">
        <f aca="false">IF(AND($BW54=$BW$5,$B54=2003),CONCATENATE($BW54," ",$B54),"")</f>
        <v/>
      </c>
      <c r="CA54" s="0" t="str">
        <f aca="false">IF(AND($BW54=$BW$5,$B54=2004),CONCATENATE($BW54," ",$B54),"")</f>
        <v/>
      </c>
      <c r="CB54" s="0" t="str">
        <f aca="false">IF(OR($EZ54=CB$5,$FA54=CB$5,$FB54=CB$5),CB$5,"")</f>
        <v/>
      </c>
      <c r="CC54" s="0" t="str">
        <f aca="false">IF(AND($CB54=$CB$5,$B54=2001),CONCATENATE($CB54," ",$B54),"")</f>
        <v/>
      </c>
      <c r="CD54" s="0" t="str">
        <f aca="false">IF(AND($CB54=$CB$5,$B54=2002),CONCATENATE($CB54," ",$B54),"")</f>
        <v/>
      </c>
      <c r="CE54" s="0" t="str">
        <f aca="false">IF(AND($CB54=$CB$5,$B54=2003),CONCATENATE($CB54," ",$B54),"")</f>
        <v/>
      </c>
      <c r="CF54" s="0" t="str">
        <f aca="false">IF(AND($CB54=$CB$5,$B54=2004),CONCATENATE($CB54," ",$B54),"")</f>
        <v/>
      </c>
      <c r="CG54" s="0" t="str">
        <f aca="false">IF(OR($EZ54=CG$5,$FA54=CG$5,$FB54=CG$5),CG$5,"")</f>
        <v/>
      </c>
      <c r="CH54" s="0" t="str">
        <f aca="false">IF(AND($CG54=$CG$5,$B54=2001),CONCATENATE($CG54," ",$B54),"")</f>
        <v/>
      </c>
      <c r="CI54" s="0" t="str">
        <f aca="false">IF(AND($CG54=$CG$5,$B54=2002),CONCATENATE($CG54," ",$B54),"")</f>
        <v/>
      </c>
      <c r="CJ54" s="0" t="str">
        <f aca="false">IF(AND($CG54=$CG$5,$B54=2003),CONCATENATE($CG54," ",$B54),"")</f>
        <v/>
      </c>
      <c r="CK54" s="0" t="str">
        <f aca="false">IF(AND($CG54=$CG$5,$B54=2004),CONCATENATE($CG54," ",$B54),"")</f>
        <v/>
      </c>
      <c r="CL54" s="0" t="str">
        <f aca="false">IF(OR($EZ54=CL$5,$FA54=CL$5,$FB54=CL$5),CL$5,"")</f>
        <v/>
      </c>
      <c r="CM54" s="0" t="str">
        <f aca="false">IF(AND($CL54=$CL$5,$B54=2001),CONCATENATE($CL54," ",$B54),"")</f>
        <v/>
      </c>
      <c r="CN54" s="0" t="str">
        <f aca="false">IF(AND($CL54=$CL$5,$B54=2002),CONCATENATE($CL54," ",$B54),"")</f>
        <v/>
      </c>
      <c r="CO54" s="0" t="str">
        <f aca="false">IF(AND($CL54=$CL$5,$B54=2003),CONCATENATE($CL54," ",$B54),"")</f>
        <v/>
      </c>
      <c r="CP54" s="0" t="str">
        <f aca="false">IF(AND($CL54=$CL$5,$B54=2004),CONCATENATE($CL54," ",$B54),"")</f>
        <v/>
      </c>
      <c r="CQ54" s="0" t="str">
        <f aca="false">IF(OR($EZ54=CQ$5,$FA54=CQ$5,$FB54=CQ$5),CQ$5,"")</f>
        <v/>
      </c>
      <c r="CR54" s="0" t="str">
        <f aca="false">IF(AND($CQ54=$CQ$5,$B54=2001),CONCATENATE($CQ54," ",$B54),"")</f>
        <v/>
      </c>
      <c r="CS54" s="0" t="str">
        <f aca="false">IF(AND($CQ54=$CQ$5,$B54=2002),CONCATENATE($CQ54," ",$B54),"")</f>
        <v/>
      </c>
      <c r="CT54" s="0" t="str">
        <f aca="false">IF(AND($CQ54=$CQ$5,$B54=2003),CONCATENATE($CQ54," ",$B54),"")</f>
        <v/>
      </c>
      <c r="CU54" s="0" t="str">
        <f aca="false">IF(AND($CQ54=$CQ$5,$B54=2004),CONCATENATE($CQ54," ",$B54),"")</f>
        <v/>
      </c>
      <c r="CV54" s="0" t="str">
        <f aca="false">IF(OR($EZ54=CV$5,$FA54=CV$5,$FB54=CV$5),CV$5,"")</f>
        <v/>
      </c>
      <c r="CW54" s="0" t="str">
        <f aca="false">IF(AND($CV54=$CV$5,$B54=2001),CONCATENATE($CV54," ",$B54),"")</f>
        <v/>
      </c>
      <c r="CX54" s="0" t="str">
        <f aca="false">IF(AND($CV54=$CV$5,$B54=2002),CONCATENATE($CV54," ",$B54),"")</f>
        <v/>
      </c>
      <c r="CY54" s="0" t="str">
        <f aca="false">IF(AND($CV54=$CV$5,$B54=2003),CONCATENATE($CV54," ",$B54),"")</f>
        <v/>
      </c>
      <c r="CZ54" s="0" t="str">
        <f aca="false">IF(AND($CV54=$CV$5,$B54=2004),CONCATENATE($CV54," ",$B54),"")</f>
        <v/>
      </c>
      <c r="DA54" s="0" t="str">
        <f aca="false">IF(OR($EZ54=DA$5,$FA54=DA$5,$FB54=DA$5),DA$5,"")</f>
        <v/>
      </c>
      <c r="DB54" s="0" t="str">
        <f aca="false">IF(AND($DA54=$DA$5,$B54=2001),CONCATENATE($DA54," ",$B54),"")</f>
        <v/>
      </c>
      <c r="DC54" s="0" t="str">
        <f aca="false">IF(AND($DA54=$DA$5,$B54=2002),CONCATENATE($DA54," ",$B54),"")</f>
        <v/>
      </c>
      <c r="DD54" s="0" t="str">
        <f aca="false">IF(AND($DA54=$DA$5,$B54=2003),CONCATENATE($DA54," ",$B54),"")</f>
        <v/>
      </c>
      <c r="DE54" s="0" t="str">
        <f aca="false">IF(AND($DA54=$DA$5,$B54=2004),CONCATENATE($DA54," ",$B54),"")</f>
        <v/>
      </c>
      <c r="DF54" s="0" t="n">
        <v>500</v>
      </c>
      <c r="DG54" s="0" t="n">
        <v>500</v>
      </c>
      <c r="DH54" s="12" t="n">
        <v>3066.1</v>
      </c>
      <c r="DI54" s="12" t="n">
        <v>1425</v>
      </c>
      <c r="DJ54" s="12" t="n">
        <v>9850</v>
      </c>
      <c r="DK54" s="12" t="n">
        <v>4833</v>
      </c>
      <c r="DL54" s="12" t="n">
        <v>4745</v>
      </c>
      <c r="DM54" s="0" t="n">
        <v>6.8</v>
      </c>
      <c r="DN54" s="12" t="n">
        <v>1503.1</v>
      </c>
      <c r="DO54" s="0" t="n">
        <v>34</v>
      </c>
      <c r="DP54" s="0" t="n">
        <v>660</v>
      </c>
      <c r="DQ54" s="12" t="n">
        <v>6630</v>
      </c>
      <c r="DR54" s="12" t="n">
        <v>1390</v>
      </c>
      <c r="DS54" s="12" t="n">
        <v>7546</v>
      </c>
      <c r="DT54" s="12" t="n">
        <v>2946</v>
      </c>
      <c r="DU54" s="12" t="n">
        <v>1503.1</v>
      </c>
      <c r="DV54" s="0" t="n">
        <v>6.8</v>
      </c>
      <c r="DW54" s="0" t="n">
        <v>559</v>
      </c>
      <c r="DX54" s="12" t="n">
        <v>3275.2</v>
      </c>
      <c r="DY54" s="0" t="n">
        <v>905</v>
      </c>
      <c r="DZ54" s="0" t="n">
        <v>1065</v>
      </c>
      <c r="EA54" s="0" t="n">
        <v>0</v>
      </c>
      <c r="EB54" s="12" t="n">
        <f aca="false">DF54*$EB$1*$EB$2</f>
        <v>90000</v>
      </c>
      <c r="EC54" s="12" t="n">
        <v>551898</v>
      </c>
      <c r="ED54" s="12" t="n">
        <v>256500</v>
      </c>
      <c r="EE54" s="12" t="n">
        <v>1773000</v>
      </c>
      <c r="EF54" s="12" t="n">
        <v>869940</v>
      </c>
      <c r="EG54" s="12" t="n">
        <v>854100</v>
      </c>
      <c r="EH54" s="12" t="n">
        <v>1224</v>
      </c>
      <c r="EI54" s="12" t="n">
        <v>270558</v>
      </c>
      <c r="EJ54" s="12" t="n">
        <v>6120</v>
      </c>
      <c r="EK54" s="12" t="n">
        <v>118800</v>
      </c>
      <c r="EL54" s="12" t="n">
        <v>1193400</v>
      </c>
      <c r="EM54" s="12" t="n">
        <v>250200</v>
      </c>
      <c r="EN54" s="12" t="n">
        <v>1358280</v>
      </c>
      <c r="EO54" s="12" t="n">
        <v>530280</v>
      </c>
      <c r="EP54" s="12" t="n">
        <v>270558</v>
      </c>
      <c r="EQ54" s="0" t="n">
        <v>1224</v>
      </c>
      <c r="ER54" s="12" t="n">
        <v>100620</v>
      </c>
      <c r="ES54" s="12" t="n">
        <v>589536</v>
      </c>
      <c r="ET54" s="12" t="n">
        <v>162900</v>
      </c>
      <c r="EU54" s="12" t="n">
        <v>191700</v>
      </c>
      <c r="EV54" s="0" t="n">
        <v>0</v>
      </c>
      <c r="EW54" s="0" t="s">
        <v>545</v>
      </c>
      <c r="EX54" s="0" t="s">
        <v>115</v>
      </c>
      <c r="EY54" s="0" t="s">
        <v>116</v>
      </c>
      <c r="EZ54" s="25" t="s">
        <v>83</v>
      </c>
      <c r="FA54" s="25"/>
      <c r="FB54" s="25"/>
      <c r="FS54" s="0" t="n">
        <v>521</v>
      </c>
    </row>
    <row r="55" customFormat="false" ht="12.75" hidden="false" customHeight="false" outlineLevel="0" collapsed="false">
      <c r="A55" s="0" t="s">
        <v>517</v>
      </c>
      <c r="B55" s="0" t="n">
        <v>2000</v>
      </c>
      <c r="C55" s="24"/>
      <c r="D55" s="0" t="s">
        <v>410</v>
      </c>
      <c r="E55" s="0" t="str">
        <f aca="false">CONCATENATE(D55," ",B55)</f>
        <v>MT 2000</v>
      </c>
      <c r="F55" s="0" t="s">
        <v>411</v>
      </c>
      <c r="G55" s="0" t="s">
        <v>548</v>
      </c>
      <c r="H55" s="0" t="s">
        <v>412</v>
      </c>
      <c r="I55" s="0" t="s">
        <v>413</v>
      </c>
      <c r="J55" s="0" t="str">
        <f aca="false">IF(OR($EZ55=J$5,$FA55=J$5,$FB55=J$5),J$5,"")</f>
        <v/>
      </c>
      <c r="K55" s="0" t="str">
        <f aca="false">IF(AND($J55=$J$5,$B55=2001),CONCATENATE($J55," ",$B55),"")</f>
        <v/>
      </c>
      <c r="L55" s="0" t="str">
        <f aca="false">IF(AND($J55=$J$5,$B55=2002),CONCATENATE($J55," ",$B55),"")</f>
        <v/>
      </c>
      <c r="M55" s="0" t="str">
        <f aca="false">IF(AND($J55=$J$5,$B55=2003),CONCATENATE($J55," ",$B55),"")</f>
        <v/>
      </c>
      <c r="N55" s="0" t="str">
        <f aca="false">IF(AND($J55=$J$5,$B55=2004),CONCATENATE($J55," ",$B55),"")</f>
        <v/>
      </c>
      <c r="O55" s="0" t="str">
        <f aca="false">IF(OR($EZ55=O$5,$FA55=O$5,$FB55=O$5),O$5,"")</f>
        <v/>
      </c>
      <c r="P55" s="0" t="str">
        <f aca="false">IF(AND($O55=$O$5,$B55=2001),CONCATENATE($O55," ",$B55),"")</f>
        <v/>
      </c>
      <c r="Q55" s="0" t="str">
        <f aca="false">IF(AND($O55=$O$5,$B55=2002),CONCATENATE($O55," ",$B55),"")</f>
        <v/>
      </c>
      <c r="R55" s="0" t="str">
        <f aca="false">IF(AND($O55=$O$5,$B55=2003),CONCATENATE($O55," ",$B55),"")</f>
        <v/>
      </c>
      <c r="S55" s="0" t="str">
        <f aca="false">IF(AND($O55=$O$5,$B55=2004),CONCATENATE($O55," ",$B55),"")</f>
        <v/>
      </c>
      <c r="T55" s="0" t="str">
        <f aca="false">IF(OR($EZ55=T$5,$FA55=T$5,$FB55=T$5),T$5,"")</f>
        <v/>
      </c>
      <c r="U55" s="0" t="str">
        <f aca="false">IF(AND($T55=$T$5,$B55=2001),CONCATENATE($T55," ",$B55),"")</f>
        <v/>
      </c>
      <c r="V55" s="0" t="str">
        <f aca="false">IF(AND($T55=$T$5,$B55=2002),CONCATENATE($T55," ",$B55),"")</f>
        <v/>
      </c>
      <c r="W55" s="0" t="str">
        <f aca="false">IF(AND($T55=$T$5,$B55=2003),CONCATENATE($T55," ",$B55),"")</f>
        <v/>
      </c>
      <c r="X55" s="0" t="str">
        <f aca="false">IF(AND($T55=$T$5,$B55=2004),CONCATENATE($T55," ",$B55),"")</f>
        <v/>
      </c>
      <c r="Y55" s="0" t="str">
        <f aca="false">IF(OR($EZ55=Y$5,$FA55=Y$5,$FB55=Y$5),Y$5,"")</f>
        <v/>
      </c>
      <c r="Z55" s="0" t="str">
        <f aca="false">IF(AND($Y55=$Y$5,$B55=2001),CONCATENATE($Y55," ",$B55),"")</f>
        <v/>
      </c>
      <c r="AA55" s="0" t="str">
        <f aca="false">IF(AND($Y55=$Y$5,$B55=2002),CONCATENATE($Y55," ",$B55),"")</f>
        <v/>
      </c>
      <c r="AB55" s="0" t="str">
        <f aca="false">IF(AND($Y55=$Y$5,$B55=2003),CONCATENATE($Y55," ",$B55),"")</f>
        <v/>
      </c>
      <c r="AC55" s="0" t="str">
        <f aca="false">IF(AND($Y55=$Y$5,$B55=2004),CONCATENATE($Y55," ",$B55),"")</f>
        <v/>
      </c>
      <c r="AD55" s="0" t="str">
        <f aca="false">IF(OR($EZ55=AD$5,$FA55=AD$5,$FB55=AD$5),AD$5,"")</f>
        <v/>
      </c>
      <c r="AE55" s="0" t="str">
        <f aca="false">IF(AND($AD55=$AD$5,$B55=2001),CONCATENATE($AD55," ",$B55),"")</f>
        <v/>
      </c>
      <c r="AF55" s="0" t="str">
        <f aca="false">IF(AND($AD55=$AD$5,$B55=2002),CONCATENATE($AD55," ",$B55),"")</f>
        <v/>
      </c>
      <c r="AG55" s="0" t="str">
        <f aca="false">IF(AND($AD55=$AD$5,$B55=2003),CONCATENATE($AD55," ",$B55),"")</f>
        <v/>
      </c>
      <c r="AH55" s="0" t="str">
        <f aca="false">IF(AND($AD55=$AD$5,$B55=2004),CONCATENATE($AD55," ",$B55),"")</f>
        <v/>
      </c>
      <c r="AI55" s="0" t="str">
        <f aca="false">IF(OR($EZ55=AI$5,$FA55=AI$5,$FB55=AI$5),AI$5,"")</f>
        <v/>
      </c>
      <c r="AJ55" s="0" t="str">
        <f aca="false">IF(AND($AI55=$AI$5,$B55=2001),CONCATENATE($AI55," ",$B55),"")</f>
        <v/>
      </c>
      <c r="AK55" s="0" t="str">
        <f aca="false">IF(AND($AI55=$AI$5,$B55=2002),CONCATENATE($AI55," ",$B55),"")</f>
        <v/>
      </c>
      <c r="AL55" s="0" t="str">
        <f aca="false">IF(AND($AI55=$AI$5,$B55=2003),CONCATENATE($AI55," ",$B55),"")</f>
        <v/>
      </c>
      <c r="AM55" s="0" t="str">
        <f aca="false">IF(AND($AI55=$AI$5,$B55=2004),CONCATENATE($AI55," ",$B55),"")</f>
        <v/>
      </c>
      <c r="AN55" s="0" t="str">
        <f aca="false">IF(OR($EZ55=AN$5,$FA55=AN$5,$FB55=AN$5),AN$5,"")</f>
        <v/>
      </c>
      <c r="AO55" s="0" t="str">
        <f aca="false">IF(AND($AN55=$AN$5,$B55=2001),CONCATENATE($AN55," ",$B55),"")</f>
        <v/>
      </c>
      <c r="AP55" s="0" t="str">
        <f aca="false">IF(AND($AN55=$AN$5,$B55=2002),CONCATENATE($AN55," ",$B55),"")</f>
        <v/>
      </c>
      <c r="AQ55" s="0" t="str">
        <f aca="false">IF(AND($AN55=$AN$5,$B55=2003),CONCATENATE($AN55," ",$B55),"")</f>
        <v/>
      </c>
      <c r="AR55" s="0" t="str">
        <f aca="false">IF(AND($AN55=$AN$5,$B55=2004),CONCATENATE($AN55," ",$B55),"")</f>
        <v/>
      </c>
      <c r="AS55" s="0" t="str">
        <f aca="false">IF(OR($EZ55=AS$5,$FA55=AS$5,$FB55=AS$5),AS$5,"")</f>
        <v/>
      </c>
      <c r="AT55" s="0" t="str">
        <f aca="false">IF(AND($AS55=$AS$5,$B55=2001),CONCATENATE($AS55," ",$B55),"")</f>
        <v/>
      </c>
      <c r="AU55" s="0" t="str">
        <f aca="false">IF(AND($AS55=$AS$5,$B55=2002),CONCATENATE($AS55," ",$B55),"")</f>
        <v/>
      </c>
      <c r="AV55" s="0" t="str">
        <f aca="false">IF(AND($AS55=$AS$5,$B55=2003),CONCATENATE($AS55," ",$B55),"")</f>
        <v/>
      </c>
      <c r="AW55" s="0" t="str">
        <f aca="false">IF(AND($AS55=$AS$5,$B55=2004),CONCATENATE($AS55," ",$B55),"")</f>
        <v/>
      </c>
      <c r="AX55" s="0" t="str">
        <f aca="false">IF(OR($EZ55=AX$5,$FA55=AX$5,$FB55=AX$5),AX$5,"")</f>
        <v>Montana Power Co</v>
      </c>
      <c r="AY55" s="0" t="str">
        <f aca="false">IF(AND($AX55=$AX$5,$B55=2001),CONCATENATE($AX55," ",$B55),"")</f>
        <v/>
      </c>
      <c r="AZ55" s="0" t="str">
        <f aca="false">IF(AND($AX55=$AX$5,$B55=2002),CONCATENATE($AX55," ",$B55),"")</f>
        <v/>
      </c>
      <c r="BA55" s="0" t="str">
        <f aca="false">IF(AND($AX55=$AX$5,$B55=2003),CONCATENATE($AX55," ",$B55),"")</f>
        <v/>
      </c>
      <c r="BB55" s="0" t="str">
        <f aca="false">IF(AND($AX55=$AX$5,$B55=2004),CONCATENATE($AX55," ",$B55),"")</f>
        <v/>
      </c>
      <c r="BC55" s="0" t="str">
        <f aca="false">IF(OR($EZ55=BC$5,$FA55=BC$5,$FB55=BC$5),BC$5,"")</f>
        <v/>
      </c>
      <c r="BD55" s="0" t="str">
        <f aca="false">IF(AND($BC55=$BC$5,$B55=2001),CONCATENATE($BC55," ",$B55),"")</f>
        <v/>
      </c>
      <c r="BE55" s="0" t="str">
        <f aca="false">IF(AND($BC55=$BC$5,$B55=2002),CONCATENATE($BC55," ",$B55),"")</f>
        <v/>
      </c>
      <c r="BF55" s="0" t="str">
        <f aca="false">IF(AND($BC55=$BC$5,$B55=2003),CONCATENATE($BC55," ",$B55),"")</f>
        <v/>
      </c>
      <c r="BG55" s="0" t="str">
        <f aca="false">IF(AND($BC55=$BC$5,$B55=2004),CONCATENATE($BC55," ",$B55),"")</f>
        <v/>
      </c>
      <c r="BH55" s="0" t="str">
        <f aca="false">IF(OR($EZ55=BH$5,$FA55=BH$5,$FB55=BH$5),BH$5,"")</f>
        <v/>
      </c>
      <c r="BI55" s="0" t="str">
        <f aca="false">IF(AND($BH55=$BH$5,$B55=2001),CONCATENATE($BH55," ",$B55),"")</f>
        <v/>
      </c>
      <c r="BJ55" s="0" t="str">
        <f aca="false">IF(AND($BH55=$BH$5,$B55=2002),CONCATENATE($BH55," ",$B55),"")</f>
        <v/>
      </c>
      <c r="BK55" s="0" t="str">
        <f aca="false">IF(AND($BH55=$BH$5,$B55=2003),CONCATENATE($BH55," ",$B55),"")</f>
        <v/>
      </c>
      <c r="BL55" s="0" t="str">
        <f aca="false">IF(AND($BH55=$BH$5,$B55=2004),CONCATENATE($BH55," ",$B55),"")</f>
        <v/>
      </c>
      <c r="BM55" s="0" t="str">
        <f aca="false">IF(OR($EZ55=BM$5,$FA55=BM$5,$FB55=BM$5),BM$5,"")</f>
        <v/>
      </c>
      <c r="BN55" s="0" t="str">
        <f aca="false">IF(AND($BM55=$BM$5,$B55=2001),CONCATENATE($BM55," ",$B55),"")</f>
        <v/>
      </c>
      <c r="BO55" s="0" t="str">
        <f aca="false">IF(AND($BM55=$BM$5,$B55=2002),CONCATENATE($BM55," ",$B55),"")</f>
        <v/>
      </c>
      <c r="BP55" s="0" t="str">
        <f aca="false">IF(AND($BM55=$BM$5,$B55=2003),CONCATENATE($BM55," ",$B55),"")</f>
        <v/>
      </c>
      <c r="BQ55" s="0" t="str">
        <f aca="false">IF(AND($BM55=$BM$5,$B55=2004),CONCATENATE($BM55," ",$B55),"")</f>
        <v/>
      </c>
      <c r="BR55" s="0" t="str">
        <f aca="false">IF(OR($EZ55=BR$5,$FA55=BR$5,$FB55=BR$5),BR$5,"")</f>
        <v/>
      </c>
      <c r="BS55" s="0" t="str">
        <f aca="false">IF(AND($BR55=$BR$5,$B55=2001),CONCATENATE($BR55," ",$B55),"")</f>
        <v/>
      </c>
      <c r="BT55" s="0" t="str">
        <f aca="false">IF(AND($BR55=$BR$5,$B55=2002),CONCATENATE($BR55," ",$B55),"")</f>
        <v/>
      </c>
      <c r="BU55" s="0" t="str">
        <f aca="false">IF(AND($BR55=$BR$5,$B55=2003),CONCATENATE($BR55," ",$B55),"")</f>
        <v/>
      </c>
      <c r="BV55" s="0" t="str">
        <f aca="false">IF(AND($BR55=$BR$5,$B55=2004),CONCATENATE($BR55," ",$B55),"")</f>
        <v/>
      </c>
      <c r="BW55" s="0" t="str">
        <f aca="false">IF(OR($EZ55=BW$5,$FA55=BW$5,$FB55=BW$5),BW$5,"")</f>
        <v/>
      </c>
      <c r="BX55" s="0" t="str">
        <f aca="false">IF(AND($BW55=$BW$5,$B55=2001),CONCATENATE($BW55," ",$B55),"")</f>
        <v/>
      </c>
      <c r="BY55" s="0" t="str">
        <f aca="false">IF(AND($BW55=$BW$5,$B55=2002),CONCATENATE($BW55," ",$B55),"")</f>
        <v/>
      </c>
      <c r="BZ55" s="0" t="str">
        <f aca="false">IF(AND($BW55=$BW$5,$B55=2003),CONCATENATE($BW55," ",$B55),"")</f>
        <v/>
      </c>
      <c r="CA55" s="0" t="str">
        <f aca="false">IF(AND($BW55=$BW$5,$B55=2004),CONCATENATE($BW55," ",$B55),"")</f>
        <v/>
      </c>
      <c r="CB55" s="0" t="str">
        <f aca="false">IF(OR($EZ55=CB$5,$FA55=CB$5,$FB55=CB$5),CB$5,"")</f>
        <v/>
      </c>
      <c r="CC55" s="0" t="str">
        <f aca="false">IF(AND($CB55=$CB$5,$B55=2001),CONCATENATE($CB55," ",$B55),"")</f>
        <v/>
      </c>
      <c r="CD55" s="0" t="str">
        <f aca="false">IF(AND($CB55=$CB$5,$B55=2002),CONCATENATE($CB55," ",$B55),"")</f>
        <v/>
      </c>
      <c r="CE55" s="0" t="str">
        <f aca="false">IF(AND($CB55=$CB$5,$B55=2003),CONCATENATE($CB55," ",$B55),"")</f>
        <v/>
      </c>
      <c r="CF55" s="0" t="str">
        <f aca="false">IF(AND($CB55=$CB$5,$B55=2004),CONCATENATE($CB55," ",$B55),"")</f>
        <v/>
      </c>
      <c r="CG55" s="0" t="str">
        <f aca="false">IF(OR($EZ55=CG$5,$FA55=CG$5,$FB55=CG$5),CG$5,"")</f>
        <v/>
      </c>
      <c r="CH55" s="0" t="str">
        <f aca="false">IF(AND($CG55=$CG$5,$B55=2001),CONCATENATE($CG55," ",$B55),"")</f>
        <v/>
      </c>
      <c r="CI55" s="0" t="str">
        <f aca="false">IF(AND($CG55=$CG$5,$B55=2002),CONCATENATE($CG55," ",$B55),"")</f>
        <v/>
      </c>
      <c r="CJ55" s="0" t="str">
        <f aca="false">IF(AND($CG55=$CG$5,$B55=2003),CONCATENATE($CG55," ",$B55),"")</f>
        <v/>
      </c>
      <c r="CK55" s="0" t="str">
        <f aca="false">IF(AND($CG55=$CG$5,$B55=2004),CONCATENATE($CG55," ",$B55),"")</f>
        <v/>
      </c>
      <c r="CL55" s="0" t="str">
        <f aca="false">IF(OR($EZ55=CL$5,$FA55=CL$5,$FB55=CL$5),CL$5,"")</f>
        <v/>
      </c>
      <c r="CM55" s="0" t="str">
        <f aca="false">IF(AND($CL55=$CL$5,$B55=2001),CONCATENATE($CL55," ",$B55),"")</f>
        <v/>
      </c>
      <c r="CN55" s="0" t="str">
        <f aca="false">IF(AND($CL55=$CL$5,$B55=2002),CONCATENATE($CL55," ",$B55),"")</f>
        <v/>
      </c>
      <c r="CO55" s="0" t="str">
        <f aca="false">IF(AND($CL55=$CL$5,$B55=2003),CONCATENATE($CL55," ",$B55),"")</f>
        <v/>
      </c>
      <c r="CP55" s="0" t="str">
        <f aca="false">IF(AND($CL55=$CL$5,$B55=2004),CONCATENATE($CL55," ",$B55),"")</f>
        <v/>
      </c>
      <c r="CQ55" s="0" t="str">
        <f aca="false">IF(OR($EZ55=CQ$5,$FA55=CQ$5,$FB55=CQ$5),CQ$5,"")</f>
        <v/>
      </c>
      <c r="CR55" s="0" t="str">
        <f aca="false">IF(AND($CQ55=$CQ$5,$B55=2001),CONCATENATE($CQ55," ",$B55),"")</f>
        <v/>
      </c>
      <c r="CS55" s="0" t="str">
        <f aca="false">IF(AND($CQ55=$CQ$5,$B55=2002),CONCATENATE($CQ55," ",$B55),"")</f>
        <v/>
      </c>
      <c r="CT55" s="0" t="str">
        <f aca="false">IF(AND($CQ55=$CQ$5,$B55=2003),CONCATENATE($CQ55," ",$B55),"")</f>
        <v/>
      </c>
      <c r="CU55" s="0" t="str">
        <f aca="false">IF(AND($CQ55=$CQ$5,$B55=2004),CONCATENATE($CQ55," ",$B55),"")</f>
        <v/>
      </c>
      <c r="CV55" s="0" t="str">
        <f aca="false">IF(OR($EZ55=CV$5,$FA55=CV$5,$FB55=CV$5),CV$5,"")</f>
        <v/>
      </c>
      <c r="CW55" s="0" t="str">
        <f aca="false">IF(AND($CV55=$CV$5,$B55=2001),CONCATENATE($CV55," ",$B55),"")</f>
        <v/>
      </c>
      <c r="CX55" s="0" t="str">
        <f aca="false">IF(AND($CV55=$CV$5,$B55=2002),CONCATENATE($CV55," ",$B55),"")</f>
        <v/>
      </c>
      <c r="CY55" s="0" t="str">
        <f aca="false">IF(AND($CV55=$CV$5,$B55=2003),CONCATENATE($CV55," ",$B55),"")</f>
        <v/>
      </c>
      <c r="CZ55" s="0" t="str">
        <f aca="false">IF(AND($CV55=$CV$5,$B55=2004),CONCATENATE($CV55," ",$B55),"")</f>
        <v/>
      </c>
      <c r="DA55" s="0" t="str">
        <f aca="false">IF(OR($EZ55=DA$5,$FA55=DA$5,$FB55=DA$5),DA$5,"")</f>
        <v/>
      </c>
      <c r="DB55" s="0" t="str">
        <f aca="false">IF(AND($DA55=$DA$5,$B55=2001),CONCATENATE($DA55," ",$B55),"")</f>
        <v/>
      </c>
      <c r="DC55" s="0" t="str">
        <f aca="false">IF(AND($DA55=$DA$5,$B55=2002),CONCATENATE($DA55," ",$B55),"")</f>
        <v/>
      </c>
      <c r="DD55" s="0" t="str">
        <f aca="false">IF(AND($DA55=$DA$5,$B55=2003),CONCATENATE($DA55," ",$B55),"")</f>
        <v/>
      </c>
      <c r="DE55" s="0" t="str">
        <f aca="false">IF(AND($DA55=$DA$5,$B55=2004),CONCATENATE($DA55," ",$B55),"")</f>
        <v/>
      </c>
      <c r="DF55" s="0" t="n">
        <v>160</v>
      </c>
      <c r="DG55" s="0" t="n">
        <v>160</v>
      </c>
      <c r="DH55" s="12" t="n">
        <v>832.1</v>
      </c>
      <c r="DI55" s="12" t="n">
        <v>140</v>
      </c>
      <c r="DJ55" s="12" t="n">
        <v>0</v>
      </c>
      <c r="DK55" s="12" t="n">
        <v>0</v>
      </c>
      <c r="DL55" s="12" t="n">
        <v>0</v>
      </c>
      <c r="DM55" s="0" t="n">
        <v>6.8</v>
      </c>
      <c r="DN55" s="12" t="n">
        <v>769.1</v>
      </c>
      <c r="DO55" s="0" t="n">
        <v>34</v>
      </c>
      <c r="DP55" s="0" t="n">
        <v>160</v>
      </c>
      <c r="DQ55" s="12" t="n">
        <v>0</v>
      </c>
      <c r="DR55" s="12" t="n">
        <v>0</v>
      </c>
      <c r="DS55" s="12" t="n">
        <v>0</v>
      </c>
      <c r="DT55" s="12" t="n">
        <v>0</v>
      </c>
      <c r="DU55" s="12" t="n">
        <v>769.1</v>
      </c>
      <c r="DV55" s="0" t="n">
        <v>6.8</v>
      </c>
      <c r="DW55" s="0" t="n">
        <v>0</v>
      </c>
      <c r="DX55" s="12" t="n">
        <v>5.2</v>
      </c>
      <c r="DY55" s="0" t="n">
        <v>140</v>
      </c>
      <c r="DZ55" s="0" t="n">
        <v>0</v>
      </c>
      <c r="EA55" s="0" t="n">
        <v>0</v>
      </c>
      <c r="EB55" s="12" t="n">
        <f aca="false">DF55*$EB$1*$EB$2</f>
        <v>28800</v>
      </c>
      <c r="EC55" s="12" t="n">
        <v>149778</v>
      </c>
      <c r="ED55" s="12" t="n">
        <v>25200</v>
      </c>
      <c r="EE55" s="12" t="n">
        <v>0</v>
      </c>
      <c r="EF55" s="12" t="n">
        <v>0</v>
      </c>
      <c r="EG55" s="12" t="n">
        <v>0</v>
      </c>
      <c r="EH55" s="12" t="n">
        <v>1224</v>
      </c>
      <c r="EI55" s="12" t="n">
        <v>138438</v>
      </c>
      <c r="EJ55" s="12" t="n">
        <v>6120</v>
      </c>
      <c r="EK55" s="12" t="n">
        <v>28800</v>
      </c>
      <c r="EL55" s="12" t="n">
        <v>0</v>
      </c>
      <c r="EM55" s="12" t="n">
        <v>0</v>
      </c>
      <c r="EN55" s="12" t="n">
        <v>0</v>
      </c>
      <c r="EO55" s="12" t="n">
        <v>0</v>
      </c>
      <c r="EP55" s="12" t="n">
        <v>138438</v>
      </c>
      <c r="EQ55" s="0" t="n">
        <v>1224</v>
      </c>
      <c r="ER55" s="12" t="n">
        <v>0</v>
      </c>
      <c r="ES55" s="12" t="n">
        <v>936</v>
      </c>
      <c r="ET55" s="12" t="n">
        <v>25200</v>
      </c>
      <c r="EU55" s="12" t="n">
        <v>0</v>
      </c>
      <c r="EV55" s="0" t="n">
        <v>0</v>
      </c>
      <c r="EW55" s="0" t="s">
        <v>121</v>
      </c>
      <c r="EX55" s="0" t="s">
        <v>115</v>
      </c>
      <c r="EY55" s="0" t="s">
        <v>116</v>
      </c>
      <c r="EZ55" s="0" t="s">
        <v>82</v>
      </c>
      <c r="FG55" s="0" t="s">
        <v>549</v>
      </c>
      <c r="FH55" s="0" t="n">
        <v>0</v>
      </c>
      <c r="FS55" s="0" t="n">
        <v>794</v>
      </c>
    </row>
    <row r="56" customFormat="false" ht="12.75" hidden="false" customHeight="false" outlineLevel="0" collapsed="false">
      <c r="A56" s="0" t="s">
        <v>517</v>
      </c>
      <c r="B56" s="0" t="n">
        <v>2004</v>
      </c>
      <c r="C56" s="24"/>
      <c r="D56" s="0" t="s">
        <v>410</v>
      </c>
      <c r="E56" s="0" t="str">
        <f aca="false">CONCATENATE(D56," ",B56)</f>
        <v>MT 2004</v>
      </c>
      <c r="F56" s="0" t="s">
        <v>487</v>
      </c>
      <c r="G56" s="0" t="s">
        <v>550</v>
      </c>
      <c r="H56" s="0" t="s">
        <v>488</v>
      </c>
      <c r="I56" s="0" t="s">
        <v>489</v>
      </c>
      <c r="J56" s="0" t="str">
        <f aca="false">IF(OR($EZ56=J$5,$FA56=J$5,$FB56=J$5),J$5,"")</f>
        <v/>
      </c>
      <c r="K56" s="0" t="str">
        <f aca="false">IF(AND($J56=$J$5,$B56=2001),CONCATENATE($J56," ",$B56),"")</f>
        <v/>
      </c>
      <c r="L56" s="0" t="str">
        <f aca="false">IF(AND($J56=$J$5,$B56=2002),CONCATENATE($J56," ",$B56),"")</f>
        <v/>
      </c>
      <c r="M56" s="0" t="str">
        <f aca="false">IF(AND($J56=$J$5,$B56=2003),CONCATENATE($J56," ",$B56),"")</f>
        <v/>
      </c>
      <c r="N56" s="0" t="str">
        <f aca="false">IF(AND($J56=$J$5,$B56=2004),CONCATENATE($J56," ",$B56),"")</f>
        <v/>
      </c>
      <c r="O56" s="0" t="str">
        <f aca="false">IF(OR($EZ56=O$5,$FA56=O$5,$FB56=O$5),O$5,"")</f>
        <v/>
      </c>
      <c r="P56" s="0" t="str">
        <f aca="false">IF(AND($O56=$O$5,$B56=2001),CONCATENATE($O56," ",$B56),"")</f>
        <v/>
      </c>
      <c r="Q56" s="0" t="str">
        <f aca="false">IF(AND($O56=$O$5,$B56=2002),CONCATENATE($O56," ",$B56),"")</f>
        <v/>
      </c>
      <c r="R56" s="0" t="str">
        <f aca="false">IF(AND($O56=$O$5,$B56=2003),CONCATENATE($O56," ",$B56),"")</f>
        <v/>
      </c>
      <c r="S56" s="0" t="str">
        <f aca="false">IF(AND($O56=$O$5,$B56=2004),CONCATENATE($O56," ",$B56),"")</f>
        <v/>
      </c>
      <c r="T56" s="0" t="str">
        <f aca="false">IF(OR($EZ56=T$5,$FA56=T$5,$FB56=T$5),T$5,"")</f>
        <v/>
      </c>
      <c r="U56" s="0" t="str">
        <f aca="false">IF(AND($T56=$T$5,$B56=2001),CONCATENATE($T56," ",$B56),"")</f>
        <v/>
      </c>
      <c r="V56" s="0" t="str">
        <f aca="false">IF(AND($T56=$T$5,$B56=2002),CONCATENATE($T56," ",$B56),"")</f>
        <v/>
      </c>
      <c r="W56" s="0" t="str">
        <f aca="false">IF(AND($T56=$T$5,$B56=2003),CONCATENATE($T56," ",$B56),"")</f>
        <v/>
      </c>
      <c r="X56" s="0" t="str">
        <f aca="false">IF(AND($T56=$T$5,$B56=2004),CONCATENATE($T56," ",$B56),"")</f>
        <v/>
      </c>
      <c r="Y56" s="0" t="str">
        <f aca="false">IF(OR($EZ56=Y$5,$FA56=Y$5,$FB56=Y$5),Y$5,"")</f>
        <v/>
      </c>
      <c r="Z56" s="0" t="str">
        <f aca="false">IF(AND($Y56=$Y$5,$B56=2001),CONCATENATE($Y56," ",$B56),"")</f>
        <v/>
      </c>
      <c r="AA56" s="0" t="str">
        <f aca="false">IF(AND($Y56=$Y$5,$B56=2002),CONCATENATE($Y56," ",$B56),"")</f>
        <v/>
      </c>
      <c r="AB56" s="0" t="str">
        <f aca="false">IF(AND($Y56=$Y$5,$B56=2003),CONCATENATE($Y56," ",$B56),"")</f>
        <v/>
      </c>
      <c r="AC56" s="0" t="str">
        <f aca="false">IF(AND($Y56=$Y$5,$B56=2004),CONCATENATE($Y56," ",$B56),"")</f>
        <v/>
      </c>
      <c r="AD56" s="0" t="str">
        <f aca="false">IF(OR($EZ56=AD$5,$FA56=AD$5,$FB56=AD$5),AD$5,"")</f>
        <v/>
      </c>
      <c r="AE56" s="0" t="str">
        <f aca="false">IF(AND($AD56=$AD$5,$B56=2001),CONCATENATE($AD56," ",$B56),"")</f>
        <v/>
      </c>
      <c r="AF56" s="0" t="str">
        <f aca="false">IF(AND($AD56=$AD$5,$B56=2002),CONCATENATE($AD56," ",$B56),"")</f>
        <v/>
      </c>
      <c r="AG56" s="0" t="str">
        <f aca="false">IF(AND($AD56=$AD$5,$B56=2003),CONCATENATE($AD56," ",$B56),"")</f>
        <v/>
      </c>
      <c r="AH56" s="0" t="str">
        <f aca="false">IF(AND($AD56=$AD$5,$B56=2004),CONCATENATE($AD56," ",$B56),"")</f>
        <v/>
      </c>
      <c r="AI56" s="0" t="str">
        <f aca="false">IF(OR($EZ56=AI$5,$FA56=AI$5,$FB56=AI$5),AI$5,"")</f>
        <v/>
      </c>
      <c r="AJ56" s="0" t="str">
        <f aca="false">IF(AND($AI56=$AI$5,$B56=2001),CONCATENATE($AI56," ",$B56),"")</f>
        <v/>
      </c>
      <c r="AK56" s="0" t="str">
        <f aca="false">IF(AND($AI56=$AI$5,$B56=2002),CONCATENATE($AI56," ",$B56),"")</f>
        <v/>
      </c>
      <c r="AL56" s="0" t="str">
        <f aca="false">IF(AND($AI56=$AI$5,$B56=2003),CONCATENATE($AI56," ",$B56),"")</f>
        <v/>
      </c>
      <c r="AM56" s="0" t="str">
        <f aca="false">IF(AND($AI56=$AI$5,$B56=2004),CONCATENATE($AI56," ",$B56),"")</f>
        <v/>
      </c>
      <c r="AN56" s="0" t="str">
        <f aca="false">IF(OR($EZ56=AN$5,$FA56=AN$5,$FB56=AN$5),AN$5,"")</f>
        <v/>
      </c>
      <c r="AO56" s="0" t="str">
        <f aca="false">IF(AND($AN56=$AN$5,$B56=2001),CONCATENATE($AN56," ",$B56),"")</f>
        <v/>
      </c>
      <c r="AP56" s="0" t="str">
        <f aca="false">IF(AND($AN56=$AN$5,$B56=2002),CONCATENATE($AN56," ",$B56),"")</f>
        <v/>
      </c>
      <c r="AQ56" s="0" t="str">
        <f aca="false">IF(AND($AN56=$AN$5,$B56=2003),CONCATENATE($AN56," ",$B56),"")</f>
        <v/>
      </c>
      <c r="AR56" s="0" t="str">
        <f aca="false">IF(AND($AN56=$AN$5,$B56=2004),CONCATENATE($AN56," ",$B56),"")</f>
        <v/>
      </c>
      <c r="AS56" s="0" t="str">
        <f aca="false">IF(OR($EZ56=AS$5,$FA56=AS$5,$FB56=AS$5),AS$5,"")</f>
        <v/>
      </c>
      <c r="AT56" s="0" t="str">
        <f aca="false">IF(AND($AS56=$AS$5,$B56=2001),CONCATENATE($AS56," ",$B56),"")</f>
        <v/>
      </c>
      <c r="AU56" s="0" t="str">
        <f aca="false">IF(AND($AS56=$AS$5,$B56=2002),CONCATENATE($AS56," ",$B56),"")</f>
        <v/>
      </c>
      <c r="AV56" s="0" t="str">
        <f aca="false">IF(AND($AS56=$AS$5,$B56=2003),CONCATENATE($AS56," ",$B56),"")</f>
        <v/>
      </c>
      <c r="AW56" s="0" t="str">
        <f aca="false">IF(AND($AS56=$AS$5,$B56=2004),CONCATENATE($AS56," ",$B56),"")</f>
        <v/>
      </c>
      <c r="AX56" s="0" t="str">
        <f aca="false">IF(OR($EZ56=AX$5,$FA56=AX$5,$FB56=AX$5),AX$5,"")</f>
        <v>Montana Power Co</v>
      </c>
      <c r="AY56" s="0" t="str">
        <f aca="false">IF(AND($AX56=$AX$5,$B56=2001),CONCATENATE($AX56," ",$B56),"")</f>
        <v/>
      </c>
      <c r="AZ56" s="0" t="str">
        <f aca="false">IF(AND($AX56=$AX$5,$B56=2002),CONCATENATE($AX56," ",$B56),"")</f>
        <v/>
      </c>
      <c r="BA56" s="0" t="str">
        <f aca="false">IF(AND($AX56=$AX$5,$B56=2003),CONCATENATE($AX56," ",$B56),"")</f>
        <v/>
      </c>
      <c r="BB56" s="0" t="str">
        <f aca="false">IF(AND($AX56=$AX$5,$B56=2004),CONCATENATE($AX56," ",$B56),"")</f>
        <v>Montana Power Co 2004</v>
      </c>
      <c r="BC56" s="0" t="str">
        <f aca="false">IF(OR($EZ56=BC$5,$FA56=BC$5,$FB56=BC$5),BC$5,"")</f>
        <v/>
      </c>
      <c r="BD56" s="0" t="str">
        <f aca="false">IF(AND($BC56=$BC$5,$B56=2001),CONCATENATE($BC56," ",$B56),"")</f>
        <v/>
      </c>
      <c r="BE56" s="0" t="str">
        <f aca="false">IF(AND($BC56=$BC$5,$B56=2002),CONCATENATE($BC56," ",$B56),"")</f>
        <v/>
      </c>
      <c r="BF56" s="0" t="str">
        <f aca="false">IF(AND($BC56=$BC$5,$B56=2003),CONCATENATE($BC56," ",$B56),"")</f>
        <v/>
      </c>
      <c r="BG56" s="0" t="str">
        <f aca="false">IF(AND($BC56=$BC$5,$B56=2004),CONCATENATE($BC56," ",$B56),"")</f>
        <v/>
      </c>
      <c r="BH56" s="0" t="str">
        <f aca="false">IF(OR($EZ56=BH$5,$FA56=BH$5,$FB56=BH$5),BH$5,"")</f>
        <v/>
      </c>
      <c r="BI56" s="0" t="str">
        <f aca="false">IF(AND($BH56=$BH$5,$B56=2001),CONCATENATE($BH56," ",$B56),"")</f>
        <v/>
      </c>
      <c r="BJ56" s="0" t="str">
        <f aca="false">IF(AND($BH56=$BH$5,$B56=2002),CONCATENATE($BH56," ",$B56),"")</f>
        <v/>
      </c>
      <c r="BK56" s="0" t="str">
        <f aca="false">IF(AND($BH56=$BH$5,$B56=2003),CONCATENATE($BH56," ",$B56),"")</f>
        <v/>
      </c>
      <c r="BL56" s="0" t="str">
        <f aca="false">IF(AND($BH56=$BH$5,$B56=2004),CONCATENATE($BH56," ",$B56),"")</f>
        <v/>
      </c>
      <c r="BM56" s="0" t="str">
        <f aca="false">IF(OR($EZ56=BM$5,$FA56=BM$5,$FB56=BM$5),BM$5,"")</f>
        <v/>
      </c>
      <c r="BN56" s="0" t="str">
        <f aca="false">IF(AND($BM56=$BM$5,$B56=2001),CONCATENATE($BM56," ",$B56),"")</f>
        <v/>
      </c>
      <c r="BO56" s="0" t="str">
        <f aca="false">IF(AND($BM56=$BM$5,$B56=2002),CONCATENATE($BM56," ",$B56),"")</f>
        <v/>
      </c>
      <c r="BP56" s="0" t="str">
        <f aca="false">IF(AND($BM56=$BM$5,$B56=2003),CONCATENATE($BM56," ",$B56),"")</f>
        <v/>
      </c>
      <c r="BQ56" s="0" t="str">
        <f aca="false">IF(AND($BM56=$BM$5,$B56=2004),CONCATENATE($BM56," ",$B56),"")</f>
        <v/>
      </c>
      <c r="BR56" s="0" t="str">
        <f aca="false">IF(OR($EZ56=BR$5,$FA56=BR$5,$FB56=BR$5),BR$5,"")</f>
        <v/>
      </c>
      <c r="BS56" s="0" t="str">
        <f aca="false">IF(AND($BR56=$BR$5,$B56=2001),CONCATENATE($BR56," ",$B56),"")</f>
        <v/>
      </c>
      <c r="BT56" s="0" t="str">
        <f aca="false">IF(AND($BR56=$BR$5,$B56=2002),CONCATENATE($BR56," ",$B56),"")</f>
        <v/>
      </c>
      <c r="BU56" s="0" t="str">
        <f aca="false">IF(AND($BR56=$BR$5,$B56=2003),CONCATENATE($BR56," ",$B56),"")</f>
        <v/>
      </c>
      <c r="BV56" s="0" t="str">
        <f aca="false">IF(AND($BR56=$BR$5,$B56=2004),CONCATENATE($BR56," ",$B56),"")</f>
        <v/>
      </c>
      <c r="BW56" s="0" t="str">
        <f aca="false">IF(OR($EZ56=BW$5,$FA56=BW$5,$FB56=BW$5),BW$5,"")</f>
        <v/>
      </c>
      <c r="BX56" s="0" t="str">
        <f aca="false">IF(AND($BW56=$BW$5,$B56=2001),CONCATENATE($BW56," ",$B56),"")</f>
        <v/>
      </c>
      <c r="BY56" s="0" t="str">
        <f aca="false">IF(AND($BW56=$BW$5,$B56=2002),CONCATENATE($BW56," ",$B56),"")</f>
        <v/>
      </c>
      <c r="BZ56" s="0" t="str">
        <f aca="false">IF(AND($BW56=$BW$5,$B56=2003),CONCATENATE($BW56," ",$B56),"")</f>
        <v/>
      </c>
      <c r="CA56" s="0" t="str">
        <f aca="false">IF(AND($BW56=$BW$5,$B56=2004),CONCATENATE($BW56," ",$B56),"")</f>
        <v/>
      </c>
      <c r="CB56" s="0" t="str">
        <f aca="false">IF(OR($EZ56=CB$5,$FA56=CB$5,$FB56=CB$5),CB$5,"")</f>
        <v/>
      </c>
      <c r="CC56" s="0" t="str">
        <f aca="false">IF(AND($CB56=$CB$5,$B56=2001),CONCATENATE($CB56," ",$B56),"")</f>
        <v/>
      </c>
      <c r="CD56" s="0" t="str">
        <f aca="false">IF(AND($CB56=$CB$5,$B56=2002),CONCATENATE($CB56," ",$B56),"")</f>
        <v/>
      </c>
      <c r="CE56" s="0" t="str">
        <f aca="false">IF(AND($CB56=$CB$5,$B56=2003),CONCATENATE($CB56," ",$B56),"")</f>
        <v/>
      </c>
      <c r="CF56" s="0" t="str">
        <f aca="false">IF(AND($CB56=$CB$5,$B56=2004),CONCATENATE($CB56," ",$B56),"")</f>
        <v/>
      </c>
      <c r="CG56" s="0" t="str">
        <f aca="false">IF(OR($EZ56=CG$5,$FA56=CG$5,$FB56=CG$5),CG$5,"")</f>
        <v/>
      </c>
      <c r="CH56" s="0" t="str">
        <f aca="false">IF(AND($CG56=$CG$5,$B56=2001),CONCATENATE($CG56," ",$B56),"")</f>
        <v/>
      </c>
      <c r="CI56" s="0" t="str">
        <f aca="false">IF(AND($CG56=$CG$5,$B56=2002),CONCATENATE($CG56," ",$B56),"")</f>
        <v/>
      </c>
      <c r="CJ56" s="0" t="str">
        <f aca="false">IF(AND($CG56=$CG$5,$B56=2003),CONCATENATE($CG56," ",$B56),"")</f>
        <v/>
      </c>
      <c r="CK56" s="0" t="str">
        <f aca="false">IF(AND($CG56=$CG$5,$B56=2004),CONCATENATE($CG56," ",$B56),"")</f>
        <v/>
      </c>
      <c r="CL56" s="0" t="str">
        <f aca="false">IF(OR($EZ56=CL$5,$FA56=CL$5,$FB56=CL$5),CL$5,"")</f>
        <v/>
      </c>
      <c r="CM56" s="0" t="str">
        <f aca="false">IF(AND($CL56=$CL$5,$B56=2001),CONCATENATE($CL56," ",$B56),"")</f>
        <v/>
      </c>
      <c r="CN56" s="0" t="str">
        <f aca="false">IF(AND($CL56=$CL$5,$B56=2002),CONCATENATE($CL56," ",$B56),"")</f>
        <v/>
      </c>
      <c r="CO56" s="0" t="str">
        <f aca="false">IF(AND($CL56=$CL$5,$B56=2003),CONCATENATE($CL56," ",$B56),"")</f>
        <v/>
      </c>
      <c r="CP56" s="0" t="str">
        <f aca="false">IF(AND($CL56=$CL$5,$B56=2004),CONCATENATE($CL56," ",$B56),"")</f>
        <v/>
      </c>
      <c r="CQ56" s="0" t="str">
        <f aca="false">IF(OR($EZ56=CQ$5,$FA56=CQ$5,$FB56=CQ$5),CQ$5,"")</f>
        <v/>
      </c>
      <c r="CR56" s="0" t="str">
        <f aca="false">IF(AND($CQ56=$CQ$5,$B56=2001),CONCATENATE($CQ56," ",$B56),"")</f>
        <v/>
      </c>
      <c r="CS56" s="0" t="str">
        <f aca="false">IF(AND($CQ56=$CQ$5,$B56=2002),CONCATENATE($CQ56," ",$B56),"")</f>
        <v/>
      </c>
      <c r="CT56" s="0" t="str">
        <f aca="false">IF(AND($CQ56=$CQ$5,$B56=2003),CONCATENATE($CQ56," ",$B56),"")</f>
        <v/>
      </c>
      <c r="CU56" s="0" t="str">
        <f aca="false">IF(AND($CQ56=$CQ$5,$B56=2004),CONCATENATE($CQ56," ",$B56),"")</f>
        <v/>
      </c>
      <c r="CV56" s="0" t="str">
        <f aca="false">IF(OR($EZ56=CV$5,$FA56=CV$5,$FB56=CV$5),CV$5,"")</f>
        <v/>
      </c>
      <c r="CW56" s="0" t="str">
        <f aca="false">IF(AND($CV56=$CV$5,$B56=2001),CONCATENATE($CV56," ",$B56),"")</f>
        <v/>
      </c>
      <c r="CX56" s="0" t="str">
        <f aca="false">IF(AND($CV56=$CV$5,$B56=2002),CONCATENATE($CV56," ",$B56),"")</f>
        <v/>
      </c>
      <c r="CY56" s="0" t="str">
        <f aca="false">IF(AND($CV56=$CV$5,$B56=2003),CONCATENATE($CV56," ",$B56),"")</f>
        <v/>
      </c>
      <c r="CZ56" s="0" t="str">
        <f aca="false">IF(AND($CV56=$CV$5,$B56=2004),CONCATENATE($CV56," ",$B56),"")</f>
        <v/>
      </c>
      <c r="DA56" s="0" t="str">
        <f aca="false">IF(OR($EZ56=DA$5,$FA56=DA$5,$FB56=DA$5),DA$5,"")</f>
        <v/>
      </c>
      <c r="DB56" s="0" t="str">
        <f aca="false">IF(AND($DA56=$DA$5,$B56=2001),CONCATENATE($DA56," ",$B56),"")</f>
        <v/>
      </c>
      <c r="DC56" s="0" t="str">
        <f aca="false">IF(AND($DA56=$DA$5,$B56=2002),CONCATENATE($DA56," ",$B56),"")</f>
        <v/>
      </c>
      <c r="DD56" s="0" t="str">
        <f aca="false">IF(AND($DA56=$DA$5,$B56=2003),CONCATENATE($DA56," ",$B56),"")</f>
        <v/>
      </c>
      <c r="DE56" s="0" t="str">
        <f aca="false">IF(AND($DA56=$DA$5,$B56=2004),CONCATENATE($DA56," ",$B56),"")</f>
        <v/>
      </c>
      <c r="DF56" s="0" t="n">
        <v>500</v>
      </c>
      <c r="DG56" s="0" t="n">
        <v>500</v>
      </c>
      <c r="DH56" s="12" t="n">
        <v>3066.1</v>
      </c>
      <c r="DI56" s="12" t="n">
        <v>1425</v>
      </c>
      <c r="DJ56" s="12" t="n">
        <v>9850</v>
      </c>
      <c r="DK56" s="12" t="n">
        <v>4833</v>
      </c>
      <c r="DL56" s="12" t="n">
        <v>4745</v>
      </c>
      <c r="DM56" s="0" t="n">
        <v>6.8</v>
      </c>
      <c r="DN56" s="12" t="n">
        <v>1503.1</v>
      </c>
      <c r="DO56" s="0" t="n">
        <v>34</v>
      </c>
      <c r="DP56" s="0" t="n">
        <v>660</v>
      </c>
      <c r="DQ56" s="12" t="n">
        <v>6130</v>
      </c>
      <c r="DR56" s="12" t="n">
        <v>1390</v>
      </c>
      <c r="DS56" s="12" t="n">
        <v>7546</v>
      </c>
      <c r="DT56" s="12" t="n">
        <v>2946</v>
      </c>
      <c r="DU56" s="12" t="n">
        <v>1503.1</v>
      </c>
      <c r="DV56" s="0" t="n">
        <v>6.8</v>
      </c>
      <c r="DW56" s="0" t="n">
        <v>559</v>
      </c>
      <c r="DX56" s="12" t="n">
        <v>3075.2</v>
      </c>
      <c r="DY56" s="0" t="n">
        <v>905</v>
      </c>
      <c r="DZ56" s="0" t="n">
        <v>1065</v>
      </c>
      <c r="EA56" s="0" t="n">
        <v>0</v>
      </c>
      <c r="EB56" s="12" t="n">
        <f aca="false">DF56*$EB$1*$EB$2</f>
        <v>90000</v>
      </c>
      <c r="EC56" s="12" t="n">
        <v>551898</v>
      </c>
      <c r="ED56" s="12" t="n">
        <v>256500</v>
      </c>
      <c r="EE56" s="12" t="n">
        <v>1773000</v>
      </c>
      <c r="EF56" s="12" t="n">
        <v>869940</v>
      </c>
      <c r="EG56" s="12" t="n">
        <v>854100</v>
      </c>
      <c r="EH56" s="12" t="n">
        <v>1224</v>
      </c>
      <c r="EI56" s="12" t="n">
        <v>270558</v>
      </c>
      <c r="EJ56" s="12" t="n">
        <v>6120</v>
      </c>
      <c r="EK56" s="12" t="n">
        <v>118800</v>
      </c>
      <c r="EL56" s="12" t="n">
        <v>1103400</v>
      </c>
      <c r="EM56" s="12" t="n">
        <v>250200</v>
      </c>
      <c r="EN56" s="12" t="n">
        <v>1358280</v>
      </c>
      <c r="EO56" s="12" t="n">
        <v>530280</v>
      </c>
      <c r="EP56" s="12" t="n">
        <v>270558</v>
      </c>
      <c r="EQ56" s="0" t="n">
        <v>1224</v>
      </c>
      <c r="ER56" s="12" t="n">
        <v>100620</v>
      </c>
      <c r="ES56" s="12" t="n">
        <v>553536</v>
      </c>
      <c r="ET56" s="12" t="n">
        <v>162900</v>
      </c>
      <c r="EU56" s="12" t="n">
        <v>191700</v>
      </c>
      <c r="EV56" s="0" t="n">
        <v>0</v>
      </c>
      <c r="EW56" s="0" t="s">
        <v>114</v>
      </c>
      <c r="EX56" s="0" t="s">
        <v>115</v>
      </c>
      <c r="EY56" s="0" t="s">
        <v>116</v>
      </c>
      <c r="EZ56" s="0" t="s">
        <v>82</v>
      </c>
      <c r="FS56" s="0" t="n">
        <v>535</v>
      </c>
    </row>
    <row r="57" customFormat="false" ht="12.75" hidden="false" customHeight="false" outlineLevel="0" collapsed="false">
      <c r="A57" s="0" t="s">
        <v>108</v>
      </c>
      <c r="B57" s="0" t="n">
        <v>2000</v>
      </c>
      <c r="C57" s="24" t="n">
        <v>36678</v>
      </c>
      <c r="D57" s="0" t="s">
        <v>398</v>
      </c>
      <c r="E57" s="0" t="str">
        <f aca="false">CONCATENATE(D57," ",B57)</f>
        <v>WY 2000</v>
      </c>
      <c r="F57" s="0" t="s">
        <v>399</v>
      </c>
      <c r="G57" s="0" t="s">
        <v>551</v>
      </c>
      <c r="H57" s="0" t="s">
        <v>400</v>
      </c>
      <c r="I57" s="0" t="s">
        <v>401</v>
      </c>
      <c r="J57" s="0" t="str">
        <f aca="false">IF(OR($EZ57=J$5,$FA57=J$5,$FB57=J$5),J$5,"")</f>
        <v/>
      </c>
      <c r="K57" s="0" t="str">
        <f aca="false">IF(AND($J57=$J$5,$B57=2001),CONCATENATE($J57," ",$B57),"")</f>
        <v/>
      </c>
      <c r="L57" s="0" t="str">
        <f aca="false">IF(AND($J57=$J$5,$B57=2002),CONCATENATE($J57," ",$B57),"")</f>
        <v/>
      </c>
      <c r="M57" s="0" t="str">
        <f aca="false">IF(AND($J57=$J$5,$B57=2003),CONCATENATE($J57," ",$B57),"")</f>
        <v/>
      </c>
      <c r="N57" s="0" t="str">
        <f aca="false">IF(AND($J57=$J$5,$B57=2004),CONCATENATE($J57," ",$B57),"")</f>
        <v/>
      </c>
      <c r="O57" s="0" t="str">
        <f aca="false">IF(OR($EZ57=O$5,$FA57=O$5,$FB57=O$5),O$5,"")</f>
        <v/>
      </c>
      <c r="P57" s="0" t="str">
        <f aca="false">IF(AND($O57=$O$5,$B57=2001),CONCATENATE($O57," ",$B57),"")</f>
        <v/>
      </c>
      <c r="Q57" s="0" t="str">
        <f aca="false">IF(AND($O57=$O$5,$B57=2002),CONCATENATE($O57," ",$B57),"")</f>
        <v/>
      </c>
      <c r="R57" s="0" t="str">
        <f aca="false">IF(AND($O57=$O$5,$B57=2003),CONCATENATE($O57," ",$B57),"")</f>
        <v/>
      </c>
      <c r="S57" s="0" t="str">
        <f aca="false">IF(AND($O57=$O$5,$B57=2004),CONCATENATE($O57," ",$B57),"")</f>
        <v/>
      </c>
      <c r="T57" s="0" t="str">
        <f aca="false">IF(OR($EZ57=T$5,$FA57=T$5,$FB57=T$5),T$5,"")</f>
        <v/>
      </c>
      <c r="U57" s="0" t="str">
        <f aca="false">IF(AND($T57=$T$5,$B57=2001),CONCATENATE($T57," ",$B57),"")</f>
        <v/>
      </c>
      <c r="V57" s="0" t="str">
        <f aca="false">IF(AND($T57=$T$5,$B57=2002),CONCATENATE($T57," ",$B57),"")</f>
        <v/>
      </c>
      <c r="W57" s="0" t="str">
        <f aca="false">IF(AND($T57=$T$5,$B57=2003),CONCATENATE($T57," ",$B57),"")</f>
        <v/>
      </c>
      <c r="X57" s="0" t="str">
        <f aca="false">IF(AND($T57=$T$5,$B57=2004),CONCATENATE($T57," ",$B57),"")</f>
        <v/>
      </c>
      <c r="Y57" s="0" t="str">
        <f aca="false">IF(OR($EZ57=Y$5,$FA57=Y$5,$FB57=Y$5),Y$5,"")</f>
        <v/>
      </c>
      <c r="Z57" s="0" t="str">
        <f aca="false">IF(AND($Y57=$Y$5,$B57=2001),CONCATENATE($Y57," ",$B57),"")</f>
        <v/>
      </c>
      <c r="AA57" s="0" t="str">
        <f aca="false">IF(AND($Y57=$Y$5,$B57=2002),CONCATENATE($Y57," ",$B57),"")</f>
        <v/>
      </c>
      <c r="AB57" s="0" t="str">
        <f aca="false">IF(AND($Y57=$Y$5,$B57=2003),CONCATENATE($Y57," ",$B57),"")</f>
        <v/>
      </c>
      <c r="AC57" s="0" t="str">
        <f aca="false">IF(AND($Y57=$Y$5,$B57=2004),CONCATENATE($Y57," ",$B57),"")</f>
        <v/>
      </c>
      <c r="AD57" s="0" t="str">
        <f aca="false">IF(OR($EZ57=AD$5,$FA57=AD$5,$FB57=AD$5),AD$5,"")</f>
        <v/>
      </c>
      <c r="AE57" s="0" t="str">
        <f aca="false">IF(AND($AD57=$AD$5,$B57=2001),CONCATENATE($AD57," ",$B57),"")</f>
        <v/>
      </c>
      <c r="AF57" s="0" t="str">
        <f aca="false">IF(AND($AD57=$AD$5,$B57=2002),CONCATENATE($AD57," ",$B57),"")</f>
        <v/>
      </c>
      <c r="AG57" s="0" t="str">
        <f aca="false">IF(AND($AD57=$AD$5,$B57=2003),CONCATENATE($AD57," ",$B57),"")</f>
        <v/>
      </c>
      <c r="AH57" s="0" t="str">
        <f aca="false">IF(AND($AD57=$AD$5,$B57=2004),CONCATENATE($AD57," ",$B57),"")</f>
        <v/>
      </c>
      <c r="AI57" s="0" t="str">
        <f aca="false">IF(OR($EZ57=AI$5,$FA57=AI$5,$FB57=AI$5),AI$5,"")</f>
        <v/>
      </c>
      <c r="AJ57" s="0" t="str">
        <f aca="false">IF(AND($AI57=$AI$5,$B57=2001),CONCATENATE($AI57," ",$B57),"")</f>
        <v/>
      </c>
      <c r="AK57" s="0" t="str">
        <f aca="false">IF(AND($AI57=$AI$5,$B57=2002),CONCATENATE($AI57," ",$B57),"")</f>
        <v/>
      </c>
      <c r="AL57" s="0" t="str">
        <f aca="false">IF(AND($AI57=$AI$5,$B57=2003),CONCATENATE($AI57," ",$B57),"")</f>
        <v/>
      </c>
      <c r="AM57" s="0" t="str">
        <f aca="false">IF(AND($AI57=$AI$5,$B57=2004),CONCATENATE($AI57," ",$B57),"")</f>
        <v/>
      </c>
      <c r="AN57" s="0" t="str">
        <f aca="false">IF(OR($EZ57=AN$5,$FA57=AN$5,$FB57=AN$5),AN$5,"")</f>
        <v/>
      </c>
      <c r="AO57" s="0" t="str">
        <f aca="false">IF(AND($AN57=$AN$5,$B57=2001),CONCATENATE($AN57," ",$B57),"")</f>
        <v/>
      </c>
      <c r="AP57" s="0" t="str">
        <f aca="false">IF(AND($AN57=$AN$5,$B57=2002),CONCATENATE($AN57," ",$B57),"")</f>
        <v/>
      </c>
      <c r="AQ57" s="0" t="str">
        <f aca="false">IF(AND($AN57=$AN$5,$B57=2003),CONCATENATE($AN57," ",$B57),"")</f>
        <v/>
      </c>
      <c r="AR57" s="0" t="str">
        <f aca="false">IF(AND($AN57=$AN$5,$B57=2004),CONCATENATE($AN57," ",$B57),"")</f>
        <v/>
      </c>
      <c r="AS57" s="0" t="str">
        <f aca="false">IF(OR($EZ57=AS$5,$FA57=AS$5,$FB57=AS$5),AS$5,"")</f>
        <v>KN Energy</v>
      </c>
      <c r="AT57" s="0" t="str">
        <f aca="false">IF(AND($AS57=$AS$5,$B57=2001),CONCATENATE($AS57," ",$B57),"")</f>
        <v/>
      </c>
      <c r="AU57" s="0" t="str">
        <f aca="false">IF(AND($AS57=$AS$5,$B57=2002),CONCATENATE($AS57," ",$B57),"")</f>
        <v/>
      </c>
      <c r="AV57" s="0" t="str">
        <f aca="false">IF(AND($AS57=$AS$5,$B57=2003),CONCATENATE($AS57," ",$B57),"")</f>
        <v/>
      </c>
      <c r="AW57" s="0" t="str">
        <f aca="false">IF(AND($AS57=$AS$5,$B57=2004),CONCATENATE($AS57," ",$B57),"")</f>
        <v/>
      </c>
      <c r="AX57" s="0" t="str">
        <f aca="false">IF(OR($EZ57=AX$5,$FA57=AX$5,$FB57=AX$5),AX$5,"")</f>
        <v/>
      </c>
      <c r="AY57" s="0" t="str">
        <f aca="false">IF(AND($AX57=$AX$5,$B57=2001),CONCATENATE($AX57," ",$B57),"")</f>
        <v/>
      </c>
      <c r="AZ57" s="0" t="str">
        <f aca="false">IF(AND($AX57=$AX$5,$B57=2002),CONCATENATE($AX57," ",$B57),"")</f>
        <v/>
      </c>
      <c r="BA57" s="0" t="str">
        <f aca="false">IF(AND($AX57=$AX$5,$B57=2003),CONCATENATE($AX57," ",$B57),"")</f>
        <v/>
      </c>
      <c r="BB57" s="0" t="str">
        <f aca="false">IF(AND($AX57=$AX$5,$B57=2004),CONCATENATE($AX57," ",$B57),"")</f>
        <v/>
      </c>
      <c r="BC57" s="0" t="str">
        <f aca="false">IF(OR($EZ57=BC$5,$FA57=BC$5,$FB57=BC$5),BC$5,"")</f>
        <v/>
      </c>
      <c r="BD57" s="0" t="str">
        <f aca="false">IF(AND($BC57=$BC$5,$B57=2001),CONCATENATE($BC57," ",$B57),"")</f>
        <v/>
      </c>
      <c r="BE57" s="0" t="str">
        <f aca="false">IF(AND($BC57=$BC$5,$B57=2002),CONCATENATE($BC57," ",$B57),"")</f>
        <v/>
      </c>
      <c r="BF57" s="0" t="str">
        <f aca="false">IF(AND($BC57=$BC$5,$B57=2003),CONCATENATE($BC57," ",$B57),"")</f>
        <v/>
      </c>
      <c r="BG57" s="0" t="str">
        <f aca="false">IF(AND($BC57=$BC$5,$B57=2004),CONCATENATE($BC57," ",$B57),"")</f>
        <v/>
      </c>
      <c r="BH57" s="0" t="str">
        <f aca="false">IF(OR($EZ57=BH$5,$FA57=BH$5,$FB57=BH$5),BH$5,"")</f>
        <v/>
      </c>
      <c r="BI57" s="0" t="str">
        <f aca="false">IF(AND($BH57=$BH$5,$B57=2001),CONCATENATE($BH57," ",$B57),"")</f>
        <v/>
      </c>
      <c r="BJ57" s="0" t="str">
        <f aca="false">IF(AND($BH57=$BH$5,$B57=2002),CONCATENATE($BH57," ",$B57),"")</f>
        <v/>
      </c>
      <c r="BK57" s="0" t="str">
        <f aca="false">IF(AND($BH57=$BH$5,$B57=2003),CONCATENATE($BH57," ",$B57),"")</f>
        <v/>
      </c>
      <c r="BL57" s="0" t="str">
        <f aca="false">IF(AND($BH57=$BH$5,$B57=2004),CONCATENATE($BH57," ",$B57),"")</f>
        <v/>
      </c>
      <c r="BM57" s="0" t="str">
        <f aca="false">IF(OR($EZ57=BM$5,$FA57=BM$5,$FB57=BM$5),BM$5,"")</f>
        <v/>
      </c>
      <c r="BN57" s="0" t="str">
        <f aca="false">IF(AND($BM57=$BM$5,$B57=2001),CONCATENATE($BM57," ",$B57),"")</f>
        <v/>
      </c>
      <c r="BO57" s="0" t="str">
        <f aca="false">IF(AND($BM57=$BM$5,$B57=2002),CONCATENATE($BM57," ",$B57),"")</f>
        <v/>
      </c>
      <c r="BP57" s="0" t="str">
        <f aca="false">IF(AND($BM57=$BM$5,$B57=2003),CONCATENATE($BM57," ",$B57),"")</f>
        <v/>
      </c>
      <c r="BQ57" s="0" t="str">
        <f aca="false">IF(AND($BM57=$BM$5,$B57=2004),CONCATENATE($BM57," ",$B57),"")</f>
        <v/>
      </c>
      <c r="BR57" s="0" t="str">
        <f aca="false">IF(OR($EZ57=BR$5,$FA57=BR$5,$FB57=BR$5),BR$5,"")</f>
        <v/>
      </c>
      <c r="BS57" s="0" t="str">
        <f aca="false">IF(AND($BR57=$BR$5,$B57=2001),CONCATENATE($BR57," ",$B57),"")</f>
        <v/>
      </c>
      <c r="BT57" s="0" t="str">
        <f aca="false">IF(AND($BR57=$BR$5,$B57=2002),CONCATENATE($BR57," ",$B57),"")</f>
        <v/>
      </c>
      <c r="BU57" s="0" t="str">
        <f aca="false">IF(AND($BR57=$BR$5,$B57=2003),CONCATENATE($BR57," ",$B57),"")</f>
        <v/>
      </c>
      <c r="BV57" s="0" t="str">
        <f aca="false">IF(AND($BR57=$BR$5,$B57=2004),CONCATENATE($BR57," ",$B57),"")</f>
        <v/>
      </c>
      <c r="BW57" s="0" t="str">
        <f aca="false">IF(OR($EZ57=BW$5,$FA57=BW$5,$FB57=BW$5),BW$5,"")</f>
        <v/>
      </c>
      <c r="BX57" s="0" t="str">
        <f aca="false">IF(AND($BW57=$BW$5,$B57=2001),CONCATENATE($BW57," ",$B57),"")</f>
        <v/>
      </c>
      <c r="BY57" s="0" t="str">
        <f aca="false">IF(AND($BW57=$BW$5,$B57=2002),CONCATENATE($BW57," ",$B57),"")</f>
        <v/>
      </c>
      <c r="BZ57" s="0" t="str">
        <f aca="false">IF(AND($BW57=$BW$5,$B57=2003),CONCATENATE($BW57," ",$B57),"")</f>
        <v/>
      </c>
      <c r="CA57" s="0" t="str">
        <f aca="false">IF(AND($BW57=$BW$5,$B57=2004),CONCATENATE($BW57," ",$B57),"")</f>
        <v/>
      </c>
      <c r="CB57" s="0" t="str">
        <f aca="false">IF(OR($EZ57=CB$5,$FA57=CB$5,$FB57=CB$5),CB$5,"")</f>
        <v/>
      </c>
      <c r="CC57" s="0" t="str">
        <f aca="false">IF(AND($CB57=$CB$5,$B57=2001),CONCATENATE($CB57," ",$B57),"")</f>
        <v/>
      </c>
      <c r="CD57" s="0" t="str">
        <f aca="false">IF(AND($CB57=$CB$5,$B57=2002),CONCATENATE($CB57," ",$B57),"")</f>
        <v/>
      </c>
      <c r="CE57" s="0" t="str">
        <f aca="false">IF(AND($CB57=$CB$5,$B57=2003),CONCATENATE($CB57," ",$B57),"")</f>
        <v/>
      </c>
      <c r="CF57" s="0" t="str">
        <f aca="false">IF(AND($CB57=$CB$5,$B57=2004),CONCATENATE($CB57," ",$B57),"")</f>
        <v/>
      </c>
      <c r="CG57" s="0" t="str">
        <f aca="false">IF(OR($EZ57=CG$5,$FA57=CG$5,$FB57=CG$5),CG$5,"")</f>
        <v/>
      </c>
      <c r="CH57" s="0" t="str">
        <f aca="false">IF(AND($CG57=$CG$5,$B57=2001),CONCATENATE($CG57," ",$B57),"")</f>
        <v/>
      </c>
      <c r="CI57" s="0" t="str">
        <f aca="false">IF(AND($CG57=$CG$5,$B57=2002),CONCATENATE($CG57," ",$B57),"")</f>
        <v/>
      </c>
      <c r="CJ57" s="0" t="str">
        <f aca="false">IF(AND($CG57=$CG$5,$B57=2003),CONCATENATE($CG57," ",$B57),"")</f>
        <v/>
      </c>
      <c r="CK57" s="0" t="str">
        <f aca="false">IF(AND($CG57=$CG$5,$B57=2004),CONCATENATE($CG57," ",$B57),"")</f>
        <v/>
      </c>
      <c r="CL57" s="0" t="str">
        <f aca="false">IF(OR($EZ57=CL$5,$FA57=CL$5,$FB57=CL$5),CL$5,"")</f>
        <v/>
      </c>
      <c r="CM57" s="0" t="str">
        <f aca="false">IF(AND($CL57=$CL$5,$B57=2001),CONCATENATE($CL57," ",$B57),"")</f>
        <v/>
      </c>
      <c r="CN57" s="0" t="str">
        <f aca="false">IF(AND($CL57=$CL$5,$B57=2002),CONCATENATE($CL57," ",$B57),"")</f>
        <v/>
      </c>
      <c r="CO57" s="0" t="str">
        <f aca="false">IF(AND($CL57=$CL$5,$B57=2003),CONCATENATE($CL57," ",$B57),"")</f>
        <v/>
      </c>
      <c r="CP57" s="0" t="str">
        <f aca="false">IF(AND($CL57=$CL$5,$B57=2004),CONCATENATE($CL57," ",$B57),"")</f>
        <v/>
      </c>
      <c r="CQ57" s="0" t="str">
        <f aca="false">IF(OR($EZ57=CQ$5,$FA57=CQ$5,$FB57=CQ$5),CQ$5,"")</f>
        <v/>
      </c>
      <c r="CR57" s="0" t="str">
        <f aca="false">IF(AND($CQ57=$CQ$5,$B57=2001),CONCATENATE($CQ57," ",$B57),"")</f>
        <v/>
      </c>
      <c r="CS57" s="0" t="str">
        <f aca="false">IF(AND($CQ57=$CQ$5,$B57=2002),CONCATENATE($CQ57," ",$B57),"")</f>
        <v/>
      </c>
      <c r="CT57" s="0" t="str">
        <f aca="false">IF(AND($CQ57=$CQ$5,$B57=2003),CONCATENATE($CQ57," ",$B57),"")</f>
        <v/>
      </c>
      <c r="CU57" s="0" t="str">
        <f aca="false">IF(AND($CQ57=$CQ$5,$B57=2004),CONCATENATE($CQ57," ",$B57),"")</f>
        <v/>
      </c>
      <c r="CV57" s="0" t="str">
        <f aca="false">IF(OR($EZ57=CV$5,$FA57=CV$5,$FB57=CV$5),CV$5,"")</f>
        <v/>
      </c>
      <c r="CW57" s="0" t="str">
        <f aca="false">IF(AND($CV57=$CV$5,$B57=2001),CONCATENATE($CV57," ",$B57),"")</f>
        <v/>
      </c>
      <c r="CX57" s="0" t="str">
        <f aca="false">IF(AND($CV57=$CV$5,$B57=2002),CONCATENATE($CV57," ",$B57),"")</f>
        <v/>
      </c>
      <c r="CY57" s="0" t="str">
        <f aca="false">IF(AND($CV57=$CV$5,$B57=2003),CONCATENATE($CV57," ",$B57),"")</f>
        <v/>
      </c>
      <c r="CZ57" s="0" t="str">
        <f aca="false">IF(AND($CV57=$CV$5,$B57=2004),CONCATENATE($CV57," ",$B57),"")</f>
        <v/>
      </c>
      <c r="DA57" s="0" t="str">
        <f aca="false">IF(OR($EZ57=DA$5,$FA57=DA$5,$FB57=DA$5),DA$5,"")</f>
        <v/>
      </c>
      <c r="DB57" s="0" t="str">
        <f aca="false">IF(AND($DA57=$DA$5,$B57=2001),CONCATENATE($DA57," ",$B57),"")</f>
        <v/>
      </c>
      <c r="DC57" s="0" t="str">
        <f aca="false">IF(AND($DA57=$DA$5,$B57=2002),CONCATENATE($DA57," ",$B57),"")</f>
        <v/>
      </c>
      <c r="DD57" s="0" t="str">
        <f aca="false">IF(AND($DA57=$DA$5,$B57=2003),CONCATENATE($DA57," ",$B57),"")</f>
        <v/>
      </c>
      <c r="DE57" s="0" t="str">
        <f aca="false">IF(AND($DA57=$DA$5,$B57=2004),CONCATENATE($DA57," ",$B57),"")</f>
        <v/>
      </c>
      <c r="DF57" s="0" t="n">
        <v>34</v>
      </c>
      <c r="DG57" s="0" t="n">
        <v>34</v>
      </c>
      <c r="DH57" s="12" t="n">
        <v>504</v>
      </c>
      <c r="DI57" s="12" t="n">
        <v>0</v>
      </c>
      <c r="DJ57" s="12" t="n">
        <v>0</v>
      </c>
      <c r="DK57" s="12" t="n">
        <v>0</v>
      </c>
      <c r="DL57" s="12" t="n">
        <v>0</v>
      </c>
      <c r="DM57" s="0" t="n">
        <v>6.8</v>
      </c>
      <c r="DN57" s="12" t="n">
        <v>441</v>
      </c>
      <c r="DO57" s="0" t="n">
        <v>34</v>
      </c>
      <c r="DP57" s="0" t="n">
        <v>0</v>
      </c>
      <c r="DQ57" s="12" t="n">
        <v>0</v>
      </c>
      <c r="DR57" s="12" t="n">
        <v>0</v>
      </c>
      <c r="DS57" s="12" t="n">
        <v>0</v>
      </c>
      <c r="DT57" s="12" t="n">
        <v>0</v>
      </c>
      <c r="DU57" s="12" t="n">
        <v>441</v>
      </c>
      <c r="DV57" s="0" t="n">
        <v>6.8</v>
      </c>
      <c r="DW57" s="0" t="n">
        <v>0</v>
      </c>
      <c r="DX57" s="12" t="n">
        <v>5.2</v>
      </c>
      <c r="DY57" s="0" t="n">
        <v>0</v>
      </c>
      <c r="DZ57" s="0" t="n">
        <v>0</v>
      </c>
      <c r="EA57" s="0" t="n">
        <v>0</v>
      </c>
      <c r="EB57" s="12" t="n">
        <f aca="false">DF57*$EB$1*$EB$2</f>
        <v>6120</v>
      </c>
      <c r="EC57" s="12" t="n">
        <v>90720</v>
      </c>
      <c r="ED57" s="12" t="n">
        <v>0</v>
      </c>
      <c r="EE57" s="12" t="n">
        <v>0</v>
      </c>
      <c r="EF57" s="12" t="n">
        <v>0</v>
      </c>
      <c r="EG57" s="12" t="n">
        <v>0</v>
      </c>
      <c r="EH57" s="12" t="n">
        <v>1224</v>
      </c>
      <c r="EI57" s="12" t="n">
        <v>79380</v>
      </c>
      <c r="EJ57" s="12" t="n">
        <v>6120</v>
      </c>
      <c r="EK57" s="12" t="n">
        <v>0</v>
      </c>
      <c r="EL57" s="12" t="n">
        <v>0</v>
      </c>
      <c r="EM57" s="12" t="n">
        <v>0</v>
      </c>
      <c r="EN57" s="12" t="n">
        <v>0</v>
      </c>
      <c r="EO57" s="12" t="n">
        <v>0</v>
      </c>
      <c r="EP57" s="12" t="n">
        <v>79380</v>
      </c>
      <c r="EQ57" s="0" t="n">
        <v>1224</v>
      </c>
      <c r="ER57" s="12" t="n">
        <v>0</v>
      </c>
      <c r="ES57" s="12" t="n">
        <v>936</v>
      </c>
      <c r="ET57" s="12" t="n">
        <v>0</v>
      </c>
      <c r="EU57" s="12" t="n">
        <v>0</v>
      </c>
      <c r="EV57" s="0" t="n">
        <v>0</v>
      </c>
      <c r="EW57" s="0" t="s">
        <v>121</v>
      </c>
      <c r="EX57" s="0" t="s">
        <v>122</v>
      </c>
      <c r="EY57" s="0" t="s">
        <v>116</v>
      </c>
      <c r="EZ57" s="27" t="s">
        <v>81</v>
      </c>
      <c r="FA57" s="2"/>
      <c r="FB57" s="2"/>
      <c r="FS57" s="0" t="n">
        <v>372</v>
      </c>
    </row>
    <row r="58" customFormat="false" ht="12.75" hidden="false" customHeight="false" outlineLevel="0" collapsed="false">
      <c r="A58" s="0" t="s">
        <v>108</v>
      </c>
      <c r="B58" s="0" t="n">
        <v>2000</v>
      </c>
      <c r="C58" s="24" t="n">
        <v>36557</v>
      </c>
      <c r="D58" s="0" t="s">
        <v>389</v>
      </c>
      <c r="E58" s="0" t="str">
        <f aca="false">CONCATENATE(D58," ",B58)</f>
        <v>UT 2000</v>
      </c>
      <c r="F58" s="0" t="s">
        <v>390</v>
      </c>
      <c r="G58" s="0" t="s">
        <v>552</v>
      </c>
      <c r="H58" s="0" t="s">
        <v>391</v>
      </c>
      <c r="I58" s="0" t="s">
        <v>392</v>
      </c>
      <c r="J58" s="0" t="str">
        <f aca="false">IF(OR($EZ58=J$5,$FA58=J$5,$FB58=J$5),J$5,"")</f>
        <v/>
      </c>
      <c r="K58" s="0" t="str">
        <f aca="false">IF(AND($J58=$J$5,$B58=2001),CONCATENATE($J58," ",$B58),"")</f>
        <v/>
      </c>
      <c r="L58" s="0" t="str">
        <f aca="false">IF(AND($J58=$J$5,$B58=2002),CONCATENATE($J58," ",$B58),"")</f>
        <v/>
      </c>
      <c r="M58" s="0" t="str">
        <f aca="false">IF(AND($J58=$J$5,$B58=2003),CONCATENATE($J58," ",$B58),"")</f>
        <v/>
      </c>
      <c r="N58" s="0" t="str">
        <f aca="false">IF(AND($J58=$J$5,$B58=2004),CONCATENATE($J58," ",$B58),"")</f>
        <v/>
      </c>
      <c r="O58" s="0" t="str">
        <f aca="false">IF(OR($EZ58=O$5,$FA58=O$5,$FB58=O$5),O$5,"")</f>
        <v/>
      </c>
      <c r="P58" s="0" t="str">
        <f aca="false">IF(AND($O58=$O$5,$B58=2001),CONCATENATE($O58," ",$B58),"")</f>
        <v/>
      </c>
      <c r="Q58" s="0" t="str">
        <f aca="false">IF(AND($O58=$O$5,$B58=2002),CONCATENATE($O58," ",$B58),"")</f>
        <v/>
      </c>
      <c r="R58" s="0" t="str">
        <f aca="false">IF(AND($O58=$O$5,$B58=2003),CONCATENATE($O58," ",$B58),"")</f>
        <v/>
      </c>
      <c r="S58" s="0" t="str">
        <f aca="false">IF(AND($O58=$O$5,$B58=2004),CONCATENATE($O58," ",$B58),"")</f>
        <v/>
      </c>
      <c r="T58" s="0" t="str">
        <f aca="false">IF(OR($EZ58=T$5,$FA58=T$5,$FB58=T$5),T$5,"")</f>
        <v/>
      </c>
      <c r="U58" s="0" t="str">
        <f aca="false">IF(AND($T58=$T$5,$B58=2001),CONCATENATE($T58," ",$B58),"")</f>
        <v/>
      </c>
      <c r="V58" s="0" t="str">
        <f aca="false">IF(AND($T58=$T$5,$B58=2002),CONCATENATE($T58," ",$B58),"")</f>
        <v/>
      </c>
      <c r="W58" s="0" t="str">
        <f aca="false">IF(AND($T58=$T$5,$B58=2003),CONCATENATE($T58," ",$B58),"")</f>
        <v/>
      </c>
      <c r="X58" s="0" t="str">
        <f aca="false">IF(AND($T58=$T$5,$B58=2004),CONCATENATE($T58," ",$B58),"")</f>
        <v/>
      </c>
      <c r="Y58" s="0" t="str">
        <f aca="false">IF(OR($EZ58=Y$5,$FA58=Y$5,$FB58=Y$5),Y$5,"")</f>
        <v/>
      </c>
      <c r="Z58" s="0" t="str">
        <f aca="false">IF(AND($Y58=$Y$5,$B58=2001),CONCATENATE($Y58," ",$B58),"")</f>
        <v/>
      </c>
      <c r="AA58" s="0" t="str">
        <f aca="false">IF(AND($Y58=$Y$5,$B58=2002),CONCATENATE($Y58," ",$B58),"")</f>
        <v/>
      </c>
      <c r="AB58" s="0" t="str">
        <f aca="false">IF(AND($Y58=$Y$5,$B58=2003),CONCATENATE($Y58," ",$B58),"")</f>
        <v/>
      </c>
      <c r="AC58" s="0" t="str">
        <f aca="false">IF(AND($Y58=$Y$5,$B58=2004),CONCATENATE($Y58," ",$B58),"")</f>
        <v/>
      </c>
      <c r="AD58" s="0" t="str">
        <f aca="false">IF(OR($EZ58=AD$5,$FA58=AD$5,$FB58=AD$5),AD$5,"")</f>
        <v/>
      </c>
      <c r="AE58" s="0" t="str">
        <f aca="false">IF(AND($AD58=$AD$5,$B58=2001),CONCATENATE($AD58," ",$B58),"")</f>
        <v/>
      </c>
      <c r="AF58" s="0" t="str">
        <f aca="false">IF(AND($AD58=$AD$5,$B58=2002),CONCATENATE($AD58," ",$B58),"")</f>
        <v/>
      </c>
      <c r="AG58" s="0" t="str">
        <f aca="false">IF(AND($AD58=$AD$5,$B58=2003),CONCATENATE($AD58," ",$B58),"")</f>
        <v/>
      </c>
      <c r="AH58" s="0" t="str">
        <f aca="false">IF(AND($AD58=$AD$5,$B58=2004),CONCATENATE($AD58," ",$B58),"")</f>
        <v/>
      </c>
      <c r="AI58" s="0" t="str">
        <f aca="false">IF(OR($EZ58=AI$5,$FA58=AI$5,$FB58=AI$5),AI$5,"")</f>
        <v>Kern Utah</v>
      </c>
      <c r="AJ58" s="0" t="str">
        <f aca="false">IF(AND($AI58=$AI$5,$B58=2001),CONCATENATE($AI58," ",$B58),"")</f>
        <v/>
      </c>
      <c r="AK58" s="0" t="str">
        <f aca="false">IF(AND($AI58=$AI$5,$B58=2002),CONCATENATE($AI58," ",$B58),"")</f>
        <v/>
      </c>
      <c r="AL58" s="0" t="str">
        <f aca="false">IF(AND($AI58=$AI$5,$B58=2003),CONCATENATE($AI58," ",$B58),"")</f>
        <v/>
      </c>
      <c r="AM58" s="0" t="str">
        <f aca="false">IF(AND($AI58=$AI$5,$B58=2004),CONCATENATE($AI58," ",$B58),"")</f>
        <v/>
      </c>
      <c r="AN58" s="0" t="str">
        <f aca="false">IF(OR($EZ58=AN$5,$FA58=AN$5,$FB58=AN$5),AN$5,"")</f>
        <v/>
      </c>
      <c r="AO58" s="0" t="str">
        <f aca="false">IF(AND($AN58=$AN$5,$B58=2001),CONCATENATE($AN58," ",$B58),"")</f>
        <v/>
      </c>
      <c r="AP58" s="0" t="str">
        <f aca="false">IF(AND($AN58=$AN$5,$B58=2002),CONCATENATE($AN58," ",$B58),"")</f>
        <v/>
      </c>
      <c r="AQ58" s="0" t="str">
        <f aca="false">IF(AND($AN58=$AN$5,$B58=2003),CONCATENATE($AN58," ",$B58),"")</f>
        <v/>
      </c>
      <c r="AR58" s="0" t="str">
        <f aca="false">IF(AND($AN58=$AN$5,$B58=2004),CONCATENATE($AN58," ",$B58),"")</f>
        <v/>
      </c>
      <c r="AS58" s="0" t="str">
        <f aca="false">IF(OR($EZ58=AS$5,$FA58=AS$5,$FB58=AS$5),AS$5,"")</f>
        <v/>
      </c>
      <c r="AT58" s="0" t="str">
        <f aca="false">IF(AND($AS58=$AS$5,$B58=2001),CONCATENATE($AS58," ",$B58),"")</f>
        <v/>
      </c>
      <c r="AU58" s="0" t="str">
        <f aca="false">IF(AND($AS58=$AS$5,$B58=2002),CONCATENATE($AS58," ",$B58),"")</f>
        <v/>
      </c>
      <c r="AV58" s="0" t="str">
        <f aca="false">IF(AND($AS58=$AS$5,$B58=2003),CONCATENATE($AS58," ",$B58),"")</f>
        <v/>
      </c>
      <c r="AW58" s="0" t="str">
        <f aca="false">IF(AND($AS58=$AS$5,$B58=2004),CONCATENATE($AS58," ",$B58),"")</f>
        <v/>
      </c>
      <c r="AX58" s="0" t="str">
        <f aca="false">IF(OR($EZ58=AX$5,$FA58=AX$5,$FB58=AX$5),AX$5,"")</f>
        <v/>
      </c>
      <c r="AY58" s="0" t="str">
        <f aca="false">IF(AND($AX58=$AX$5,$B58=2001),CONCATENATE($AX58," ",$B58),"")</f>
        <v/>
      </c>
      <c r="AZ58" s="0" t="str">
        <f aca="false">IF(AND($AX58=$AX$5,$B58=2002),CONCATENATE($AX58," ",$B58),"")</f>
        <v/>
      </c>
      <c r="BA58" s="0" t="str">
        <f aca="false">IF(AND($AX58=$AX$5,$B58=2003),CONCATENATE($AX58," ",$B58),"")</f>
        <v/>
      </c>
      <c r="BB58" s="0" t="str">
        <f aca="false">IF(AND($AX58=$AX$5,$B58=2004),CONCATENATE($AX58," ",$B58),"")</f>
        <v/>
      </c>
      <c r="BC58" s="0" t="str">
        <f aca="false">IF(OR($EZ58=BC$5,$FA58=BC$5,$FB58=BC$5),BC$5,"")</f>
        <v/>
      </c>
      <c r="BD58" s="0" t="str">
        <f aca="false">IF(AND($BC58=$BC$5,$B58=2001),CONCATENATE($BC58," ",$B58),"")</f>
        <v/>
      </c>
      <c r="BE58" s="0" t="str">
        <f aca="false">IF(AND($BC58=$BC$5,$B58=2002),CONCATENATE($BC58," ",$B58),"")</f>
        <v/>
      </c>
      <c r="BF58" s="0" t="str">
        <f aca="false">IF(AND($BC58=$BC$5,$B58=2003),CONCATENATE($BC58," ",$B58),"")</f>
        <v/>
      </c>
      <c r="BG58" s="0" t="str">
        <f aca="false">IF(AND($BC58=$BC$5,$B58=2004),CONCATENATE($BC58," ",$B58),"")</f>
        <v/>
      </c>
      <c r="BH58" s="0" t="str">
        <f aca="false">IF(OR($EZ58=BH$5,$FA58=BH$5,$FB58=BH$5),BH$5,"")</f>
        <v/>
      </c>
      <c r="BI58" s="0" t="str">
        <f aca="false">IF(AND($BH58=$BH$5,$B58=2001),CONCATENATE($BH58," ",$B58),"")</f>
        <v/>
      </c>
      <c r="BJ58" s="0" t="str">
        <f aca="false">IF(AND($BH58=$BH$5,$B58=2002),CONCATENATE($BH58," ",$B58),"")</f>
        <v/>
      </c>
      <c r="BK58" s="0" t="str">
        <f aca="false">IF(AND($BH58=$BH$5,$B58=2003),CONCATENATE($BH58," ",$B58),"")</f>
        <v/>
      </c>
      <c r="BL58" s="0" t="str">
        <f aca="false">IF(AND($BH58=$BH$5,$B58=2004),CONCATENATE($BH58," ",$B58),"")</f>
        <v/>
      </c>
      <c r="BM58" s="0" t="str">
        <f aca="false">IF(OR($EZ58=BM$5,$FA58=BM$5,$FB58=BM$5),BM$5,"")</f>
        <v/>
      </c>
      <c r="BN58" s="0" t="str">
        <f aca="false">IF(AND($BM58=$BM$5,$B58=2001),CONCATENATE($BM58," ",$B58),"")</f>
        <v/>
      </c>
      <c r="BO58" s="0" t="str">
        <f aca="false">IF(AND($BM58=$BM$5,$B58=2002),CONCATENATE($BM58," ",$B58),"")</f>
        <v/>
      </c>
      <c r="BP58" s="0" t="str">
        <f aca="false">IF(AND($BM58=$BM$5,$B58=2003),CONCATENATE($BM58," ",$B58),"")</f>
        <v/>
      </c>
      <c r="BQ58" s="0" t="str">
        <f aca="false">IF(AND($BM58=$BM$5,$B58=2004),CONCATENATE($BM58," ",$B58),"")</f>
        <v/>
      </c>
      <c r="BR58" s="0" t="str">
        <f aca="false">IF(OR($EZ58=BR$5,$FA58=BR$5,$FB58=BR$5),BR$5,"")</f>
        <v/>
      </c>
      <c r="BS58" s="0" t="str">
        <f aca="false">IF(AND($BR58=$BR$5,$B58=2001),CONCATENATE($BR58," ",$B58),"")</f>
        <v/>
      </c>
      <c r="BT58" s="0" t="str">
        <f aca="false">IF(AND($BR58=$BR$5,$B58=2002),CONCATENATE($BR58," ",$B58),"")</f>
        <v/>
      </c>
      <c r="BU58" s="0" t="str">
        <f aca="false">IF(AND($BR58=$BR$5,$B58=2003),CONCATENATE($BR58," ",$B58),"")</f>
        <v/>
      </c>
      <c r="BV58" s="0" t="str">
        <f aca="false">IF(AND($BR58=$BR$5,$B58=2004),CONCATENATE($BR58," ",$B58),"")</f>
        <v/>
      </c>
      <c r="BW58" s="0" t="str">
        <f aca="false">IF(OR($EZ58=BW$5,$FA58=BW$5,$FB58=BW$5),BW$5,"")</f>
        <v/>
      </c>
      <c r="BX58" s="0" t="str">
        <f aca="false">IF(AND($BW58=$BW$5,$B58=2001),CONCATENATE($BW58," ",$B58),"")</f>
        <v/>
      </c>
      <c r="BY58" s="0" t="str">
        <f aca="false">IF(AND($BW58=$BW$5,$B58=2002),CONCATENATE($BW58," ",$B58),"")</f>
        <v/>
      </c>
      <c r="BZ58" s="0" t="str">
        <f aca="false">IF(AND($BW58=$BW$5,$B58=2003),CONCATENATE($BW58," ",$B58),"")</f>
        <v/>
      </c>
      <c r="CA58" s="0" t="str">
        <f aca="false">IF(AND($BW58=$BW$5,$B58=2004),CONCATENATE($BW58," ",$B58),"")</f>
        <v/>
      </c>
      <c r="CB58" s="0" t="str">
        <f aca="false">IF(OR($EZ58=CB$5,$FA58=CB$5,$FB58=CB$5),CB$5,"")</f>
        <v>Questar</v>
      </c>
      <c r="CC58" s="0" t="str">
        <f aca="false">IF(AND($CB58=$CB$5,$B58=2001),CONCATENATE($CB58," ",$B58),"")</f>
        <v/>
      </c>
      <c r="CD58" s="0" t="str">
        <f aca="false">IF(AND($CB58=$CB$5,$B58=2002),CONCATENATE($CB58," ",$B58),"")</f>
        <v/>
      </c>
      <c r="CE58" s="0" t="str">
        <f aca="false">IF(AND($CB58=$CB$5,$B58=2003),CONCATENATE($CB58," ",$B58),"")</f>
        <v/>
      </c>
      <c r="CF58" s="0" t="str">
        <f aca="false">IF(AND($CB58=$CB$5,$B58=2004),CONCATENATE($CB58," ",$B58),"")</f>
        <v/>
      </c>
      <c r="CG58" s="0" t="str">
        <f aca="false">IF(OR($EZ58=CG$5,$FA58=CG$5,$FB58=CG$5),CG$5,"")</f>
        <v/>
      </c>
      <c r="CH58" s="0" t="str">
        <f aca="false">IF(AND($CG58=$CG$5,$B58=2001),CONCATENATE($CG58," ",$B58),"")</f>
        <v/>
      </c>
      <c r="CI58" s="0" t="str">
        <f aca="false">IF(AND($CG58=$CG$5,$B58=2002),CONCATENATE($CG58," ",$B58),"")</f>
        <v/>
      </c>
      <c r="CJ58" s="0" t="str">
        <f aca="false">IF(AND($CG58=$CG$5,$B58=2003),CONCATENATE($CG58," ",$B58),"")</f>
        <v/>
      </c>
      <c r="CK58" s="0" t="str">
        <f aca="false">IF(AND($CG58=$CG$5,$B58=2004),CONCATENATE($CG58," ",$B58),"")</f>
        <v/>
      </c>
      <c r="CL58" s="0" t="str">
        <f aca="false">IF(OR($EZ58=CL$5,$FA58=CL$5,$FB58=CL$5),CL$5,"")</f>
        <v/>
      </c>
      <c r="CM58" s="0" t="str">
        <f aca="false">IF(AND($CL58=$CL$5,$B58=2001),CONCATENATE($CL58," ",$B58),"")</f>
        <v/>
      </c>
      <c r="CN58" s="0" t="str">
        <f aca="false">IF(AND($CL58=$CL$5,$B58=2002),CONCATENATE($CL58," ",$B58),"")</f>
        <v/>
      </c>
      <c r="CO58" s="0" t="str">
        <f aca="false">IF(AND($CL58=$CL$5,$B58=2003),CONCATENATE($CL58," ",$B58),"")</f>
        <v/>
      </c>
      <c r="CP58" s="0" t="str">
        <f aca="false">IF(AND($CL58=$CL$5,$B58=2004),CONCATENATE($CL58," ",$B58),"")</f>
        <v/>
      </c>
      <c r="CQ58" s="0" t="str">
        <f aca="false">IF(OR($EZ58=CQ$5,$FA58=CQ$5,$FB58=CQ$5),CQ$5,"")</f>
        <v/>
      </c>
      <c r="CR58" s="0" t="str">
        <f aca="false">IF(AND($CQ58=$CQ$5,$B58=2001),CONCATENATE($CQ58," ",$B58),"")</f>
        <v/>
      </c>
      <c r="CS58" s="0" t="str">
        <f aca="false">IF(AND($CQ58=$CQ$5,$B58=2002),CONCATENATE($CQ58," ",$B58),"")</f>
        <v/>
      </c>
      <c r="CT58" s="0" t="str">
        <f aca="false">IF(AND($CQ58=$CQ$5,$B58=2003),CONCATENATE($CQ58," ",$B58),"")</f>
        <v/>
      </c>
      <c r="CU58" s="0" t="str">
        <f aca="false">IF(AND($CQ58=$CQ$5,$B58=2004),CONCATENATE($CQ58," ",$B58),"")</f>
        <v/>
      </c>
      <c r="CV58" s="0" t="str">
        <f aca="false">IF(OR($EZ58=CV$5,$FA58=CV$5,$FB58=CV$5),CV$5,"")</f>
        <v/>
      </c>
      <c r="CW58" s="0" t="str">
        <f aca="false">IF(AND($CV58=$CV$5,$B58=2001),CONCATENATE($CV58," ",$B58),"")</f>
        <v/>
      </c>
      <c r="CX58" s="0" t="str">
        <f aca="false">IF(AND($CV58=$CV$5,$B58=2002),CONCATENATE($CV58," ",$B58),"")</f>
        <v/>
      </c>
      <c r="CY58" s="0" t="str">
        <f aca="false">IF(AND($CV58=$CV$5,$B58=2003),CONCATENATE($CV58," ",$B58),"")</f>
        <v/>
      </c>
      <c r="CZ58" s="0" t="str">
        <f aca="false">IF(AND($CV58=$CV$5,$B58=2004),CONCATENATE($CV58," ",$B58),"")</f>
        <v/>
      </c>
      <c r="DA58" s="0" t="str">
        <f aca="false">IF(OR($EZ58=DA$5,$FA58=DA$5,$FB58=DA$5),DA$5,"")</f>
        <v/>
      </c>
      <c r="DB58" s="0" t="str">
        <f aca="false">IF(AND($DA58=$DA$5,$B58=2001),CONCATENATE($DA58," ",$B58),"")</f>
        <v/>
      </c>
      <c r="DC58" s="0" t="str">
        <f aca="false">IF(AND($DA58=$DA$5,$B58=2002),CONCATENATE($DA58," ",$B58),"")</f>
        <v/>
      </c>
      <c r="DD58" s="0" t="str">
        <f aca="false">IF(AND($DA58=$DA$5,$B58=2003),CONCATENATE($DA58," ",$B58),"")</f>
        <v/>
      </c>
      <c r="DE58" s="0" t="str">
        <f aca="false">IF(AND($DA58=$DA$5,$B58=2004),CONCATENATE($DA58," ",$B58),"")</f>
        <v/>
      </c>
      <c r="DF58" s="0" t="n">
        <v>6.8</v>
      </c>
      <c r="DG58" s="0" t="n">
        <v>0</v>
      </c>
      <c r="DH58" s="12" t="n">
        <v>304</v>
      </c>
      <c r="DI58" s="12" t="n">
        <v>0</v>
      </c>
      <c r="DJ58" s="12" t="n">
        <v>0</v>
      </c>
      <c r="DK58" s="12" t="n">
        <v>0</v>
      </c>
      <c r="DL58" s="12" t="n">
        <v>0</v>
      </c>
      <c r="DM58" s="0" t="n">
        <v>6.8</v>
      </c>
      <c r="DN58" s="12" t="n">
        <v>241</v>
      </c>
      <c r="DO58" s="0" t="n">
        <v>0</v>
      </c>
      <c r="DP58" s="0" t="n">
        <v>0</v>
      </c>
      <c r="DQ58" s="12" t="n">
        <v>0</v>
      </c>
      <c r="DR58" s="12" t="n">
        <v>0</v>
      </c>
      <c r="DS58" s="12" t="n">
        <v>0</v>
      </c>
      <c r="DT58" s="12" t="n">
        <v>0</v>
      </c>
      <c r="DU58" s="12" t="n">
        <v>241</v>
      </c>
      <c r="DV58" s="0" t="n">
        <v>6.8</v>
      </c>
      <c r="DW58" s="0" t="n">
        <v>0</v>
      </c>
      <c r="DX58" s="12" t="n">
        <v>5.2</v>
      </c>
      <c r="DY58" s="0" t="n">
        <v>0</v>
      </c>
      <c r="DZ58" s="0" t="n">
        <v>0</v>
      </c>
      <c r="EA58" s="0" t="n">
        <v>0</v>
      </c>
      <c r="EB58" s="12" t="n">
        <f aca="false">DF58*$EB$1*$EB$2</f>
        <v>1224</v>
      </c>
      <c r="EC58" s="12" t="n">
        <v>54720</v>
      </c>
      <c r="ED58" s="12" t="n">
        <v>0</v>
      </c>
      <c r="EE58" s="12" t="n">
        <v>0</v>
      </c>
      <c r="EF58" s="12" t="n">
        <v>0</v>
      </c>
      <c r="EG58" s="12" t="n">
        <v>0</v>
      </c>
      <c r="EH58" s="12" t="n">
        <v>1224</v>
      </c>
      <c r="EI58" s="12" t="n">
        <v>43380</v>
      </c>
      <c r="EJ58" s="12" t="n">
        <v>0</v>
      </c>
      <c r="EK58" s="12" t="n">
        <v>0</v>
      </c>
      <c r="EL58" s="12" t="n">
        <v>0</v>
      </c>
      <c r="EM58" s="12" t="n">
        <v>0</v>
      </c>
      <c r="EN58" s="12" t="n">
        <v>0</v>
      </c>
      <c r="EO58" s="12" t="n">
        <v>0</v>
      </c>
      <c r="EP58" s="12" t="n">
        <v>43380</v>
      </c>
      <c r="EQ58" s="0" t="n">
        <v>1224</v>
      </c>
      <c r="ER58" s="12" t="n">
        <v>0</v>
      </c>
      <c r="ES58" s="12" t="n">
        <v>936</v>
      </c>
      <c r="ET58" s="12" t="n">
        <v>0</v>
      </c>
      <c r="EU58" s="12" t="n">
        <v>0</v>
      </c>
      <c r="EV58" s="0" t="n">
        <v>0</v>
      </c>
      <c r="EW58" s="0" t="s">
        <v>121</v>
      </c>
      <c r="EX58" s="0" t="s">
        <v>122</v>
      </c>
      <c r="EY58" s="0" t="s">
        <v>116</v>
      </c>
      <c r="EZ58" s="26" t="s">
        <v>79</v>
      </c>
      <c r="FA58" s="26" t="s">
        <v>90</v>
      </c>
      <c r="FB58" s="26"/>
      <c r="FS58" s="0" t="n">
        <v>534</v>
      </c>
    </row>
    <row r="59" customFormat="false" ht="12.75" hidden="false" customHeight="false" outlineLevel="0" collapsed="false">
      <c r="A59" s="0" t="s">
        <v>108</v>
      </c>
      <c r="B59" s="0" t="n">
        <v>2001</v>
      </c>
      <c r="C59" s="24" t="n">
        <v>37196</v>
      </c>
      <c r="D59" s="0" t="s">
        <v>171</v>
      </c>
      <c r="E59" s="0" t="str">
        <f aca="false">CONCATENATE(D59," ",B59)</f>
        <v>NV 2001</v>
      </c>
      <c r="F59" s="0" t="s">
        <v>172</v>
      </c>
      <c r="G59" s="0" t="s">
        <v>173</v>
      </c>
      <c r="H59" s="0" t="s">
        <v>31</v>
      </c>
      <c r="I59" s="0" t="s">
        <v>229</v>
      </c>
      <c r="J59" s="0" t="str">
        <f aca="false">IF(OR($EZ59=J$5,$FA59=J$5,$FB59=J$5),J$5,"")</f>
        <v/>
      </c>
      <c r="K59" s="0" t="str">
        <f aca="false">IF(AND($J59=$J$5,$B59=2001),CONCATENATE($J59," ",$B59),"")</f>
        <v/>
      </c>
      <c r="L59" s="0" t="str">
        <f aca="false">IF(AND($J59=$J$5,$B59=2002),CONCATENATE($J59," ",$B59),"")</f>
        <v/>
      </c>
      <c r="M59" s="0" t="str">
        <f aca="false">IF(AND($J59=$J$5,$B59=2003),CONCATENATE($J59," ",$B59),"")</f>
        <v/>
      </c>
      <c r="N59" s="0" t="str">
        <f aca="false">IF(AND($J59=$J$5,$B59=2004),CONCATENATE($J59," ",$B59),"")</f>
        <v/>
      </c>
      <c r="O59" s="0" t="str">
        <f aca="false">IF(OR($EZ59=O$5,$FA59=O$5,$FB59=O$5),O$5,"")</f>
        <v/>
      </c>
      <c r="P59" s="0" t="str">
        <f aca="false">IF(AND($O59=$O$5,$B59=2001),CONCATENATE($O59," ",$B59),"")</f>
        <v/>
      </c>
      <c r="Q59" s="0" t="str">
        <f aca="false">IF(AND($O59=$O$5,$B59=2002),CONCATENATE($O59," ",$B59),"")</f>
        <v/>
      </c>
      <c r="R59" s="0" t="str">
        <f aca="false">IF(AND($O59=$O$5,$B59=2003),CONCATENATE($O59," ",$B59),"")</f>
        <v/>
      </c>
      <c r="S59" s="0" t="str">
        <f aca="false">IF(AND($O59=$O$5,$B59=2004),CONCATENATE($O59," ",$B59),"")</f>
        <v/>
      </c>
      <c r="T59" s="0" t="str">
        <f aca="false">IF(OR($EZ59=T$5,$FA59=T$5,$FB59=T$5),T$5,"")</f>
        <v/>
      </c>
      <c r="U59" s="0" t="str">
        <f aca="false">IF(AND($T59=$T$5,$B59=2001),CONCATENATE($T59," ",$B59),"")</f>
        <v/>
      </c>
      <c r="V59" s="0" t="str">
        <f aca="false">IF(AND($T59=$T$5,$B59=2002),CONCATENATE($T59," ",$B59),"")</f>
        <v/>
      </c>
      <c r="W59" s="0" t="str">
        <f aca="false">IF(AND($T59=$T$5,$B59=2003),CONCATENATE($T59," ",$B59),"")</f>
        <v/>
      </c>
      <c r="X59" s="0" t="str">
        <f aca="false">IF(AND($T59=$T$5,$B59=2004),CONCATENATE($T59," ",$B59),"")</f>
        <v/>
      </c>
      <c r="Y59" s="0" t="str">
        <f aca="false">IF(OR($EZ59=Y$5,$FA59=Y$5,$FB59=Y$5),Y$5,"")</f>
        <v/>
      </c>
      <c r="Z59" s="0" t="str">
        <f aca="false">IF(AND($Y59=$Y$5,$B59=2001),CONCATENATE($Y59," ",$B59),"")</f>
        <v/>
      </c>
      <c r="AA59" s="0" t="str">
        <f aca="false">IF(AND($Y59=$Y$5,$B59=2002),CONCATENATE($Y59," ",$B59),"")</f>
        <v/>
      </c>
      <c r="AB59" s="0" t="str">
        <f aca="false">IF(AND($Y59=$Y$5,$B59=2003),CONCATENATE($Y59," ",$B59),"")</f>
        <v/>
      </c>
      <c r="AC59" s="0" t="str">
        <f aca="false">IF(AND($Y59=$Y$5,$B59=2004),CONCATENATE($Y59," ",$B59),"")</f>
        <v/>
      </c>
      <c r="AD59" s="0" t="str">
        <f aca="false">IF(OR($EZ59=AD$5,$FA59=AD$5,$FB59=AD$5),AD$5,"")</f>
        <v>Kern Nevada</v>
      </c>
      <c r="AE59" s="0" t="str">
        <f aca="false">IF(AND($AD59=$AD$5,$B59=2001),CONCATENATE($AD59," ",$B59),"")</f>
        <v>Kern Nevada 2001</v>
      </c>
      <c r="AF59" s="0" t="str">
        <f aca="false">IF(AND($AD59=$AD$5,$B59=2002),CONCATENATE($AD59," ",$B59),"")</f>
        <v/>
      </c>
      <c r="AG59" s="0" t="str">
        <f aca="false">IF(AND($AD59=$AD$5,$B59=2003),CONCATENATE($AD59," ",$B59),"")</f>
        <v/>
      </c>
      <c r="AH59" s="0" t="str">
        <f aca="false">IF(AND($AD59=$AD$5,$B59=2004),CONCATENATE($AD59," ",$B59),"")</f>
        <v/>
      </c>
      <c r="AI59" s="0" t="str">
        <f aca="false">IF(OR($EZ59=AI$5,$FA59=AI$5,$FB59=AI$5),AI$5,"")</f>
        <v/>
      </c>
      <c r="AJ59" s="0" t="str">
        <f aca="false">IF(AND($AI59=$AI$5,$B59=2001),CONCATENATE($AI59," ",$B59),"")</f>
        <v/>
      </c>
      <c r="AK59" s="0" t="str">
        <f aca="false">IF(AND($AI59=$AI$5,$B59=2002),CONCATENATE($AI59," ",$B59),"")</f>
        <v/>
      </c>
      <c r="AL59" s="0" t="str">
        <f aca="false">IF(AND($AI59=$AI$5,$B59=2003),CONCATENATE($AI59," ",$B59),"")</f>
        <v/>
      </c>
      <c r="AM59" s="0" t="str">
        <f aca="false">IF(AND($AI59=$AI$5,$B59=2004),CONCATENATE($AI59," ",$B59),"")</f>
        <v/>
      </c>
      <c r="AN59" s="0" t="str">
        <f aca="false">IF(OR($EZ59=AN$5,$FA59=AN$5,$FB59=AN$5),AN$5,"")</f>
        <v/>
      </c>
      <c r="AO59" s="0" t="str">
        <f aca="false">IF(AND($AN59=$AN$5,$B59=2001),CONCATENATE($AN59," ",$B59),"")</f>
        <v/>
      </c>
      <c r="AP59" s="0" t="str">
        <f aca="false">IF(AND($AN59=$AN$5,$B59=2002),CONCATENATE($AN59," ",$B59),"")</f>
        <v/>
      </c>
      <c r="AQ59" s="0" t="str">
        <f aca="false">IF(AND($AN59=$AN$5,$B59=2003),CONCATENATE($AN59," ",$B59),"")</f>
        <v/>
      </c>
      <c r="AR59" s="0" t="str">
        <f aca="false">IF(AND($AN59=$AN$5,$B59=2004),CONCATENATE($AN59," ",$B59),"")</f>
        <v/>
      </c>
      <c r="AS59" s="0" t="str">
        <f aca="false">IF(OR($EZ59=AS$5,$FA59=AS$5,$FB59=AS$5),AS$5,"")</f>
        <v/>
      </c>
      <c r="AT59" s="0" t="str">
        <f aca="false">IF(AND($AS59=$AS$5,$B59=2001),CONCATENATE($AS59," ",$B59),"")</f>
        <v/>
      </c>
      <c r="AU59" s="0" t="str">
        <f aca="false">IF(AND($AS59=$AS$5,$B59=2002),CONCATENATE($AS59," ",$B59),"")</f>
        <v/>
      </c>
      <c r="AV59" s="0" t="str">
        <f aca="false">IF(AND($AS59=$AS$5,$B59=2003),CONCATENATE($AS59," ",$B59),"")</f>
        <v/>
      </c>
      <c r="AW59" s="0" t="str">
        <f aca="false">IF(AND($AS59=$AS$5,$B59=2004),CONCATENATE($AS59," ",$B59),"")</f>
        <v/>
      </c>
      <c r="AX59" s="0" t="str">
        <f aca="false">IF(OR($EZ59=AX$5,$FA59=AX$5,$FB59=AX$5),AX$5,"")</f>
        <v/>
      </c>
      <c r="AY59" s="0" t="str">
        <f aca="false">IF(AND($AX59=$AX$5,$B59=2001),CONCATENATE($AX59," ",$B59),"")</f>
        <v/>
      </c>
      <c r="AZ59" s="0" t="str">
        <f aca="false">IF(AND($AX59=$AX$5,$B59=2002),CONCATENATE($AX59," ",$B59),"")</f>
        <v/>
      </c>
      <c r="BA59" s="0" t="str">
        <f aca="false">IF(AND($AX59=$AX$5,$B59=2003),CONCATENATE($AX59," ",$B59),"")</f>
        <v/>
      </c>
      <c r="BB59" s="0" t="str">
        <f aca="false">IF(AND($AX59=$AX$5,$B59=2004),CONCATENATE($AX59," ",$B59),"")</f>
        <v/>
      </c>
      <c r="BC59" s="0" t="str">
        <f aca="false">IF(OR($EZ59=BC$5,$FA59=BC$5,$FB59=BC$5),BC$5,"")</f>
        <v/>
      </c>
      <c r="BD59" s="0" t="str">
        <f aca="false">IF(AND($BC59=$BC$5,$B59=2001),CONCATENATE($BC59," ",$B59),"")</f>
        <v/>
      </c>
      <c r="BE59" s="0" t="str">
        <f aca="false">IF(AND($BC59=$BC$5,$B59=2002),CONCATENATE($BC59," ",$B59),"")</f>
        <v/>
      </c>
      <c r="BF59" s="0" t="str">
        <f aca="false">IF(AND($BC59=$BC$5,$B59=2003),CONCATENATE($BC59," ",$B59),"")</f>
        <v/>
      </c>
      <c r="BG59" s="0" t="str">
        <f aca="false">IF(AND($BC59=$BC$5,$B59=2004),CONCATENATE($BC59," ",$B59),"")</f>
        <v/>
      </c>
      <c r="BH59" s="0" t="str">
        <f aca="false">IF(OR($EZ59=BH$5,$FA59=BH$5,$FB59=BH$5),BH$5,"")</f>
        <v/>
      </c>
      <c r="BI59" s="0" t="str">
        <f aca="false">IF(AND($BH59=$BH$5,$B59=2001),CONCATENATE($BH59," ",$B59),"")</f>
        <v/>
      </c>
      <c r="BJ59" s="0" t="str">
        <f aca="false">IF(AND($BH59=$BH$5,$B59=2002),CONCATENATE($BH59," ",$B59),"")</f>
        <v/>
      </c>
      <c r="BK59" s="0" t="str">
        <f aca="false">IF(AND($BH59=$BH$5,$B59=2003),CONCATENATE($BH59," ",$B59),"")</f>
        <v/>
      </c>
      <c r="BL59" s="0" t="str">
        <f aca="false">IF(AND($BH59=$BH$5,$B59=2004),CONCATENATE($BH59," ",$B59),"")</f>
        <v/>
      </c>
      <c r="BM59" s="0" t="str">
        <f aca="false">IF(OR($EZ59=BM$5,$FA59=BM$5,$FB59=BM$5),BM$5,"")</f>
        <v/>
      </c>
      <c r="BN59" s="0" t="str">
        <f aca="false">IF(AND($BM59=$BM$5,$B59=2001),CONCATENATE($BM59," ",$B59),"")</f>
        <v/>
      </c>
      <c r="BO59" s="0" t="str">
        <f aca="false">IF(AND($BM59=$BM$5,$B59=2002),CONCATENATE($BM59," ",$B59),"")</f>
        <v/>
      </c>
      <c r="BP59" s="0" t="str">
        <f aca="false">IF(AND($BM59=$BM$5,$B59=2003),CONCATENATE($BM59," ",$B59),"")</f>
        <v/>
      </c>
      <c r="BQ59" s="0" t="str">
        <f aca="false">IF(AND($BM59=$BM$5,$B59=2004),CONCATENATE($BM59," ",$B59),"")</f>
        <v/>
      </c>
      <c r="BR59" s="0" t="str">
        <f aca="false">IF(OR($EZ59=BR$5,$FA59=BR$5,$FB59=BR$5),BR$5,"")</f>
        <v/>
      </c>
      <c r="BS59" s="0" t="str">
        <f aca="false">IF(AND($BR59=$BR$5,$B59=2001),CONCATENATE($BR59," ",$B59),"")</f>
        <v/>
      </c>
      <c r="BT59" s="0" t="str">
        <f aca="false">IF(AND($BR59=$BR$5,$B59=2002),CONCATENATE($BR59," ",$B59),"")</f>
        <v/>
      </c>
      <c r="BU59" s="0" t="str">
        <f aca="false">IF(AND($BR59=$BR$5,$B59=2003),CONCATENATE($BR59," ",$B59),"")</f>
        <v/>
      </c>
      <c r="BV59" s="0" t="str">
        <f aca="false">IF(AND($BR59=$BR$5,$B59=2004),CONCATENATE($BR59," ",$B59),"")</f>
        <v/>
      </c>
      <c r="BW59" s="0" t="str">
        <f aca="false">IF(OR($EZ59=BW$5,$FA59=BW$5,$FB59=BW$5),BW$5,"")</f>
        <v/>
      </c>
      <c r="BX59" s="0" t="str">
        <f aca="false">IF(AND($BW59=$BW$5,$B59=2001),CONCATENATE($BW59," ",$B59),"")</f>
        <v/>
      </c>
      <c r="BY59" s="0" t="str">
        <f aca="false">IF(AND($BW59=$BW$5,$B59=2002),CONCATENATE($BW59," ",$B59),"")</f>
        <v/>
      </c>
      <c r="BZ59" s="0" t="str">
        <f aca="false">IF(AND($BW59=$BW$5,$B59=2003),CONCATENATE($BW59," ",$B59),"")</f>
        <v/>
      </c>
      <c r="CA59" s="0" t="str">
        <f aca="false">IF(AND($BW59=$BW$5,$B59=2004),CONCATENATE($BW59," ",$B59),"")</f>
        <v/>
      </c>
      <c r="CB59" s="0" t="str">
        <f aca="false">IF(OR($EZ59=CB$5,$FA59=CB$5,$FB59=CB$5),CB$5,"")</f>
        <v/>
      </c>
      <c r="CC59" s="0" t="str">
        <f aca="false">IF(AND($CB59=$CB$5,$B59=2001),CONCATENATE($CB59," ",$B59),"")</f>
        <v/>
      </c>
      <c r="CD59" s="0" t="str">
        <f aca="false">IF(AND($CB59=$CB$5,$B59=2002),CONCATENATE($CB59," ",$B59),"")</f>
        <v/>
      </c>
      <c r="CE59" s="0" t="str">
        <f aca="false">IF(AND($CB59=$CB$5,$B59=2003),CONCATENATE($CB59," ",$B59),"")</f>
        <v/>
      </c>
      <c r="CF59" s="0" t="str">
        <f aca="false">IF(AND($CB59=$CB$5,$B59=2004),CONCATENATE($CB59," ",$B59),"")</f>
        <v/>
      </c>
      <c r="CG59" s="0" t="str">
        <f aca="false">IF(OR($EZ59=CG$5,$FA59=CG$5,$FB59=CG$5),CG$5,"")</f>
        <v/>
      </c>
      <c r="CH59" s="0" t="str">
        <f aca="false">IF(AND($CG59=$CG$5,$B59=2001),CONCATENATE($CG59," ",$B59),"")</f>
        <v/>
      </c>
      <c r="CI59" s="0" t="str">
        <f aca="false">IF(AND($CG59=$CG$5,$B59=2002),CONCATENATE($CG59," ",$B59),"")</f>
        <v/>
      </c>
      <c r="CJ59" s="0" t="str">
        <f aca="false">IF(AND($CG59=$CG$5,$B59=2003),CONCATENATE($CG59," ",$B59),"")</f>
        <v/>
      </c>
      <c r="CK59" s="0" t="str">
        <f aca="false">IF(AND($CG59=$CG$5,$B59=2004),CONCATENATE($CG59," ",$B59),"")</f>
        <v/>
      </c>
      <c r="CL59" s="0" t="str">
        <f aca="false">IF(OR($EZ59=CL$5,$FA59=CL$5,$FB59=CL$5),CL$5,"")</f>
        <v/>
      </c>
      <c r="CM59" s="0" t="str">
        <f aca="false">IF(AND($CL59=$CL$5,$B59=2001),CONCATENATE($CL59," ",$B59),"")</f>
        <v/>
      </c>
      <c r="CN59" s="0" t="str">
        <f aca="false">IF(AND($CL59=$CL$5,$B59=2002),CONCATENATE($CL59," ",$B59),"")</f>
        <v/>
      </c>
      <c r="CO59" s="0" t="str">
        <f aca="false">IF(AND($CL59=$CL$5,$B59=2003),CONCATENATE($CL59," ",$B59),"")</f>
        <v/>
      </c>
      <c r="CP59" s="0" t="str">
        <f aca="false">IF(AND($CL59=$CL$5,$B59=2004),CONCATENATE($CL59," ",$B59),"")</f>
        <v/>
      </c>
      <c r="CQ59" s="0" t="str">
        <f aca="false">IF(OR($EZ59=CQ$5,$FA59=CQ$5,$FB59=CQ$5),CQ$5,"")</f>
        <v/>
      </c>
      <c r="CR59" s="0" t="str">
        <f aca="false">IF(AND($CQ59=$CQ$5,$B59=2001),CONCATENATE($CQ59," ",$B59),"")</f>
        <v/>
      </c>
      <c r="CS59" s="0" t="str">
        <f aca="false">IF(AND($CQ59=$CQ$5,$B59=2002),CONCATENATE($CQ59," ",$B59),"")</f>
        <v/>
      </c>
      <c r="CT59" s="0" t="str">
        <f aca="false">IF(AND($CQ59=$CQ$5,$B59=2003),CONCATENATE($CQ59," ",$B59),"")</f>
        <v/>
      </c>
      <c r="CU59" s="0" t="str">
        <f aca="false">IF(AND($CQ59=$CQ$5,$B59=2004),CONCATENATE($CQ59," ",$B59),"")</f>
        <v/>
      </c>
      <c r="CV59" s="0" t="str">
        <f aca="false">IF(OR($EZ59=CV$5,$FA59=CV$5,$FB59=CV$5),CV$5,"")</f>
        <v/>
      </c>
      <c r="CW59" s="0" t="str">
        <f aca="false">IF(AND($CV59=$CV$5,$B59=2001),CONCATENATE($CV59," ",$B59),"")</f>
        <v/>
      </c>
      <c r="CX59" s="0" t="str">
        <f aca="false">IF(AND($CV59=$CV$5,$B59=2002),CONCATENATE($CV59," ",$B59),"")</f>
        <v/>
      </c>
      <c r="CY59" s="0" t="str">
        <f aca="false">IF(AND($CV59=$CV$5,$B59=2003),CONCATENATE($CV59," ",$B59),"")</f>
        <v/>
      </c>
      <c r="CZ59" s="0" t="str">
        <f aca="false">IF(AND($CV59=$CV$5,$B59=2004),CONCATENATE($CV59," ",$B59),"")</f>
        <v/>
      </c>
      <c r="DA59" s="0" t="str">
        <f aca="false">IF(OR($EZ59=DA$5,$FA59=DA$5,$FB59=DA$5),DA$5,"")</f>
        <v/>
      </c>
      <c r="DB59" s="0" t="str">
        <f aca="false">IF(AND($DA59=$DA$5,$B59=2001),CONCATENATE($DA59," ",$B59),"")</f>
        <v/>
      </c>
      <c r="DC59" s="0" t="str">
        <f aca="false">IF(AND($DA59=$DA$5,$B59=2002),CONCATENATE($DA59," ",$B59),"")</f>
        <v/>
      </c>
      <c r="DD59" s="0" t="str">
        <f aca="false">IF(AND($DA59=$DA$5,$B59=2003),CONCATENATE($DA59," ",$B59),"")</f>
        <v/>
      </c>
      <c r="DE59" s="0" t="str">
        <f aca="false">IF(AND($DA59=$DA$5,$B59=2004),CONCATENATE($DA59," ",$B59),"")</f>
        <v/>
      </c>
      <c r="DF59" s="0" t="n">
        <v>125</v>
      </c>
      <c r="DG59" s="0" t="n">
        <v>125</v>
      </c>
      <c r="DH59" s="12" t="n">
        <v>1326.1</v>
      </c>
      <c r="DI59" s="12" t="n">
        <v>1205</v>
      </c>
      <c r="DJ59" s="12" t="n">
        <v>680</v>
      </c>
      <c r="DK59" s="12" t="n">
        <v>320</v>
      </c>
      <c r="DL59" s="12" t="n">
        <v>125</v>
      </c>
      <c r="DM59" s="0" t="n">
        <v>6.8</v>
      </c>
      <c r="DN59" s="12" t="n">
        <v>1023.1</v>
      </c>
      <c r="DO59" s="0" t="n">
        <v>34</v>
      </c>
      <c r="DP59" s="0" t="n">
        <v>160</v>
      </c>
      <c r="DQ59" s="12" t="n">
        <v>0</v>
      </c>
      <c r="DR59" s="12" t="n">
        <v>350</v>
      </c>
      <c r="DS59" s="12" t="n">
        <v>1051</v>
      </c>
      <c r="DT59" s="12" t="n">
        <v>760</v>
      </c>
      <c r="DU59" s="12" t="n">
        <v>1023.1</v>
      </c>
      <c r="DV59" s="0" t="n">
        <v>6.8</v>
      </c>
      <c r="DW59" s="0" t="n">
        <v>49</v>
      </c>
      <c r="DX59" s="12" t="n">
        <v>5.2</v>
      </c>
      <c r="DY59" s="0" t="n">
        <v>685</v>
      </c>
      <c r="DZ59" s="0" t="n">
        <v>1065</v>
      </c>
      <c r="EA59" s="0" t="n">
        <v>0</v>
      </c>
      <c r="EB59" s="12" t="n">
        <f aca="false">DF59*$EB$1*$EB$2</f>
        <v>22500</v>
      </c>
      <c r="EC59" s="12" t="n">
        <v>238698</v>
      </c>
      <c r="ED59" s="12" t="n">
        <v>216900</v>
      </c>
      <c r="EE59" s="12" t="n">
        <v>122400</v>
      </c>
      <c r="EF59" s="12" t="n">
        <v>57600</v>
      </c>
      <c r="EG59" s="12" t="n">
        <v>22500</v>
      </c>
      <c r="EH59" s="12" t="n">
        <v>1224</v>
      </c>
      <c r="EI59" s="12" t="n">
        <v>184158</v>
      </c>
      <c r="EJ59" s="12" t="n">
        <v>6120</v>
      </c>
      <c r="EK59" s="12" t="n">
        <v>28800</v>
      </c>
      <c r="EL59" s="12" t="n">
        <v>0</v>
      </c>
      <c r="EM59" s="12" t="n">
        <v>63000</v>
      </c>
      <c r="EN59" s="12" t="n">
        <v>189180</v>
      </c>
      <c r="EO59" s="12" t="n">
        <v>136800</v>
      </c>
      <c r="EP59" s="12" t="n">
        <v>184158</v>
      </c>
      <c r="EQ59" s="0" t="n">
        <v>1224</v>
      </c>
      <c r="ER59" s="12" t="n">
        <v>8820</v>
      </c>
      <c r="ES59" s="12" t="n">
        <v>936</v>
      </c>
      <c r="ET59" s="12" t="n">
        <v>123300</v>
      </c>
      <c r="EU59" s="12" t="n">
        <v>191700</v>
      </c>
      <c r="EV59" s="0" t="n">
        <v>0</v>
      </c>
      <c r="EW59" s="0" t="s">
        <v>121</v>
      </c>
      <c r="EX59" s="0" t="s">
        <v>115</v>
      </c>
      <c r="EY59" s="0" t="s">
        <v>116</v>
      </c>
      <c r="EZ59" s="25" t="s">
        <v>74</v>
      </c>
      <c r="FA59" s="25"/>
      <c r="FB59" s="25"/>
      <c r="FC59" s="0" t="s">
        <v>553</v>
      </c>
      <c r="FD59" s="0" t="s">
        <v>554</v>
      </c>
      <c r="FE59" s="0" t="s">
        <v>555</v>
      </c>
      <c r="FF59" s="0" t="s">
        <v>556</v>
      </c>
      <c r="FS59" s="0" t="n">
        <v>196</v>
      </c>
    </row>
    <row r="60" customFormat="false" ht="12.75" hidden="false" customHeight="false" outlineLevel="0" collapsed="false">
      <c r="A60" s="0" t="s">
        <v>108</v>
      </c>
      <c r="B60" s="0" t="n">
        <v>2002</v>
      </c>
      <c r="C60" s="24" t="n">
        <v>37316</v>
      </c>
      <c r="D60" s="0" t="s">
        <v>171</v>
      </c>
      <c r="E60" s="0" t="str">
        <f aca="false">CONCATENATE(D60," ",B60)</f>
        <v>NV 2002</v>
      </c>
      <c r="F60" s="0" t="s">
        <v>172</v>
      </c>
      <c r="G60" s="0" t="s">
        <v>173</v>
      </c>
      <c r="H60" s="25" t="s">
        <v>174</v>
      </c>
      <c r="I60" s="0" t="s">
        <v>175</v>
      </c>
      <c r="J60" s="0" t="str">
        <f aca="false">IF(OR($EZ60=J$5,$FA60=J$5,$FB60=J$5),J$5,"")</f>
        <v/>
      </c>
      <c r="K60" s="0" t="str">
        <f aca="false">IF(AND($J60=$J$5,$B60=2001),CONCATENATE($J60," ",$B60),"")</f>
        <v/>
      </c>
      <c r="L60" s="0" t="str">
        <f aca="false">IF(AND($J60=$J$5,$B60=2002),CONCATENATE($J60," ",$B60),"")</f>
        <v/>
      </c>
      <c r="M60" s="0" t="str">
        <f aca="false">IF(AND($J60=$J$5,$B60=2003),CONCATENATE($J60," ",$B60),"")</f>
        <v/>
      </c>
      <c r="N60" s="0" t="str">
        <f aca="false">IF(AND($J60=$J$5,$B60=2004),CONCATENATE($J60," ",$B60),"")</f>
        <v/>
      </c>
      <c r="O60" s="0" t="str">
        <f aca="false">IF(OR($EZ60=O$5,$FA60=O$5,$FB60=O$5),O$5,"")</f>
        <v/>
      </c>
      <c r="P60" s="0" t="str">
        <f aca="false">IF(AND($O60=$O$5,$B60=2001),CONCATENATE($O60," ",$B60),"")</f>
        <v/>
      </c>
      <c r="Q60" s="0" t="str">
        <f aca="false">IF(AND($O60=$O$5,$B60=2002),CONCATENATE($O60," ",$B60),"")</f>
        <v/>
      </c>
      <c r="R60" s="0" t="str">
        <f aca="false">IF(AND($O60=$O$5,$B60=2003),CONCATENATE($O60," ",$B60),"")</f>
        <v/>
      </c>
      <c r="S60" s="0" t="str">
        <f aca="false">IF(AND($O60=$O$5,$B60=2004),CONCATENATE($O60," ",$B60),"")</f>
        <v/>
      </c>
      <c r="T60" s="0" t="str">
        <f aca="false">IF(OR($EZ60=T$5,$FA60=T$5,$FB60=T$5),T$5,"")</f>
        <v/>
      </c>
      <c r="U60" s="0" t="str">
        <f aca="false">IF(AND($T60=$T$5,$B60=2001),CONCATENATE($T60," ",$B60),"")</f>
        <v/>
      </c>
      <c r="V60" s="0" t="str">
        <f aca="false">IF(AND($T60=$T$5,$B60=2002),CONCATENATE($T60," ",$B60),"")</f>
        <v/>
      </c>
      <c r="W60" s="0" t="str">
        <f aca="false">IF(AND($T60=$T$5,$B60=2003),CONCATENATE($T60," ",$B60),"")</f>
        <v/>
      </c>
      <c r="X60" s="0" t="str">
        <f aca="false">IF(AND($T60=$T$5,$B60=2004),CONCATENATE($T60," ",$B60),"")</f>
        <v/>
      </c>
      <c r="Y60" s="0" t="str">
        <f aca="false">IF(OR($EZ60=Y$5,$FA60=Y$5,$FB60=Y$5),Y$5,"")</f>
        <v/>
      </c>
      <c r="Z60" s="0" t="str">
        <f aca="false">IF(AND($Y60=$Y$5,$B60=2001),CONCATENATE($Y60," ",$B60),"")</f>
        <v/>
      </c>
      <c r="AA60" s="0" t="str">
        <f aca="false">IF(AND($Y60=$Y$5,$B60=2002),CONCATENATE($Y60," ",$B60),"")</f>
        <v/>
      </c>
      <c r="AB60" s="0" t="str">
        <f aca="false">IF(AND($Y60=$Y$5,$B60=2003),CONCATENATE($Y60," ",$B60),"")</f>
        <v/>
      </c>
      <c r="AC60" s="0" t="str">
        <f aca="false">IF(AND($Y60=$Y$5,$B60=2004),CONCATENATE($Y60," ",$B60),"")</f>
        <v/>
      </c>
      <c r="AD60" s="0" t="str">
        <f aca="false">IF(OR($EZ60=AD$5,$FA60=AD$5,$FB60=AD$5),AD$5,"")</f>
        <v>Kern Nevada</v>
      </c>
      <c r="AE60" s="0" t="str">
        <f aca="false">IF(AND($AD60=$AD$5,$B60=2001),CONCATENATE($AD60," ",$B60),"")</f>
        <v/>
      </c>
      <c r="AF60" s="0" t="str">
        <f aca="false">IF(AND($AD60=$AD$5,$B60=2002),CONCATENATE($AD60," ",$B60),"")</f>
        <v>Kern Nevada 2002</v>
      </c>
      <c r="AG60" s="0" t="str">
        <f aca="false">IF(AND($AD60=$AD$5,$B60=2003),CONCATENATE($AD60," ",$B60),"")</f>
        <v/>
      </c>
      <c r="AH60" s="0" t="str">
        <f aca="false">IF(AND($AD60=$AD$5,$B60=2004),CONCATENATE($AD60," ",$B60),"")</f>
        <v/>
      </c>
      <c r="AI60" s="0" t="str">
        <f aca="false">IF(OR($EZ60=AI$5,$FA60=AI$5,$FB60=AI$5),AI$5,"")</f>
        <v/>
      </c>
      <c r="AJ60" s="0" t="str">
        <f aca="false">IF(AND($AI60=$AI$5,$B60=2001),CONCATENATE($AI60," ",$B60),"")</f>
        <v/>
      </c>
      <c r="AK60" s="0" t="str">
        <f aca="false">IF(AND($AI60=$AI$5,$B60=2002),CONCATENATE($AI60," ",$B60),"")</f>
        <v/>
      </c>
      <c r="AL60" s="0" t="str">
        <f aca="false">IF(AND($AI60=$AI$5,$B60=2003),CONCATENATE($AI60," ",$B60),"")</f>
        <v/>
      </c>
      <c r="AM60" s="0" t="str">
        <f aca="false">IF(AND($AI60=$AI$5,$B60=2004),CONCATENATE($AI60," ",$B60),"")</f>
        <v/>
      </c>
      <c r="AN60" s="0" t="str">
        <f aca="false">IF(OR($EZ60=AN$5,$FA60=AN$5,$FB60=AN$5),AN$5,"")</f>
        <v/>
      </c>
      <c r="AO60" s="0" t="str">
        <f aca="false">IF(AND($AN60=$AN$5,$B60=2001),CONCATENATE($AN60," ",$B60),"")</f>
        <v/>
      </c>
      <c r="AP60" s="0" t="str">
        <f aca="false">IF(AND($AN60=$AN$5,$B60=2002),CONCATENATE($AN60," ",$B60),"")</f>
        <v/>
      </c>
      <c r="AQ60" s="0" t="str">
        <f aca="false">IF(AND($AN60=$AN$5,$B60=2003),CONCATENATE($AN60," ",$B60),"")</f>
        <v/>
      </c>
      <c r="AR60" s="0" t="str">
        <f aca="false">IF(AND($AN60=$AN$5,$B60=2004),CONCATENATE($AN60," ",$B60),"")</f>
        <v/>
      </c>
      <c r="AS60" s="0" t="str">
        <f aca="false">IF(OR($EZ60=AS$5,$FA60=AS$5,$FB60=AS$5),AS$5,"")</f>
        <v/>
      </c>
      <c r="AT60" s="0" t="str">
        <f aca="false">IF(AND($AS60=$AS$5,$B60=2001),CONCATENATE($AS60," ",$B60),"")</f>
        <v/>
      </c>
      <c r="AU60" s="0" t="str">
        <f aca="false">IF(AND($AS60=$AS$5,$B60=2002),CONCATENATE($AS60," ",$B60),"")</f>
        <v/>
      </c>
      <c r="AV60" s="0" t="str">
        <f aca="false">IF(AND($AS60=$AS$5,$B60=2003),CONCATENATE($AS60," ",$B60),"")</f>
        <v/>
      </c>
      <c r="AW60" s="0" t="str">
        <f aca="false">IF(AND($AS60=$AS$5,$B60=2004),CONCATENATE($AS60," ",$B60),"")</f>
        <v/>
      </c>
      <c r="AX60" s="0" t="str">
        <f aca="false">IF(OR($EZ60=AX$5,$FA60=AX$5,$FB60=AX$5),AX$5,"")</f>
        <v/>
      </c>
      <c r="AY60" s="0" t="str">
        <f aca="false">IF(AND($AX60=$AX$5,$B60=2001),CONCATENATE($AX60," ",$B60),"")</f>
        <v/>
      </c>
      <c r="AZ60" s="0" t="str">
        <f aca="false">IF(AND($AX60=$AX$5,$B60=2002),CONCATENATE($AX60," ",$B60),"")</f>
        <v/>
      </c>
      <c r="BA60" s="0" t="str">
        <f aca="false">IF(AND($AX60=$AX$5,$B60=2003),CONCATENATE($AX60," ",$B60),"")</f>
        <v/>
      </c>
      <c r="BB60" s="0" t="str">
        <f aca="false">IF(AND($AX60=$AX$5,$B60=2004),CONCATENATE($AX60," ",$B60),"")</f>
        <v/>
      </c>
      <c r="BC60" s="0" t="str">
        <f aca="false">IF(OR($EZ60=BC$5,$FA60=BC$5,$FB60=BC$5),BC$5,"")</f>
        <v/>
      </c>
      <c r="BD60" s="0" t="str">
        <f aca="false">IF(AND($BC60=$BC$5,$B60=2001),CONCATENATE($BC60," ",$B60),"")</f>
        <v/>
      </c>
      <c r="BE60" s="0" t="str">
        <f aca="false">IF(AND($BC60=$BC$5,$B60=2002),CONCATENATE($BC60," ",$B60),"")</f>
        <v/>
      </c>
      <c r="BF60" s="0" t="str">
        <f aca="false">IF(AND($BC60=$BC$5,$B60=2003),CONCATENATE($BC60," ",$B60),"")</f>
        <v/>
      </c>
      <c r="BG60" s="0" t="str">
        <f aca="false">IF(AND($BC60=$BC$5,$B60=2004),CONCATENATE($BC60," ",$B60),"")</f>
        <v/>
      </c>
      <c r="BH60" s="0" t="str">
        <f aca="false">IF(OR($EZ60=BH$5,$FA60=BH$5,$FB60=BH$5),BH$5,"")</f>
        <v/>
      </c>
      <c r="BI60" s="0" t="str">
        <f aca="false">IF(AND($BH60=$BH$5,$B60=2001),CONCATENATE($BH60," ",$B60),"")</f>
        <v/>
      </c>
      <c r="BJ60" s="0" t="str">
        <f aca="false">IF(AND($BH60=$BH$5,$B60=2002),CONCATENATE($BH60," ",$B60),"")</f>
        <v/>
      </c>
      <c r="BK60" s="0" t="str">
        <f aca="false">IF(AND($BH60=$BH$5,$B60=2003),CONCATENATE($BH60," ",$B60),"")</f>
        <v/>
      </c>
      <c r="BL60" s="0" t="str">
        <f aca="false">IF(AND($BH60=$BH$5,$B60=2004),CONCATENATE($BH60," ",$B60),"")</f>
        <v/>
      </c>
      <c r="BM60" s="0" t="str">
        <f aca="false">IF(OR($EZ60=BM$5,$FA60=BM$5,$FB60=BM$5),BM$5,"")</f>
        <v/>
      </c>
      <c r="BN60" s="0" t="str">
        <f aca="false">IF(AND($BM60=$BM$5,$B60=2001),CONCATENATE($BM60," ",$B60),"")</f>
        <v/>
      </c>
      <c r="BO60" s="0" t="str">
        <f aca="false">IF(AND($BM60=$BM$5,$B60=2002),CONCATENATE($BM60," ",$B60),"")</f>
        <v/>
      </c>
      <c r="BP60" s="0" t="str">
        <f aca="false">IF(AND($BM60=$BM$5,$B60=2003),CONCATENATE($BM60," ",$B60),"")</f>
        <v/>
      </c>
      <c r="BQ60" s="0" t="str">
        <f aca="false">IF(AND($BM60=$BM$5,$B60=2004),CONCATENATE($BM60," ",$B60),"")</f>
        <v/>
      </c>
      <c r="BR60" s="0" t="str">
        <f aca="false">IF(OR($EZ60=BR$5,$FA60=BR$5,$FB60=BR$5),BR$5,"")</f>
        <v/>
      </c>
      <c r="BS60" s="0" t="str">
        <f aca="false">IF(AND($BR60=$BR$5,$B60=2001),CONCATENATE($BR60," ",$B60),"")</f>
        <v/>
      </c>
      <c r="BT60" s="0" t="str">
        <f aca="false">IF(AND($BR60=$BR$5,$B60=2002),CONCATENATE($BR60," ",$B60),"")</f>
        <v/>
      </c>
      <c r="BU60" s="0" t="str">
        <f aca="false">IF(AND($BR60=$BR$5,$B60=2003),CONCATENATE($BR60," ",$B60),"")</f>
        <v/>
      </c>
      <c r="BV60" s="0" t="str">
        <f aca="false">IF(AND($BR60=$BR$5,$B60=2004),CONCATENATE($BR60," ",$B60),"")</f>
        <v/>
      </c>
      <c r="BW60" s="0" t="str">
        <f aca="false">IF(OR($EZ60=BW$5,$FA60=BW$5,$FB60=BW$5),BW$5,"")</f>
        <v/>
      </c>
      <c r="BX60" s="0" t="str">
        <f aca="false">IF(AND($BW60=$BW$5,$B60=2001),CONCATENATE($BW60," ",$B60),"")</f>
        <v/>
      </c>
      <c r="BY60" s="0" t="str">
        <f aca="false">IF(AND($BW60=$BW$5,$B60=2002),CONCATENATE($BW60," ",$B60),"")</f>
        <v/>
      </c>
      <c r="BZ60" s="0" t="str">
        <f aca="false">IF(AND($BW60=$BW$5,$B60=2003),CONCATENATE($BW60," ",$B60),"")</f>
        <v/>
      </c>
      <c r="CA60" s="0" t="str">
        <f aca="false">IF(AND($BW60=$BW$5,$B60=2004),CONCATENATE($BW60," ",$B60),"")</f>
        <v/>
      </c>
      <c r="CB60" s="0" t="str">
        <f aca="false">IF(OR($EZ60=CB$5,$FA60=CB$5,$FB60=CB$5),CB$5,"")</f>
        <v/>
      </c>
      <c r="CC60" s="0" t="str">
        <f aca="false">IF(AND($CB60=$CB$5,$B60=2001),CONCATENATE($CB60," ",$B60),"")</f>
        <v/>
      </c>
      <c r="CD60" s="0" t="str">
        <f aca="false">IF(AND($CB60=$CB$5,$B60=2002),CONCATENATE($CB60," ",$B60),"")</f>
        <v/>
      </c>
      <c r="CE60" s="0" t="str">
        <f aca="false">IF(AND($CB60=$CB$5,$B60=2003),CONCATENATE($CB60," ",$B60),"")</f>
        <v/>
      </c>
      <c r="CF60" s="0" t="str">
        <f aca="false">IF(AND($CB60=$CB$5,$B60=2004),CONCATENATE($CB60," ",$B60),"")</f>
        <v/>
      </c>
      <c r="CG60" s="0" t="str">
        <f aca="false">IF(OR($EZ60=CG$5,$FA60=CG$5,$FB60=CG$5),CG$5,"")</f>
        <v/>
      </c>
      <c r="CH60" s="0" t="str">
        <f aca="false">IF(AND($CG60=$CG$5,$B60=2001),CONCATENATE($CG60," ",$B60),"")</f>
        <v/>
      </c>
      <c r="CI60" s="0" t="str">
        <f aca="false">IF(AND($CG60=$CG$5,$B60=2002),CONCATENATE($CG60," ",$B60),"")</f>
        <v/>
      </c>
      <c r="CJ60" s="0" t="str">
        <f aca="false">IF(AND($CG60=$CG$5,$B60=2003),CONCATENATE($CG60," ",$B60),"")</f>
        <v/>
      </c>
      <c r="CK60" s="0" t="str">
        <f aca="false">IF(AND($CG60=$CG$5,$B60=2004),CONCATENATE($CG60," ",$B60),"")</f>
        <v/>
      </c>
      <c r="CL60" s="0" t="str">
        <f aca="false">IF(OR($EZ60=CL$5,$FA60=CL$5,$FB60=CL$5),CL$5,"")</f>
        <v/>
      </c>
      <c r="CM60" s="0" t="str">
        <f aca="false">IF(AND($CL60=$CL$5,$B60=2001),CONCATENATE($CL60," ",$B60),"")</f>
        <v/>
      </c>
      <c r="CN60" s="0" t="str">
        <f aca="false">IF(AND($CL60=$CL$5,$B60=2002),CONCATENATE($CL60," ",$B60),"")</f>
        <v/>
      </c>
      <c r="CO60" s="0" t="str">
        <f aca="false">IF(AND($CL60=$CL$5,$B60=2003),CONCATENATE($CL60," ",$B60),"")</f>
        <v/>
      </c>
      <c r="CP60" s="0" t="str">
        <f aca="false">IF(AND($CL60=$CL$5,$B60=2004),CONCATENATE($CL60," ",$B60),"")</f>
        <v/>
      </c>
      <c r="CQ60" s="0" t="str">
        <f aca="false">IF(OR($EZ60=CQ$5,$FA60=CQ$5,$FB60=CQ$5),CQ$5,"")</f>
        <v/>
      </c>
      <c r="CR60" s="0" t="str">
        <f aca="false">IF(AND($CQ60=$CQ$5,$B60=2001),CONCATENATE($CQ60," ",$B60),"")</f>
        <v/>
      </c>
      <c r="CS60" s="0" t="str">
        <f aca="false">IF(AND($CQ60=$CQ$5,$B60=2002),CONCATENATE($CQ60," ",$B60),"")</f>
        <v/>
      </c>
      <c r="CT60" s="0" t="str">
        <f aca="false">IF(AND($CQ60=$CQ$5,$B60=2003),CONCATENATE($CQ60," ",$B60),"")</f>
        <v/>
      </c>
      <c r="CU60" s="0" t="str">
        <f aca="false">IF(AND($CQ60=$CQ$5,$B60=2004),CONCATENATE($CQ60," ",$B60),"")</f>
        <v/>
      </c>
      <c r="CV60" s="0" t="str">
        <f aca="false">IF(OR($EZ60=CV$5,$FA60=CV$5,$FB60=CV$5),CV$5,"")</f>
        <v/>
      </c>
      <c r="CW60" s="0" t="str">
        <f aca="false">IF(AND($CV60=$CV$5,$B60=2001),CONCATENATE($CV60," ",$B60),"")</f>
        <v/>
      </c>
      <c r="CX60" s="0" t="str">
        <f aca="false">IF(AND($CV60=$CV$5,$B60=2002),CONCATENATE($CV60," ",$B60),"")</f>
        <v/>
      </c>
      <c r="CY60" s="0" t="str">
        <f aca="false">IF(AND($CV60=$CV$5,$B60=2003),CONCATENATE($CV60," ",$B60),"")</f>
        <v/>
      </c>
      <c r="CZ60" s="0" t="str">
        <f aca="false">IF(AND($CV60=$CV$5,$B60=2004),CONCATENATE($CV60," ",$B60),"")</f>
        <v/>
      </c>
      <c r="DA60" s="0" t="str">
        <f aca="false">IF(OR($EZ60=DA$5,$FA60=DA$5,$FB60=DA$5),DA$5,"")</f>
        <v/>
      </c>
      <c r="DB60" s="0" t="str">
        <f aca="false">IF(AND($DA60=$DA$5,$B60=2001),CONCATENATE($DA60," ",$B60),"")</f>
        <v/>
      </c>
      <c r="DC60" s="0" t="str">
        <f aca="false">IF(AND($DA60=$DA$5,$B60=2002),CONCATENATE($DA60," ",$B60),"")</f>
        <v/>
      </c>
      <c r="DD60" s="0" t="str">
        <f aca="false">IF(AND($DA60=$DA$5,$B60=2003),CONCATENATE($DA60," ",$B60),"")</f>
        <v/>
      </c>
      <c r="DE60" s="0" t="str">
        <f aca="false">IF(AND($DA60=$DA$5,$B60=2004),CONCATENATE($DA60," ",$B60),"")</f>
        <v/>
      </c>
      <c r="DF60" s="0" t="n">
        <v>220</v>
      </c>
      <c r="DG60" s="0" t="n">
        <v>220</v>
      </c>
      <c r="DH60" s="12" t="n">
        <v>1401.1</v>
      </c>
      <c r="DI60" s="12" t="n">
        <v>1205</v>
      </c>
      <c r="DJ60" s="12" t="n">
        <v>905</v>
      </c>
      <c r="DK60" s="12" t="n">
        <v>1363</v>
      </c>
      <c r="DL60" s="12" t="n">
        <v>345</v>
      </c>
      <c r="DM60" s="0" t="n">
        <v>6.8</v>
      </c>
      <c r="DN60" s="12" t="n">
        <v>1023.1</v>
      </c>
      <c r="DO60" s="0" t="n">
        <v>34</v>
      </c>
      <c r="DP60" s="0" t="n">
        <v>160</v>
      </c>
      <c r="DQ60" s="12" t="n">
        <v>0</v>
      </c>
      <c r="DR60" s="12" t="n">
        <v>350</v>
      </c>
      <c r="DS60" s="12" t="n">
        <v>1051</v>
      </c>
      <c r="DT60" s="12" t="n">
        <v>760</v>
      </c>
      <c r="DU60" s="12" t="n">
        <v>1023.1</v>
      </c>
      <c r="DV60" s="0" t="n">
        <v>6.8</v>
      </c>
      <c r="DW60" s="0" t="n">
        <v>49</v>
      </c>
      <c r="DX60" s="12" t="n">
        <v>5.2</v>
      </c>
      <c r="DY60" s="0" t="n">
        <v>685</v>
      </c>
      <c r="DZ60" s="0" t="n">
        <v>1065</v>
      </c>
      <c r="EA60" s="0" t="n">
        <v>0</v>
      </c>
      <c r="EB60" s="12" t="n">
        <f aca="false">DF60*$EB$1*$EB$2</f>
        <v>39600</v>
      </c>
      <c r="EC60" s="12" t="n">
        <v>252198</v>
      </c>
      <c r="ED60" s="12" t="n">
        <v>216900</v>
      </c>
      <c r="EE60" s="12" t="n">
        <v>162900</v>
      </c>
      <c r="EF60" s="12" t="n">
        <v>245340</v>
      </c>
      <c r="EG60" s="12" t="n">
        <v>62100</v>
      </c>
      <c r="EH60" s="12" t="n">
        <v>1224</v>
      </c>
      <c r="EI60" s="12" t="n">
        <v>184158</v>
      </c>
      <c r="EJ60" s="12" t="n">
        <v>6120</v>
      </c>
      <c r="EK60" s="12" t="n">
        <v>28800</v>
      </c>
      <c r="EL60" s="12" t="n">
        <v>0</v>
      </c>
      <c r="EM60" s="12" t="n">
        <v>63000</v>
      </c>
      <c r="EN60" s="12" t="n">
        <v>189180</v>
      </c>
      <c r="EO60" s="12" t="n">
        <v>136800</v>
      </c>
      <c r="EP60" s="12" t="n">
        <v>184158</v>
      </c>
      <c r="EQ60" s="0" t="n">
        <v>1224</v>
      </c>
      <c r="ER60" s="12" t="n">
        <v>8820</v>
      </c>
      <c r="ES60" s="12" t="n">
        <v>936</v>
      </c>
      <c r="ET60" s="12" t="n">
        <v>123300</v>
      </c>
      <c r="EU60" s="12" t="n">
        <v>191700</v>
      </c>
      <c r="EV60" s="0" t="n">
        <v>0</v>
      </c>
      <c r="EW60" s="0" t="s">
        <v>114</v>
      </c>
      <c r="EX60" s="0" t="s">
        <v>115</v>
      </c>
      <c r="EY60" s="0" t="s">
        <v>116</v>
      </c>
      <c r="EZ60" s="25" t="s">
        <v>74</v>
      </c>
      <c r="FS60" s="0" t="n">
        <v>367</v>
      </c>
    </row>
    <row r="61" customFormat="false" ht="12.75" hidden="false" customHeight="false" outlineLevel="0" collapsed="false">
      <c r="A61" s="0" t="s">
        <v>144</v>
      </c>
      <c r="B61" s="0" t="n">
        <v>2003</v>
      </c>
      <c r="C61" s="24" t="n">
        <v>37773</v>
      </c>
      <c r="D61" s="0" t="s">
        <v>171</v>
      </c>
      <c r="E61" s="0" t="str">
        <f aca="false">CONCATENATE(D61," ",B61)</f>
        <v>NV 2003</v>
      </c>
      <c r="F61" s="0" t="s">
        <v>220</v>
      </c>
      <c r="G61" s="0" t="s">
        <v>173</v>
      </c>
      <c r="H61" s="0" t="s">
        <v>221</v>
      </c>
      <c r="I61" s="0" t="s">
        <v>222</v>
      </c>
      <c r="J61" s="0" t="str">
        <f aca="false">IF(OR($EZ61=J$5,$FA61=J$5,$FB61=J$5),J$5,"")</f>
        <v/>
      </c>
      <c r="K61" s="0" t="str">
        <f aca="false">IF(AND($J61=$J$5,$B61=2001),CONCATENATE($J61," ",$B61),"")</f>
        <v/>
      </c>
      <c r="L61" s="0" t="str">
        <f aca="false">IF(AND($J61=$J$5,$B61=2002),CONCATENATE($J61," ",$B61),"")</f>
        <v/>
      </c>
      <c r="M61" s="0" t="str">
        <f aca="false">IF(AND($J61=$J$5,$B61=2003),CONCATENATE($J61," ",$B61),"")</f>
        <v/>
      </c>
      <c r="N61" s="0" t="str">
        <f aca="false">IF(AND($J61=$J$5,$B61=2004),CONCATENATE($J61," ",$B61),"")</f>
        <v/>
      </c>
      <c r="O61" s="0" t="str">
        <f aca="false">IF(OR($EZ61=O$5,$FA61=O$5,$FB61=O$5),O$5,"")</f>
        <v/>
      </c>
      <c r="P61" s="0" t="str">
        <f aca="false">IF(AND($O61=$O$5,$B61=2001),CONCATENATE($O61," ",$B61),"")</f>
        <v/>
      </c>
      <c r="Q61" s="0" t="str">
        <f aca="false">IF(AND($O61=$O$5,$B61=2002),CONCATENATE($O61," ",$B61),"")</f>
        <v/>
      </c>
      <c r="R61" s="0" t="str">
        <f aca="false">IF(AND($O61=$O$5,$B61=2003),CONCATENATE($O61," ",$B61),"")</f>
        <v/>
      </c>
      <c r="S61" s="0" t="str">
        <f aca="false">IF(AND($O61=$O$5,$B61=2004),CONCATENATE($O61," ",$B61),"")</f>
        <v/>
      </c>
      <c r="T61" s="0" t="str">
        <f aca="false">IF(OR($EZ61=T$5,$FA61=T$5,$FB61=T$5),T$5,"")</f>
        <v/>
      </c>
      <c r="U61" s="0" t="str">
        <f aca="false">IF(AND($T61=$T$5,$B61=2001),CONCATENATE($T61," ",$B61),"")</f>
        <v/>
      </c>
      <c r="V61" s="0" t="str">
        <f aca="false">IF(AND($T61=$T$5,$B61=2002),CONCATENATE($T61," ",$B61),"")</f>
        <v/>
      </c>
      <c r="W61" s="0" t="str">
        <f aca="false">IF(AND($T61=$T$5,$B61=2003),CONCATENATE($T61," ",$B61),"")</f>
        <v/>
      </c>
      <c r="X61" s="0" t="str">
        <f aca="false">IF(AND($T61=$T$5,$B61=2004),CONCATENATE($T61," ",$B61),"")</f>
        <v/>
      </c>
      <c r="Y61" s="0" t="str">
        <f aca="false">IF(OR($EZ61=Y$5,$FA61=Y$5,$FB61=Y$5),Y$5,"")</f>
        <v/>
      </c>
      <c r="Z61" s="0" t="str">
        <f aca="false">IF(AND($Y61=$Y$5,$B61=2001),CONCATENATE($Y61," ",$B61),"")</f>
        <v/>
      </c>
      <c r="AA61" s="0" t="str">
        <f aca="false">IF(AND($Y61=$Y$5,$B61=2002),CONCATENATE($Y61," ",$B61),"")</f>
        <v/>
      </c>
      <c r="AB61" s="0" t="str">
        <f aca="false">IF(AND($Y61=$Y$5,$B61=2003),CONCATENATE($Y61," ",$B61),"")</f>
        <v/>
      </c>
      <c r="AC61" s="0" t="str">
        <f aca="false">IF(AND($Y61=$Y$5,$B61=2004),CONCATENATE($Y61," ",$B61),"")</f>
        <v/>
      </c>
      <c r="AD61" s="0" t="str">
        <f aca="false">IF(OR($EZ61=AD$5,$FA61=AD$5,$FB61=AD$5),AD$5,"")</f>
        <v>Kern Nevada</v>
      </c>
      <c r="AE61" s="0" t="str">
        <f aca="false">IF(AND($AD61=$AD$5,$B61=2001),CONCATENATE($AD61," ",$B61),"")</f>
        <v/>
      </c>
      <c r="AF61" s="0" t="str">
        <f aca="false">IF(AND($AD61=$AD$5,$B61=2002),CONCATENATE($AD61," ",$B61),"")</f>
        <v/>
      </c>
      <c r="AG61" s="0" t="str">
        <f aca="false">IF(AND($AD61=$AD$5,$B61=2003),CONCATENATE($AD61," ",$B61),"")</f>
        <v>Kern Nevada 2003</v>
      </c>
      <c r="AH61" s="0" t="str">
        <f aca="false">IF(AND($AD61=$AD$5,$B61=2004),CONCATENATE($AD61," ",$B61),"")</f>
        <v/>
      </c>
      <c r="AI61" s="0" t="str">
        <f aca="false">IF(OR($EZ61=AI$5,$FA61=AI$5,$FB61=AI$5),AI$5,"")</f>
        <v/>
      </c>
      <c r="AJ61" s="0" t="str">
        <f aca="false">IF(AND($AI61=$AI$5,$B61=2001),CONCATENATE($AI61," ",$B61),"")</f>
        <v/>
      </c>
      <c r="AK61" s="0" t="str">
        <f aca="false">IF(AND($AI61=$AI$5,$B61=2002),CONCATENATE($AI61," ",$B61),"")</f>
        <v/>
      </c>
      <c r="AL61" s="0" t="str">
        <f aca="false">IF(AND($AI61=$AI$5,$B61=2003),CONCATENATE($AI61," ",$B61),"")</f>
        <v/>
      </c>
      <c r="AM61" s="0" t="str">
        <f aca="false">IF(AND($AI61=$AI$5,$B61=2004),CONCATENATE($AI61," ",$B61),"")</f>
        <v/>
      </c>
      <c r="AN61" s="0" t="str">
        <f aca="false">IF(OR($EZ61=AN$5,$FA61=AN$5,$FB61=AN$5),AN$5,"")</f>
        <v/>
      </c>
      <c r="AO61" s="0" t="str">
        <f aca="false">IF(AND($AN61=$AN$5,$B61=2001),CONCATENATE($AN61," ",$B61),"")</f>
        <v/>
      </c>
      <c r="AP61" s="0" t="str">
        <f aca="false">IF(AND($AN61=$AN$5,$B61=2002),CONCATENATE($AN61," ",$B61),"")</f>
        <v/>
      </c>
      <c r="AQ61" s="0" t="str">
        <f aca="false">IF(AND($AN61=$AN$5,$B61=2003),CONCATENATE($AN61," ",$B61),"")</f>
        <v/>
      </c>
      <c r="AR61" s="0" t="str">
        <f aca="false">IF(AND($AN61=$AN$5,$B61=2004),CONCATENATE($AN61," ",$B61),"")</f>
        <v/>
      </c>
      <c r="AS61" s="0" t="str">
        <f aca="false">IF(OR($EZ61=AS$5,$FA61=AS$5,$FB61=AS$5),AS$5,"")</f>
        <v/>
      </c>
      <c r="AT61" s="0" t="str">
        <f aca="false">IF(AND($AS61=$AS$5,$B61=2001),CONCATENATE($AS61," ",$B61),"")</f>
        <v/>
      </c>
      <c r="AU61" s="0" t="str">
        <f aca="false">IF(AND($AS61=$AS$5,$B61=2002),CONCATENATE($AS61," ",$B61),"")</f>
        <v/>
      </c>
      <c r="AV61" s="0" t="str">
        <f aca="false">IF(AND($AS61=$AS$5,$B61=2003),CONCATENATE($AS61," ",$B61),"")</f>
        <v/>
      </c>
      <c r="AW61" s="0" t="str">
        <f aca="false">IF(AND($AS61=$AS$5,$B61=2004),CONCATENATE($AS61," ",$B61),"")</f>
        <v/>
      </c>
      <c r="AX61" s="0" t="str">
        <f aca="false">IF(OR($EZ61=AX$5,$FA61=AX$5,$FB61=AX$5),AX$5,"")</f>
        <v/>
      </c>
      <c r="AY61" s="0" t="str">
        <f aca="false">IF(AND($AX61=$AX$5,$B61=2001),CONCATENATE($AX61," ",$B61),"")</f>
        <v/>
      </c>
      <c r="AZ61" s="0" t="str">
        <f aca="false">IF(AND($AX61=$AX$5,$B61=2002),CONCATENATE($AX61," ",$B61),"")</f>
        <v/>
      </c>
      <c r="BA61" s="0" t="str">
        <f aca="false">IF(AND($AX61=$AX$5,$B61=2003),CONCATENATE($AX61," ",$B61),"")</f>
        <v/>
      </c>
      <c r="BB61" s="0" t="str">
        <f aca="false">IF(AND($AX61=$AX$5,$B61=2004),CONCATENATE($AX61," ",$B61),"")</f>
        <v/>
      </c>
      <c r="BC61" s="0" t="str">
        <f aca="false">IF(OR($EZ61=BC$5,$FA61=BC$5,$FB61=BC$5),BC$5,"")</f>
        <v/>
      </c>
      <c r="BD61" s="0" t="str">
        <f aca="false">IF(AND($BC61=$BC$5,$B61=2001),CONCATENATE($BC61," ",$B61),"")</f>
        <v/>
      </c>
      <c r="BE61" s="0" t="str">
        <f aca="false">IF(AND($BC61=$BC$5,$B61=2002),CONCATENATE($BC61," ",$B61),"")</f>
        <v/>
      </c>
      <c r="BF61" s="0" t="str">
        <f aca="false">IF(AND($BC61=$BC$5,$B61=2003),CONCATENATE($BC61," ",$B61),"")</f>
        <v/>
      </c>
      <c r="BG61" s="0" t="str">
        <f aca="false">IF(AND($BC61=$BC$5,$B61=2004),CONCATENATE($BC61," ",$B61),"")</f>
        <v/>
      </c>
      <c r="BH61" s="0" t="str">
        <f aca="false">IF(OR($EZ61=BH$5,$FA61=BH$5,$FB61=BH$5),BH$5,"")</f>
        <v/>
      </c>
      <c r="BI61" s="0" t="str">
        <f aca="false">IF(AND($BH61=$BH$5,$B61=2001),CONCATENATE($BH61," ",$B61),"")</f>
        <v/>
      </c>
      <c r="BJ61" s="0" t="str">
        <f aca="false">IF(AND($BH61=$BH$5,$B61=2002),CONCATENATE($BH61," ",$B61),"")</f>
        <v/>
      </c>
      <c r="BK61" s="0" t="str">
        <f aca="false">IF(AND($BH61=$BH$5,$B61=2003),CONCATENATE($BH61," ",$B61),"")</f>
        <v/>
      </c>
      <c r="BL61" s="0" t="str">
        <f aca="false">IF(AND($BH61=$BH$5,$B61=2004),CONCATENATE($BH61," ",$B61),"")</f>
        <v/>
      </c>
      <c r="BM61" s="0" t="str">
        <f aca="false">IF(OR($EZ61=BM$5,$FA61=BM$5,$FB61=BM$5),BM$5,"")</f>
        <v/>
      </c>
      <c r="BN61" s="0" t="str">
        <f aca="false">IF(AND($BM61=$BM$5,$B61=2001),CONCATENATE($BM61," ",$B61),"")</f>
        <v/>
      </c>
      <c r="BO61" s="0" t="str">
        <f aca="false">IF(AND($BM61=$BM$5,$B61=2002),CONCATENATE($BM61," ",$B61),"")</f>
        <v/>
      </c>
      <c r="BP61" s="0" t="str">
        <f aca="false">IF(AND($BM61=$BM$5,$B61=2003),CONCATENATE($BM61," ",$B61),"")</f>
        <v/>
      </c>
      <c r="BQ61" s="0" t="str">
        <f aca="false">IF(AND($BM61=$BM$5,$B61=2004),CONCATENATE($BM61," ",$B61),"")</f>
        <v/>
      </c>
      <c r="BR61" s="0" t="str">
        <f aca="false">IF(OR($EZ61=BR$5,$FA61=BR$5,$FB61=BR$5),BR$5,"")</f>
        <v/>
      </c>
      <c r="BS61" s="0" t="str">
        <f aca="false">IF(AND($BR61=$BR$5,$B61=2001),CONCATENATE($BR61," ",$B61),"")</f>
        <v/>
      </c>
      <c r="BT61" s="0" t="str">
        <f aca="false">IF(AND($BR61=$BR$5,$B61=2002),CONCATENATE($BR61," ",$B61),"")</f>
        <v/>
      </c>
      <c r="BU61" s="0" t="str">
        <f aca="false">IF(AND($BR61=$BR$5,$B61=2003),CONCATENATE($BR61," ",$B61),"")</f>
        <v/>
      </c>
      <c r="BV61" s="0" t="str">
        <f aca="false">IF(AND($BR61=$BR$5,$B61=2004),CONCATENATE($BR61," ",$B61),"")</f>
        <v/>
      </c>
      <c r="BW61" s="0" t="str">
        <f aca="false">IF(OR($EZ61=BW$5,$FA61=BW$5,$FB61=BW$5),BW$5,"")</f>
        <v/>
      </c>
      <c r="BX61" s="0" t="str">
        <f aca="false">IF(AND($BW61=$BW$5,$B61=2001),CONCATENATE($BW61," ",$B61),"")</f>
        <v/>
      </c>
      <c r="BY61" s="0" t="str">
        <f aca="false">IF(AND($BW61=$BW$5,$B61=2002),CONCATENATE($BW61," ",$B61),"")</f>
        <v/>
      </c>
      <c r="BZ61" s="0" t="str">
        <f aca="false">IF(AND($BW61=$BW$5,$B61=2003),CONCATENATE($BW61," ",$B61),"")</f>
        <v/>
      </c>
      <c r="CA61" s="0" t="str">
        <f aca="false">IF(AND($BW61=$BW$5,$B61=2004),CONCATENATE($BW61," ",$B61),"")</f>
        <v/>
      </c>
      <c r="CB61" s="0" t="str">
        <f aca="false">IF(OR($EZ61=CB$5,$FA61=CB$5,$FB61=CB$5),CB$5,"")</f>
        <v/>
      </c>
      <c r="CC61" s="0" t="str">
        <f aca="false">IF(AND($CB61=$CB$5,$B61=2001),CONCATENATE($CB61," ",$B61),"")</f>
        <v/>
      </c>
      <c r="CD61" s="0" t="str">
        <f aca="false">IF(AND($CB61=$CB$5,$B61=2002),CONCATENATE($CB61," ",$B61),"")</f>
        <v/>
      </c>
      <c r="CE61" s="0" t="str">
        <f aca="false">IF(AND($CB61=$CB$5,$B61=2003),CONCATENATE($CB61," ",$B61),"")</f>
        <v/>
      </c>
      <c r="CF61" s="0" t="str">
        <f aca="false">IF(AND($CB61=$CB$5,$B61=2004),CONCATENATE($CB61," ",$B61),"")</f>
        <v/>
      </c>
      <c r="CG61" s="0" t="str">
        <f aca="false">IF(OR($EZ61=CG$5,$FA61=CG$5,$FB61=CG$5),CG$5,"")</f>
        <v/>
      </c>
      <c r="CH61" s="0" t="str">
        <f aca="false">IF(AND($CG61=$CG$5,$B61=2001),CONCATENATE($CG61," ",$B61),"")</f>
        <v/>
      </c>
      <c r="CI61" s="0" t="str">
        <f aca="false">IF(AND($CG61=$CG$5,$B61=2002),CONCATENATE($CG61," ",$B61),"")</f>
        <v/>
      </c>
      <c r="CJ61" s="0" t="str">
        <f aca="false">IF(AND($CG61=$CG$5,$B61=2003),CONCATENATE($CG61," ",$B61),"")</f>
        <v/>
      </c>
      <c r="CK61" s="0" t="str">
        <f aca="false">IF(AND($CG61=$CG$5,$B61=2004),CONCATENATE($CG61," ",$B61),"")</f>
        <v/>
      </c>
      <c r="CL61" s="0" t="str">
        <f aca="false">IF(OR($EZ61=CL$5,$FA61=CL$5,$FB61=CL$5),CL$5,"")</f>
        <v/>
      </c>
      <c r="CM61" s="0" t="str">
        <f aca="false">IF(AND($CL61=$CL$5,$B61=2001),CONCATENATE($CL61," ",$B61),"")</f>
        <v/>
      </c>
      <c r="CN61" s="0" t="str">
        <f aca="false">IF(AND($CL61=$CL$5,$B61=2002),CONCATENATE($CL61," ",$B61),"")</f>
        <v/>
      </c>
      <c r="CO61" s="0" t="str">
        <f aca="false">IF(AND($CL61=$CL$5,$B61=2003),CONCATENATE($CL61," ",$B61),"")</f>
        <v/>
      </c>
      <c r="CP61" s="0" t="str">
        <f aca="false">IF(AND($CL61=$CL$5,$B61=2004),CONCATENATE($CL61," ",$B61),"")</f>
        <v/>
      </c>
      <c r="CQ61" s="0" t="str">
        <f aca="false">IF(OR($EZ61=CQ$5,$FA61=CQ$5,$FB61=CQ$5),CQ$5,"")</f>
        <v/>
      </c>
      <c r="CR61" s="0" t="str">
        <f aca="false">IF(AND($CQ61=$CQ$5,$B61=2001),CONCATENATE($CQ61," ",$B61),"")</f>
        <v/>
      </c>
      <c r="CS61" s="0" t="str">
        <f aca="false">IF(AND($CQ61=$CQ$5,$B61=2002),CONCATENATE($CQ61," ",$B61),"")</f>
        <v/>
      </c>
      <c r="CT61" s="0" t="str">
        <f aca="false">IF(AND($CQ61=$CQ$5,$B61=2003),CONCATENATE($CQ61," ",$B61),"")</f>
        <v/>
      </c>
      <c r="CU61" s="0" t="str">
        <f aca="false">IF(AND($CQ61=$CQ$5,$B61=2004),CONCATENATE($CQ61," ",$B61),"")</f>
        <v/>
      </c>
      <c r="CV61" s="0" t="str">
        <f aca="false">IF(OR($EZ61=CV$5,$FA61=CV$5,$FB61=CV$5),CV$5,"")</f>
        <v/>
      </c>
      <c r="CW61" s="0" t="str">
        <f aca="false">IF(AND($CV61=$CV$5,$B61=2001),CONCATENATE($CV61," ",$B61),"")</f>
        <v/>
      </c>
      <c r="CX61" s="0" t="str">
        <f aca="false">IF(AND($CV61=$CV$5,$B61=2002),CONCATENATE($CV61," ",$B61),"")</f>
        <v/>
      </c>
      <c r="CY61" s="0" t="str">
        <f aca="false">IF(AND($CV61=$CV$5,$B61=2003),CONCATENATE($CV61," ",$B61),"")</f>
        <v/>
      </c>
      <c r="CZ61" s="0" t="str">
        <f aca="false">IF(AND($CV61=$CV$5,$B61=2004),CONCATENATE($CV61," ",$B61),"")</f>
        <v/>
      </c>
      <c r="DA61" s="0" t="str">
        <f aca="false">IF(OR($EZ61=DA$5,$FA61=DA$5,$FB61=DA$5),DA$5,"")</f>
        <v/>
      </c>
      <c r="DB61" s="0" t="str">
        <f aca="false">IF(AND($DA61=$DA$5,$B61=2001),CONCATENATE($DA61," ",$B61),"")</f>
        <v/>
      </c>
      <c r="DC61" s="0" t="str">
        <f aca="false">IF(AND($DA61=$DA$5,$B61=2002),CONCATENATE($DA61," ",$B61),"")</f>
        <v/>
      </c>
      <c r="DD61" s="0" t="str">
        <f aca="false">IF(AND($DA61=$DA$5,$B61=2003),CONCATENATE($DA61," ",$B61),"")</f>
        <v/>
      </c>
      <c r="DE61" s="0" t="str">
        <f aca="false">IF(AND($DA61=$DA$5,$B61=2004),CONCATENATE($DA61," ",$B61),"")</f>
        <v/>
      </c>
      <c r="DF61" s="0" t="n">
        <v>1000</v>
      </c>
      <c r="DG61" s="0" t="n">
        <v>1000</v>
      </c>
      <c r="DH61" s="12" t="n">
        <v>2606.1</v>
      </c>
      <c r="DI61" s="12" t="n">
        <v>1205</v>
      </c>
      <c r="DJ61" s="12" t="n">
        <v>8305</v>
      </c>
      <c r="DK61" s="12" t="n">
        <v>3113</v>
      </c>
      <c r="DL61" s="12" t="n">
        <v>1845</v>
      </c>
      <c r="DM61" s="0" t="n">
        <v>6.8</v>
      </c>
      <c r="DN61" s="12" t="n">
        <v>1503.1</v>
      </c>
      <c r="DO61" s="0" t="n">
        <v>34</v>
      </c>
      <c r="DP61" s="0" t="n">
        <v>160</v>
      </c>
      <c r="DQ61" s="12" t="n">
        <v>3635</v>
      </c>
      <c r="DR61" s="12" t="n">
        <v>850</v>
      </c>
      <c r="DS61" s="12" t="n">
        <v>4866</v>
      </c>
      <c r="DT61" s="12" t="n">
        <v>1296</v>
      </c>
      <c r="DU61" s="12" t="n">
        <v>1503.1</v>
      </c>
      <c r="DV61" s="0" t="n">
        <v>6.8</v>
      </c>
      <c r="DW61" s="0" t="n">
        <v>559</v>
      </c>
      <c r="DX61" s="12" t="n">
        <v>1775.2</v>
      </c>
      <c r="DY61" s="0" t="n">
        <v>685</v>
      </c>
      <c r="DZ61" s="0" t="n">
        <v>1065</v>
      </c>
      <c r="EA61" s="0" t="n">
        <v>0</v>
      </c>
      <c r="EB61" s="12" t="n">
        <f aca="false">DF61*$EB$1*$EB$2</f>
        <v>180000</v>
      </c>
      <c r="EC61" s="12" t="n">
        <v>469098</v>
      </c>
      <c r="ED61" s="12" t="n">
        <v>216900</v>
      </c>
      <c r="EE61" s="12" t="n">
        <v>1494900</v>
      </c>
      <c r="EF61" s="12" t="n">
        <v>560340</v>
      </c>
      <c r="EG61" s="12" t="n">
        <v>332100</v>
      </c>
      <c r="EH61" s="12" t="n">
        <v>1224</v>
      </c>
      <c r="EI61" s="12" t="n">
        <v>270558</v>
      </c>
      <c r="EJ61" s="12" t="n">
        <v>6120</v>
      </c>
      <c r="EK61" s="12" t="n">
        <v>28800</v>
      </c>
      <c r="EL61" s="12" t="n">
        <v>654300</v>
      </c>
      <c r="EM61" s="12" t="n">
        <v>153000</v>
      </c>
      <c r="EN61" s="12" t="n">
        <v>875880</v>
      </c>
      <c r="EO61" s="12" t="n">
        <v>233280</v>
      </c>
      <c r="EP61" s="12" t="n">
        <v>270558</v>
      </c>
      <c r="EQ61" s="0" t="n">
        <v>1224</v>
      </c>
      <c r="ER61" s="12" t="n">
        <v>100620</v>
      </c>
      <c r="ES61" s="12" t="n">
        <v>319536</v>
      </c>
      <c r="ET61" s="12" t="n">
        <v>123300</v>
      </c>
      <c r="EU61" s="12" t="n">
        <v>191700</v>
      </c>
      <c r="EV61" s="0" t="n">
        <v>0</v>
      </c>
      <c r="EW61" s="0" t="s">
        <v>114</v>
      </c>
      <c r="EX61" s="0" t="s">
        <v>115</v>
      </c>
      <c r="EY61" s="0" t="s">
        <v>116</v>
      </c>
      <c r="EZ61" s="0" t="s">
        <v>74</v>
      </c>
      <c r="FC61" s="0" t="s">
        <v>533</v>
      </c>
      <c r="FD61" s="0" t="s">
        <v>534</v>
      </c>
      <c r="FS61" s="0" t="n">
        <v>525</v>
      </c>
    </row>
    <row r="62" customFormat="false" ht="12.75" hidden="false" customHeight="false" outlineLevel="0" collapsed="false">
      <c r="A62" s="0" t="s">
        <v>517</v>
      </c>
      <c r="B62" s="0" t="n">
        <v>2003</v>
      </c>
      <c r="C62" s="24" t="n">
        <v>37773</v>
      </c>
      <c r="D62" s="0" t="s">
        <v>171</v>
      </c>
      <c r="E62" s="0" t="str">
        <f aca="false">CONCATENATE(D62," ",B62)</f>
        <v>NV 2003</v>
      </c>
      <c r="F62" s="0" t="s">
        <v>456</v>
      </c>
      <c r="G62" s="0" t="s">
        <v>173</v>
      </c>
      <c r="H62" s="25" t="s">
        <v>211</v>
      </c>
      <c r="I62" s="0" t="s">
        <v>457</v>
      </c>
      <c r="J62" s="0" t="str">
        <f aca="false">IF(OR($EZ62=J$5,$FA62=J$5,$FB62=J$5),J$5,"")</f>
        <v/>
      </c>
      <c r="K62" s="0" t="str">
        <f aca="false">IF(AND($J62=$J$5,$B62=2001),CONCATENATE($J62," ",$B62),"")</f>
        <v/>
      </c>
      <c r="L62" s="0" t="str">
        <f aca="false">IF(AND($J62=$J$5,$B62=2002),CONCATENATE($J62," ",$B62),"")</f>
        <v/>
      </c>
      <c r="M62" s="0" t="str">
        <f aca="false">IF(AND($J62=$J$5,$B62=2003),CONCATENATE($J62," ",$B62),"")</f>
        <v/>
      </c>
      <c r="N62" s="0" t="str">
        <f aca="false">IF(AND($J62=$J$5,$B62=2004),CONCATENATE($J62," ",$B62),"")</f>
        <v/>
      </c>
      <c r="O62" s="0" t="str">
        <f aca="false">IF(OR($EZ62=O$5,$FA62=O$5,$FB62=O$5),O$5,"")</f>
        <v/>
      </c>
      <c r="P62" s="0" t="str">
        <f aca="false">IF(AND($O62=$O$5,$B62=2001),CONCATENATE($O62," ",$B62),"")</f>
        <v/>
      </c>
      <c r="Q62" s="0" t="str">
        <f aca="false">IF(AND($O62=$O$5,$B62=2002),CONCATENATE($O62," ",$B62),"")</f>
        <v/>
      </c>
      <c r="R62" s="0" t="str">
        <f aca="false">IF(AND($O62=$O$5,$B62=2003),CONCATENATE($O62," ",$B62),"")</f>
        <v/>
      </c>
      <c r="S62" s="0" t="str">
        <f aca="false">IF(AND($O62=$O$5,$B62=2004),CONCATENATE($O62," ",$B62),"")</f>
        <v/>
      </c>
      <c r="T62" s="0" t="str">
        <f aca="false">IF(OR($EZ62=T$5,$FA62=T$5,$FB62=T$5),T$5,"")</f>
        <v/>
      </c>
      <c r="U62" s="0" t="str">
        <f aca="false">IF(AND($T62=$T$5,$B62=2001),CONCATENATE($T62," ",$B62),"")</f>
        <v/>
      </c>
      <c r="V62" s="0" t="str">
        <f aca="false">IF(AND($T62=$T$5,$B62=2002),CONCATENATE($T62," ",$B62),"")</f>
        <v/>
      </c>
      <c r="W62" s="0" t="str">
        <f aca="false">IF(AND($T62=$T$5,$B62=2003),CONCATENATE($T62," ",$B62),"")</f>
        <v/>
      </c>
      <c r="X62" s="0" t="str">
        <f aca="false">IF(AND($T62=$T$5,$B62=2004),CONCATENATE($T62," ",$B62),"")</f>
        <v/>
      </c>
      <c r="Y62" s="0" t="str">
        <f aca="false">IF(OR($EZ62=Y$5,$FA62=Y$5,$FB62=Y$5),Y$5,"")</f>
        <v/>
      </c>
      <c r="Z62" s="0" t="str">
        <f aca="false">IF(AND($Y62=$Y$5,$B62=2001),CONCATENATE($Y62," ",$B62),"")</f>
        <v/>
      </c>
      <c r="AA62" s="0" t="str">
        <f aca="false">IF(AND($Y62=$Y$5,$B62=2002),CONCATENATE($Y62," ",$B62),"")</f>
        <v/>
      </c>
      <c r="AB62" s="0" t="str">
        <f aca="false">IF(AND($Y62=$Y$5,$B62=2003),CONCATENATE($Y62," ",$B62),"")</f>
        <v/>
      </c>
      <c r="AC62" s="0" t="str">
        <f aca="false">IF(AND($Y62=$Y$5,$B62=2004),CONCATENATE($Y62," ",$B62),"")</f>
        <v/>
      </c>
      <c r="AD62" s="0" t="str">
        <f aca="false">IF(OR($EZ62=AD$5,$FA62=AD$5,$FB62=AD$5),AD$5,"")</f>
        <v>Kern Nevada</v>
      </c>
      <c r="AE62" s="0" t="str">
        <f aca="false">IF(AND($AD62=$AD$5,$B62=2001),CONCATENATE($AD62," ",$B62),"")</f>
        <v/>
      </c>
      <c r="AF62" s="0" t="str">
        <f aca="false">IF(AND($AD62=$AD$5,$B62=2002),CONCATENATE($AD62," ",$B62),"")</f>
        <v/>
      </c>
      <c r="AG62" s="0" t="str">
        <f aca="false">IF(AND($AD62=$AD$5,$B62=2003),CONCATENATE($AD62," ",$B62),"")</f>
        <v>Kern Nevada 2003</v>
      </c>
      <c r="AH62" s="0" t="str">
        <f aca="false">IF(AND($AD62=$AD$5,$B62=2004),CONCATENATE($AD62," ",$B62),"")</f>
        <v/>
      </c>
      <c r="AI62" s="0" t="str">
        <f aca="false">IF(OR($EZ62=AI$5,$FA62=AI$5,$FB62=AI$5),AI$5,"")</f>
        <v/>
      </c>
      <c r="AJ62" s="0" t="str">
        <f aca="false">IF(AND($AI62=$AI$5,$B62=2001),CONCATENATE($AI62," ",$B62),"")</f>
        <v/>
      </c>
      <c r="AK62" s="0" t="str">
        <f aca="false">IF(AND($AI62=$AI$5,$B62=2002),CONCATENATE($AI62," ",$B62),"")</f>
        <v/>
      </c>
      <c r="AL62" s="0" t="str">
        <f aca="false">IF(AND($AI62=$AI$5,$B62=2003),CONCATENATE($AI62," ",$B62),"")</f>
        <v/>
      </c>
      <c r="AM62" s="0" t="str">
        <f aca="false">IF(AND($AI62=$AI$5,$B62=2004),CONCATENATE($AI62," ",$B62),"")</f>
        <v/>
      </c>
      <c r="AN62" s="0" t="str">
        <f aca="false">IF(OR($EZ62=AN$5,$FA62=AN$5,$FB62=AN$5),AN$5,"")</f>
        <v/>
      </c>
      <c r="AO62" s="0" t="str">
        <f aca="false">IF(AND($AN62=$AN$5,$B62=2001),CONCATENATE($AN62," ",$B62),"")</f>
        <v/>
      </c>
      <c r="AP62" s="0" t="str">
        <f aca="false">IF(AND($AN62=$AN$5,$B62=2002),CONCATENATE($AN62," ",$B62),"")</f>
        <v/>
      </c>
      <c r="AQ62" s="0" t="str">
        <f aca="false">IF(AND($AN62=$AN$5,$B62=2003),CONCATENATE($AN62," ",$B62),"")</f>
        <v/>
      </c>
      <c r="AR62" s="0" t="str">
        <f aca="false">IF(AND($AN62=$AN$5,$B62=2004),CONCATENATE($AN62," ",$B62),"")</f>
        <v/>
      </c>
      <c r="AS62" s="0" t="str">
        <f aca="false">IF(OR($EZ62=AS$5,$FA62=AS$5,$FB62=AS$5),AS$5,"")</f>
        <v/>
      </c>
      <c r="AT62" s="0" t="str">
        <f aca="false">IF(AND($AS62=$AS$5,$B62=2001),CONCATENATE($AS62," ",$B62),"")</f>
        <v/>
      </c>
      <c r="AU62" s="0" t="str">
        <f aca="false">IF(AND($AS62=$AS$5,$B62=2002),CONCATENATE($AS62," ",$B62),"")</f>
        <v/>
      </c>
      <c r="AV62" s="0" t="str">
        <f aca="false">IF(AND($AS62=$AS$5,$B62=2003),CONCATENATE($AS62," ",$B62),"")</f>
        <v/>
      </c>
      <c r="AW62" s="0" t="str">
        <f aca="false">IF(AND($AS62=$AS$5,$B62=2004),CONCATENATE($AS62," ",$B62),"")</f>
        <v/>
      </c>
      <c r="AX62" s="0" t="str">
        <f aca="false">IF(OR($EZ62=AX$5,$FA62=AX$5,$FB62=AX$5),AX$5,"")</f>
        <v/>
      </c>
      <c r="AY62" s="0" t="str">
        <f aca="false">IF(AND($AX62=$AX$5,$B62=2001),CONCATENATE($AX62," ",$B62),"")</f>
        <v/>
      </c>
      <c r="AZ62" s="0" t="str">
        <f aca="false">IF(AND($AX62=$AX$5,$B62=2002),CONCATENATE($AX62," ",$B62),"")</f>
        <v/>
      </c>
      <c r="BA62" s="0" t="str">
        <f aca="false">IF(AND($AX62=$AX$5,$B62=2003),CONCATENATE($AX62," ",$B62),"")</f>
        <v/>
      </c>
      <c r="BB62" s="0" t="str">
        <f aca="false">IF(AND($AX62=$AX$5,$B62=2004),CONCATENATE($AX62," ",$B62),"")</f>
        <v/>
      </c>
      <c r="BC62" s="0" t="str">
        <f aca="false">IF(OR($EZ62=BC$5,$FA62=BC$5,$FB62=BC$5),BC$5,"")</f>
        <v/>
      </c>
      <c r="BD62" s="0" t="str">
        <f aca="false">IF(AND($BC62=$BC$5,$B62=2001),CONCATENATE($BC62," ",$B62),"")</f>
        <v/>
      </c>
      <c r="BE62" s="0" t="str">
        <f aca="false">IF(AND($BC62=$BC$5,$B62=2002),CONCATENATE($BC62," ",$B62),"")</f>
        <v/>
      </c>
      <c r="BF62" s="0" t="str">
        <f aca="false">IF(AND($BC62=$BC$5,$B62=2003),CONCATENATE($BC62," ",$B62),"")</f>
        <v/>
      </c>
      <c r="BG62" s="0" t="str">
        <f aca="false">IF(AND($BC62=$BC$5,$B62=2004),CONCATENATE($BC62," ",$B62),"")</f>
        <v/>
      </c>
      <c r="BH62" s="0" t="str">
        <f aca="false">IF(OR($EZ62=BH$5,$FA62=BH$5,$FB62=BH$5),BH$5,"")</f>
        <v/>
      </c>
      <c r="BI62" s="0" t="str">
        <f aca="false">IF(AND($BH62=$BH$5,$B62=2001),CONCATENATE($BH62," ",$B62),"")</f>
        <v/>
      </c>
      <c r="BJ62" s="0" t="str">
        <f aca="false">IF(AND($BH62=$BH$5,$B62=2002),CONCATENATE($BH62," ",$B62),"")</f>
        <v/>
      </c>
      <c r="BK62" s="0" t="str">
        <f aca="false">IF(AND($BH62=$BH$5,$B62=2003),CONCATENATE($BH62," ",$B62),"")</f>
        <v/>
      </c>
      <c r="BL62" s="0" t="str">
        <f aca="false">IF(AND($BH62=$BH$5,$B62=2004),CONCATENATE($BH62," ",$B62),"")</f>
        <v/>
      </c>
      <c r="BM62" s="0" t="str">
        <f aca="false">IF(OR($EZ62=BM$5,$FA62=BM$5,$FB62=BM$5),BM$5,"")</f>
        <v/>
      </c>
      <c r="BN62" s="0" t="str">
        <f aca="false">IF(AND($BM62=$BM$5,$B62=2001),CONCATENATE($BM62," ",$B62),"")</f>
        <v/>
      </c>
      <c r="BO62" s="0" t="str">
        <f aca="false">IF(AND($BM62=$BM$5,$B62=2002),CONCATENATE($BM62," ",$B62),"")</f>
        <v/>
      </c>
      <c r="BP62" s="0" t="str">
        <f aca="false">IF(AND($BM62=$BM$5,$B62=2003),CONCATENATE($BM62," ",$B62),"")</f>
        <v/>
      </c>
      <c r="BQ62" s="0" t="str">
        <f aca="false">IF(AND($BM62=$BM$5,$B62=2004),CONCATENATE($BM62," ",$B62),"")</f>
        <v/>
      </c>
      <c r="BR62" s="0" t="str">
        <f aca="false">IF(OR($EZ62=BR$5,$FA62=BR$5,$FB62=BR$5),BR$5,"")</f>
        <v/>
      </c>
      <c r="BS62" s="0" t="str">
        <f aca="false">IF(AND($BR62=$BR$5,$B62=2001),CONCATENATE($BR62," ",$B62),"")</f>
        <v/>
      </c>
      <c r="BT62" s="0" t="str">
        <f aca="false">IF(AND($BR62=$BR$5,$B62=2002),CONCATENATE($BR62," ",$B62),"")</f>
        <v/>
      </c>
      <c r="BU62" s="0" t="str">
        <f aca="false">IF(AND($BR62=$BR$5,$B62=2003),CONCATENATE($BR62," ",$B62),"")</f>
        <v/>
      </c>
      <c r="BV62" s="0" t="str">
        <f aca="false">IF(AND($BR62=$BR$5,$B62=2004),CONCATENATE($BR62," ",$B62),"")</f>
        <v/>
      </c>
      <c r="BW62" s="0" t="str">
        <f aca="false">IF(OR($EZ62=BW$5,$FA62=BW$5,$FB62=BW$5),BW$5,"")</f>
        <v/>
      </c>
      <c r="BX62" s="0" t="str">
        <f aca="false">IF(AND($BW62=$BW$5,$B62=2001),CONCATENATE($BW62," ",$B62),"")</f>
        <v/>
      </c>
      <c r="BY62" s="0" t="str">
        <f aca="false">IF(AND($BW62=$BW$5,$B62=2002),CONCATENATE($BW62," ",$B62),"")</f>
        <v/>
      </c>
      <c r="BZ62" s="0" t="str">
        <f aca="false">IF(AND($BW62=$BW$5,$B62=2003),CONCATENATE($BW62," ",$B62),"")</f>
        <v/>
      </c>
      <c r="CA62" s="0" t="str">
        <f aca="false">IF(AND($BW62=$BW$5,$B62=2004),CONCATENATE($BW62," ",$B62),"")</f>
        <v/>
      </c>
      <c r="CB62" s="0" t="str">
        <f aca="false">IF(OR($EZ62=CB$5,$FA62=CB$5,$FB62=CB$5),CB$5,"")</f>
        <v/>
      </c>
      <c r="CC62" s="0" t="str">
        <f aca="false">IF(AND($CB62=$CB$5,$B62=2001),CONCATENATE($CB62," ",$B62),"")</f>
        <v/>
      </c>
      <c r="CD62" s="0" t="str">
        <f aca="false">IF(AND($CB62=$CB$5,$B62=2002),CONCATENATE($CB62," ",$B62),"")</f>
        <v/>
      </c>
      <c r="CE62" s="0" t="str">
        <f aca="false">IF(AND($CB62=$CB$5,$B62=2003),CONCATENATE($CB62," ",$B62),"")</f>
        <v/>
      </c>
      <c r="CF62" s="0" t="str">
        <f aca="false">IF(AND($CB62=$CB$5,$B62=2004),CONCATENATE($CB62," ",$B62),"")</f>
        <v/>
      </c>
      <c r="CG62" s="0" t="str">
        <f aca="false">IF(OR($EZ62=CG$5,$FA62=CG$5,$FB62=CG$5),CG$5,"")</f>
        <v/>
      </c>
      <c r="CH62" s="0" t="str">
        <f aca="false">IF(AND($CG62=$CG$5,$B62=2001),CONCATENATE($CG62," ",$B62),"")</f>
        <v/>
      </c>
      <c r="CI62" s="0" t="str">
        <f aca="false">IF(AND($CG62=$CG$5,$B62=2002),CONCATENATE($CG62," ",$B62),"")</f>
        <v/>
      </c>
      <c r="CJ62" s="0" t="str">
        <f aca="false">IF(AND($CG62=$CG$5,$B62=2003),CONCATENATE($CG62," ",$B62),"")</f>
        <v/>
      </c>
      <c r="CK62" s="0" t="str">
        <f aca="false">IF(AND($CG62=$CG$5,$B62=2004),CONCATENATE($CG62," ",$B62),"")</f>
        <v/>
      </c>
      <c r="CL62" s="0" t="str">
        <f aca="false">IF(OR($EZ62=CL$5,$FA62=CL$5,$FB62=CL$5),CL$5,"")</f>
        <v/>
      </c>
      <c r="CM62" s="0" t="str">
        <f aca="false">IF(AND($CL62=$CL$5,$B62=2001),CONCATENATE($CL62," ",$B62),"")</f>
        <v/>
      </c>
      <c r="CN62" s="0" t="str">
        <f aca="false">IF(AND($CL62=$CL$5,$B62=2002),CONCATENATE($CL62," ",$B62),"")</f>
        <v/>
      </c>
      <c r="CO62" s="0" t="str">
        <f aca="false">IF(AND($CL62=$CL$5,$B62=2003),CONCATENATE($CL62," ",$B62),"")</f>
        <v/>
      </c>
      <c r="CP62" s="0" t="str">
        <f aca="false">IF(AND($CL62=$CL$5,$B62=2004),CONCATENATE($CL62," ",$B62),"")</f>
        <v/>
      </c>
      <c r="CQ62" s="0" t="str">
        <f aca="false">IF(OR($EZ62=CQ$5,$FA62=CQ$5,$FB62=CQ$5),CQ$5,"")</f>
        <v/>
      </c>
      <c r="CR62" s="0" t="str">
        <f aca="false">IF(AND($CQ62=$CQ$5,$B62=2001),CONCATENATE($CQ62," ",$B62),"")</f>
        <v/>
      </c>
      <c r="CS62" s="0" t="str">
        <f aca="false">IF(AND($CQ62=$CQ$5,$B62=2002),CONCATENATE($CQ62," ",$B62),"")</f>
        <v/>
      </c>
      <c r="CT62" s="0" t="str">
        <f aca="false">IF(AND($CQ62=$CQ$5,$B62=2003),CONCATENATE($CQ62," ",$B62),"")</f>
        <v/>
      </c>
      <c r="CU62" s="0" t="str">
        <f aca="false">IF(AND($CQ62=$CQ$5,$B62=2004),CONCATENATE($CQ62," ",$B62),"")</f>
        <v/>
      </c>
      <c r="CV62" s="0" t="str">
        <f aca="false">IF(OR($EZ62=CV$5,$FA62=CV$5,$FB62=CV$5),CV$5,"")</f>
        <v/>
      </c>
      <c r="CW62" s="0" t="str">
        <f aca="false">IF(AND($CV62=$CV$5,$B62=2001),CONCATENATE($CV62," ",$B62),"")</f>
        <v/>
      </c>
      <c r="CX62" s="0" t="str">
        <f aca="false">IF(AND($CV62=$CV$5,$B62=2002),CONCATENATE($CV62," ",$B62),"")</f>
        <v/>
      </c>
      <c r="CY62" s="0" t="str">
        <f aca="false">IF(AND($CV62=$CV$5,$B62=2003),CONCATENATE($CV62," ",$B62),"")</f>
        <v/>
      </c>
      <c r="CZ62" s="0" t="str">
        <f aca="false">IF(AND($CV62=$CV$5,$B62=2004),CONCATENATE($CV62," ",$B62),"")</f>
        <v/>
      </c>
      <c r="DA62" s="0" t="str">
        <f aca="false">IF(OR($EZ62=DA$5,$FA62=DA$5,$FB62=DA$5),DA$5,"")</f>
        <v/>
      </c>
      <c r="DB62" s="0" t="str">
        <f aca="false">IF(AND($DA62=$DA$5,$B62=2001),CONCATENATE($DA62," ",$B62),"")</f>
        <v/>
      </c>
      <c r="DC62" s="0" t="str">
        <f aca="false">IF(AND($DA62=$DA$5,$B62=2002),CONCATENATE($DA62," ",$B62),"")</f>
        <v/>
      </c>
      <c r="DD62" s="0" t="str">
        <f aca="false">IF(AND($DA62=$DA$5,$B62=2003),CONCATENATE($DA62," ",$B62),"")</f>
        <v/>
      </c>
      <c r="DE62" s="0" t="str">
        <f aca="false">IF(AND($DA62=$DA$5,$B62=2004),CONCATENATE($DA62," ",$B62),"")</f>
        <v/>
      </c>
      <c r="DF62" s="0" t="n">
        <v>500</v>
      </c>
      <c r="DG62" s="0" t="n">
        <v>500</v>
      </c>
      <c r="DH62" s="12" t="n">
        <v>2336.1</v>
      </c>
      <c r="DI62" s="12" t="n">
        <v>1205</v>
      </c>
      <c r="DJ62" s="12" t="n">
        <v>7305</v>
      </c>
      <c r="DK62" s="12" t="n">
        <v>2363</v>
      </c>
      <c r="DL62" s="12" t="n">
        <v>845</v>
      </c>
      <c r="DM62" s="0" t="n">
        <v>6.8</v>
      </c>
      <c r="DN62" s="12" t="n">
        <v>1233.1</v>
      </c>
      <c r="DO62" s="0" t="n">
        <v>34</v>
      </c>
      <c r="DP62" s="0" t="n">
        <v>160</v>
      </c>
      <c r="DQ62" s="12" t="n">
        <v>2835</v>
      </c>
      <c r="DR62" s="12" t="n">
        <v>350</v>
      </c>
      <c r="DS62" s="12" t="n">
        <v>4866</v>
      </c>
      <c r="DT62" s="12" t="n">
        <v>1296</v>
      </c>
      <c r="DU62" s="12" t="n">
        <v>1233.1</v>
      </c>
      <c r="DV62" s="0" t="n">
        <v>6.8</v>
      </c>
      <c r="DW62" s="0" t="n">
        <v>49</v>
      </c>
      <c r="DX62" s="12" t="n">
        <v>1775.2</v>
      </c>
      <c r="DY62" s="0" t="n">
        <v>685</v>
      </c>
      <c r="DZ62" s="0" t="n">
        <v>1065</v>
      </c>
      <c r="EA62" s="0" t="n">
        <v>0</v>
      </c>
      <c r="EB62" s="12" t="n">
        <f aca="false">DF62*$EB$1*$EB$2</f>
        <v>90000</v>
      </c>
      <c r="EC62" s="12" t="n">
        <v>420498</v>
      </c>
      <c r="ED62" s="12" t="n">
        <v>216900</v>
      </c>
      <c r="EE62" s="12" t="n">
        <v>1314900</v>
      </c>
      <c r="EF62" s="12" t="n">
        <v>425340</v>
      </c>
      <c r="EG62" s="12" t="n">
        <v>152100</v>
      </c>
      <c r="EH62" s="12" t="n">
        <v>1224</v>
      </c>
      <c r="EI62" s="12" t="n">
        <v>221958</v>
      </c>
      <c r="EJ62" s="12" t="n">
        <v>6120</v>
      </c>
      <c r="EK62" s="12" t="n">
        <v>28800</v>
      </c>
      <c r="EL62" s="12" t="n">
        <v>510300</v>
      </c>
      <c r="EM62" s="12" t="n">
        <v>63000</v>
      </c>
      <c r="EN62" s="12" t="n">
        <v>875880</v>
      </c>
      <c r="EO62" s="12" t="n">
        <v>233280</v>
      </c>
      <c r="EP62" s="12" t="n">
        <v>221958</v>
      </c>
      <c r="EQ62" s="0" t="n">
        <v>1224</v>
      </c>
      <c r="ER62" s="12" t="n">
        <v>8820</v>
      </c>
      <c r="ES62" s="12" t="n">
        <v>319536</v>
      </c>
      <c r="ET62" s="12" t="n">
        <v>123300</v>
      </c>
      <c r="EU62" s="12" t="n">
        <v>191700</v>
      </c>
      <c r="EV62" s="0" t="n">
        <v>0</v>
      </c>
      <c r="EW62" s="0" t="s">
        <v>114</v>
      </c>
      <c r="EX62" s="0" t="s">
        <v>115</v>
      </c>
      <c r="EY62" s="0" t="s">
        <v>116</v>
      </c>
      <c r="EZ62" s="0" t="s">
        <v>74</v>
      </c>
      <c r="FC62" s="0" t="s">
        <v>557</v>
      </c>
      <c r="FD62" s="0" t="s">
        <v>558</v>
      </c>
      <c r="FS62" s="0" t="n">
        <v>624</v>
      </c>
    </row>
    <row r="63" customFormat="false" ht="12.75" hidden="false" customHeight="false" outlineLevel="0" collapsed="false">
      <c r="A63" s="0" t="s">
        <v>144</v>
      </c>
      <c r="B63" s="0" t="n">
        <v>2003</v>
      </c>
      <c r="C63" s="24"/>
      <c r="D63" s="0" t="s">
        <v>171</v>
      </c>
      <c r="E63" s="0" t="str">
        <f aca="false">CONCATENATE(D63," ",B63)</f>
        <v>NV 2003</v>
      </c>
      <c r="F63" s="0" t="s">
        <v>172</v>
      </c>
      <c r="G63" s="0" t="s">
        <v>173</v>
      </c>
      <c r="H63" s="0" t="s">
        <v>199</v>
      </c>
      <c r="I63" s="0" t="s">
        <v>202</v>
      </c>
      <c r="J63" s="0" t="str">
        <f aca="false">IF(OR($EZ63=J$5,$FA63=J$5,$FB63=J$5),J$5,"")</f>
        <v/>
      </c>
      <c r="K63" s="0" t="str">
        <f aca="false">IF(AND($J63=$J$5,$B63=2001),CONCATENATE($J63," ",$B63),"")</f>
        <v/>
      </c>
      <c r="L63" s="0" t="str">
        <f aca="false">IF(AND($J63=$J$5,$B63=2002),CONCATENATE($J63," ",$B63),"")</f>
        <v/>
      </c>
      <c r="M63" s="0" t="str">
        <f aca="false">IF(AND($J63=$J$5,$B63=2003),CONCATENATE($J63," ",$B63),"")</f>
        <v/>
      </c>
      <c r="N63" s="0" t="str">
        <f aca="false">IF(AND($J63=$J$5,$B63=2004),CONCATENATE($J63," ",$B63),"")</f>
        <v/>
      </c>
      <c r="O63" s="0" t="str">
        <f aca="false">IF(OR($EZ63=O$5,$FA63=O$5,$FB63=O$5),O$5,"")</f>
        <v/>
      </c>
      <c r="P63" s="0" t="str">
        <f aca="false">IF(AND($O63=$O$5,$B63=2001),CONCATENATE($O63," ",$B63),"")</f>
        <v/>
      </c>
      <c r="Q63" s="0" t="str">
        <f aca="false">IF(AND($O63=$O$5,$B63=2002),CONCATENATE($O63," ",$B63),"")</f>
        <v/>
      </c>
      <c r="R63" s="0" t="str">
        <f aca="false">IF(AND($O63=$O$5,$B63=2003),CONCATENATE($O63," ",$B63),"")</f>
        <v/>
      </c>
      <c r="S63" s="0" t="str">
        <f aca="false">IF(AND($O63=$O$5,$B63=2004),CONCATENATE($O63," ",$B63),"")</f>
        <v/>
      </c>
      <c r="T63" s="0" t="str">
        <f aca="false">IF(OR($EZ63=T$5,$FA63=T$5,$FB63=T$5),T$5,"")</f>
        <v/>
      </c>
      <c r="U63" s="0" t="str">
        <f aca="false">IF(AND($T63=$T$5,$B63=2001),CONCATENATE($T63," ",$B63),"")</f>
        <v/>
      </c>
      <c r="V63" s="0" t="str">
        <f aca="false">IF(AND($T63=$T$5,$B63=2002),CONCATENATE($T63," ",$B63),"")</f>
        <v/>
      </c>
      <c r="W63" s="0" t="str">
        <f aca="false">IF(AND($T63=$T$5,$B63=2003),CONCATENATE($T63," ",$B63),"")</f>
        <v/>
      </c>
      <c r="X63" s="0" t="str">
        <f aca="false">IF(AND($T63=$T$5,$B63=2004),CONCATENATE($T63," ",$B63),"")</f>
        <v/>
      </c>
      <c r="Y63" s="0" t="str">
        <f aca="false">IF(OR($EZ63=Y$5,$FA63=Y$5,$FB63=Y$5),Y$5,"")</f>
        <v/>
      </c>
      <c r="Z63" s="0" t="str">
        <f aca="false">IF(AND($Y63=$Y$5,$B63=2001),CONCATENATE($Y63," ",$B63),"")</f>
        <v/>
      </c>
      <c r="AA63" s="0" t="str">
        <f aca="false">IF(AND($Y63=$Y$5,$B63=2002),CONCATENATE($Y63," ",$B63),"")</f>
        <v/>
      </c>
      <c r="AB63" s="0" t="str">
        <f aca="false">IF(AND($Y63=$Y$5,$B63=2003),CONCATENATE($Y63," ",$B63),"")</f>
        <v/>
      </c>
      <c r="AC63" s="0" t="str">
        <f aca="false">IF(AND($Y63=$Y$5,$B63=2004),CONCATENATE($Y63," ",$B63),"")</f>
        <v/>
      </c>
      <c r="AD63" s="0" t="str">
        <f aca="false">IF(OR($EZ63=AD$5,$FA63=AD$5,$FB63=AD$5),AD$5,"")</f>
        <v>Kern Nevada</v>
      </c>
      <c r="AE63" s="0" t="str">
        <f aca="false">IF(AND($AD63=$AD$5,$B63=2001),CONCATENATE($AD63," ",$B63),"")</f>
        <v/>
      </c>
      <c r="AF63" s="0" t="str">
        <f aca="false">IF(AND($AD63=$AD$5,$B63=2002),CONCATENATE($AD63," ",$B63),"")</f>
        <v/>
      </c>
      <c r="AG63" s="0" t="str">
        <f aca="false">IF(AND($AD63=$AD$5,$B63=2003),CONCATENATE($AD63," ",$B63),"")</f>
        <v>Kern Nevada 2003</v>
      </c>
      <c r="AH63" s="0" t="str">
        <f aca="false">IF(AND($AD63=$AD$5,$B63=2004),CONCATENATE($AD63," ",$B63),"")</f>
        <v/>
      </c>
      <c r="AI63" s="0" t="str">
        <f aca="false">IF(OR($EZ63=AI$5,$FA63=AI$5,$FB63=AI$5),AI$5,"")</f>
        <v/>
      </c>
      <c r="AJ63" s="0" t="str">
        <f aca="false">IF(AND($AI63=$AI$5,$B63=2001),CONCATENATE($AI63," ",$B63),"")</f>
        <v/>
      </c>
      <c r="AK63" s="0" t="str">
        <f aca="false">IF(AND($AI63=$AI$5,$B63=2002),CONCATENATE($AI63," ",$B63),"")</f>
        <v/>
      </c>
      <c r="AL63" s="0" t="str">
        <f aca="false">IF(AND($AI63=$AI$5,$B63=2003),CONCATENATE($AI63," ",$B63),"")</f>
        <v/>
      </c>
      <c r="AM63" s="0" t="str">
        <f aca="false">IF(AND($AI63=$AI$5,$B63=2004),CONCATENATE($AI63," ",$B63),"")</f>
        <v/>
      </c>
      <c r="AN63" s="0" t="str">
        <f aca="false">IF(OR($EZ63=AN$5,$FA63=AN$5,$FB63=AN$5),AN$5,"")</f>
        <v/>
      </c>
      <c r="AO63" s="0" t="str">
        <f aca="false">IF(AND($AN63=$AN$5,$B63=2001),CONCATENATE($AN63," ",$B63),"")</f>
        <v/>
      </c>
      <c r="AP63" s="0" t="str">
        <f aca="false">IF(AND($AN63=$AN$5,$B63=2002),CONCATENATE($AN63," ",$B63),"")</f>
        <v/>
      </c>
      <c r="AQ63" s="0" t="str">
        <f aca="false">IF(AND($AN63=$AN$5,$B63=2003),CONCATENATE($AN63," ",$B63),"")</f>
        <v/>
      </c>
      <c r="AR63" s="0" t="str">
        <f aca="false">IF(AND($AN63=$AN$5,$B63=2004),CONCATENATE($AN63," ",$B63),"")</f>
        <v/>
      </c>
      <c r="AS63" s="0" t="str">
        <f aca="false">IF(OR($EZ63=AS$5,$FA63=AS$5,$FB63=AS$5),AS$5,"")</f>
        <v/>
      </c>
      <c r="AT63" s="0" t="str">
        <f aca="false">IF(AND($AS63=$AS$5,$B63=2001),CONCATENATE($AS63," ",$B63),"")</f>
        <v/>
      </c>
      <c r="AU63" s="0" t="str">
        <f aca="false">IF(AND($AS63=$AS$5,$B63=2002),CONCATENATE($AS63," ",$B63),"")</f>
        <v/>
      </c>
      <c r="AV63" s="0" t="str">
        <f aca="false">IF(AND($AS63=$AS$5,$B63=2003),CONCATENATE($AS63," ",$B63),"")</f>
        <v/>
      </c>
      <c r="AW63" s="0" t="str">
        <f aca="false">IF(AND($AS63=$AS$5,$B63=2004),CONCATENATE($AS63," ",$B63),"")</f>
        <v/>
      </c>
      <c r="AX63" s="0" t="str">
        <f aca="false">IF(OR($EZ63=AX$5,$FA63=AX$5,$FB63=AX$5),AX$5,"")</f>
        <v/>
      </c>
      <c r="AY63" s="0" t="str">
        <f aca="false">IF(AND($AX63=$AX$5,$B63=2001),CONCATENATE($AX63," ",$B63),"")</f>
        <v/>
      </c>
      <c r="AZ63" s="0" t="str">
        <f aca="false">IF(AND($AX63=$AX$5,$B63=2002),CONCATENATE($AX63," ",$B63),"")</f>
        <v/>
      </c>
      <c r="BA63" s="0" t="str">
        <f aca="false">IF(AND($AX63=$AX$5,$B63=2003),CONCATENATE($AX63," ",$B63),"")</f>
        <v/>
      </c>
      <c r="BB63" s="0" t="str">
        <f aca="false">IF(AND($AX63=$AX$5,$B63=2004),CONCATENATE($AX63," ",$B63),"")</f>
        <v/>
      </c>
      <c r="BC63" s="0" t="str">
        <f aca="false">IF(OR($EZ63=BC$5,$FA63=BC$5,$FB63=BC$5),BC$5,"")</f>
        <v/>
      </c>
      <c r="BD63" s="0" t="str">
        <f aca="false">IF(AND($BC63=$BC$5,$B63=2001),CONCATENATE($BC63," ",$B63),"")</f>
        <v/>
      </c>
      <c r="BE63" s="0" t="str">
        <f aca="false">IF(AND($BC63=$BC$5,$B63=2002),CONCATENATE($BC63," ",$B63),"")</f>
        <v/>
      </c>
      <c r="BF63" s="0" t="str">
        <f aca="false">IF(AND($BC63=$BC$5,$B63=2003),CONCATENATE($BC63," ",$B63),"")</f>
        <v/>
      </c>
      <c r="BG63" s="0" t="str">
        <f aca="false">IF(AND($BC63=$BC$5,$B63=2004),CONCATENATE($BC63," ",$B63),"")</f>
        <v/>
      </c>
      <c r="BH63" s="0" t="str">
        <f aca="false">IF(OR($EZ63=BH$5,$FA63=BH$5,$FB63=BH$5),BH$5,"")</f>
        <v/>
      </c>
      <c r="BI63" s="0" t="str">
        <f aca="false">IF(AND($BH63=$BH$5,$B63=2001),CONCATENATE($BH63," ",$B63),"")</f>
        <v/>
      </c>
      <c r="BJ63" s="0" t="str">
        <f aca="false">IF(AND($BH63=$BH$5,$B63=2002),CONCATENATE($BH63," ",$B63),"")</f>
        <v/>
      </c>
      <c r="BK63" s="0" t="str">
        <f aca="false">IF(AND($BH63=$BH$5,$B63=2003),CONCATENATE($BH63," ",$B63),"")</f>
        <v/>
      </c>
      <c r="BL63" s="0" t="str">
        <f aca="false">IF(AND($BH63=$BH$5,$B63=2004),CONCATENATE($BH63," ",$B63),"")</f>
        <v/>
      </c>
      <c r="BM63" s="0" t="str">
        <f aca="false">IF(OR($EZ63=BM$5,$FA63=BM$5,$FB63=BM$5),BM$5,"")</f>
        <v/>
      </c>
      <c r="BN63" s="0" t="str">
        <f aca="false">IF(AND($BM63=$BM$5,$B63=2001),CONCATENATE($BM63," ",$B63),"")</f>
        <v/>
      </c>
      <c r="BO63" s="0" t="str">
        <f aca="false">IF(AND($BM63=$BM$5,$B63=2002),CONCATENATE($BM63," ",$B63),"")</f>
        <v/>
      </c>
      <c r="BP63" s="0" t="str">
        <f aca="false">IF(AND($BM63=$BM$5,$B63=2003),CONCATENATE($BM63," ",$B63),"")</f>
        <v/>
      </c>
      <c r="BQ63" s="0" t="str">
        <f aca="false">IF(AND($BM63=$BM$5,$B63=2004),CONCATENATE($BM63," ",$B63),"")</f>
        <v/>
      </c>
      <c r="BR63" s="0" t="str">
        <f aca="false">IF(OR($EZ63=BR$5,$FA63=BR$5,$FB63=BR$5),BR$5,"")</f>
        <v/>
      </c>
      <c r="BS63" s="0" t="str">
        <f aca="false">IF(AND($BR63=$BR$5,$B63=2001),CONCATENATE($BR63," ",$B63),"")</f>
        <v/>
      </c>
      <c r="BT63" s="0" t="str">
        <f aca="false">IF(AND($BR63=$BR$5,$B63=2002),CONCATENATE($BR63," ",$B63),"")</f>
        <v/>
      </c>
      <c r="BU63" s="0" t="str">
        <f aca="false">IF(AND($BR63=$BR$5,$B63=2003),CONCATENATE($BR63," ",$B63),"")</f>
        <v/>
      </c>
      <c r="BV63" s="0" t="str">
        <f aca="false">IF(AND($BR63=$BR$5,$B63=2004),CONCATENATE($BR63," ",$B63),"")</f>
        <v/>
      </c>
      <c r="BW63" s="0" t="str">
        <f aca="false">IF(OR($EZ63=BW$5,$FA63=BW$5,$FB63=BW$5),BW$5,"")</f>
        <v/>
      </c>
      <c r="BX63" s="0" t="str">
        <f aca="false">IF(AND($BW63=$BW$5,$B63=2001),CONCATENATE($BW63," ",$B63),"")</f>
        <v/>
      </c>
      <c r="BY63" s="0" t="str">
        <f aca="false">IF(AND($BW63=$BW$5,$B63=2002),CONCATENATE($BW63," ",$B63),"")</f>
        <v/>
      </c>
      <c r="BZ63" s="0" t="str">
        <f aca="false">IF(AND($BW63=$BW$5,$B63=2003),CONCATENATE($BW63," ",$B63),"")</f>
        <v/>
      </c>
      <c r="CA63" s="0" t="str">
        <f aca="false">IF(AND($BW63=$BW$5,$B63=2004),CONCATENATE($BW63," ",$B63),"")</f>
        <v/>
      </c>
      <c r="CB63" s="0" t="str">
        <f aca="false">IF(OR($EZ63=CB$5,$FA63=CB$5,$FB63=CB$5),CB$5,"")</f>
        <v/>
      </c>
      <c r="CC63" s="0" t="str">
        <f aca="false">IF(AND($CB63=$CB$5,$B63=2001),CONCATENATE($CB63," ",$B63),"")</f>
        <v/>
      </c>
      <c r="CD63" s="0" t="str">
        <f aca="false">IF(AND($CB63=$CB$5,$B63=2002),CONCATENATE($CB63," ",$B63),"")</f>
        <v/>
      </c>
      <c r="CE63" s="0" t="str">
        <f aca="false">IF(AND($CB63=$CB$5,$B63=2003),CONCATENATE($CB63," ",$B63),"")</f>
        <v/>
      </c>
      <c r="CF63" s="0" t="str">
        <f aca="false">IF(AND($CB63=$CB$5,$B63=2004),CONCATENATE($CB63," ",$B63),"")</f>
        <v/>
      </c>
      <c r="CG63" s="0" t="str">
        <f aca="false">IF(OR($EZ63=CG$5,$FA63=CG$5,$FB63=CG$5),CG$5,"")</f>
        <v/>
      </c>
      <c r="CH63" s="0" t="str">
        <f aca="false">IF(AND($CG63=$CG$5,$B63=2001),CONCATENATE($CG63," ",$B63),"")</f>
        <v/>
      </c>
      <c r="CI63" s="0" t="str">
        <f aca="false">IF(AND($CG63=$CG$5,$B63=2002),CONCATENATE($CG63," ",$B63),"")</f>
        <v/>
      </c>
      <c r="CJ63" s="0" t="str">
        <f aca="false">IF(AND($CG63=$CG$5,$B63=2003),CONCATENATE($CG63," ",$B63),"")</f>
        <v/>
      </c>
      <c r="CK63" s="0" t="str">
        <f aca="false">IF(AND($CG63=$CG$5,$B63=2004),CONCATENATE($CG63," ",$B63),"")</f>
        <v/>
      </c>
      <c r="CL63" s="0" t="str">
        <f aca="false">IF(OR($EZ63=CL$5,$FA63=CL$5,$FB63=CL$5),CL$5,"")</f>
        <v/>
      </c>
      <c r="CM63" s="0" t="str">
        <f aca="false">IF(AND($CL63=$CL$5,$B63=2001),CONCATENATE($CL63," ",$B63),"")</f>
        <v/>
      </c>
      <c r="CN63" s="0" t="str">
        <f aca="false">IF(AND($CL63=$CL$5,$B63=2002),CONCATENATE($CL63," ",$B63),"")</f>
        <v/>
      </c>
      <c r="CO63" s="0" t="str">
        <f aca="false">IF(AND($CL63=$CL$5,$B63=2003),CONCATENATE($CL63," ",$B63),"")</f>
        <v/>
      </c>
      <c r="CP63" s="0" t="str">
        <f aca="false">IF(AND($CL63=$CL$5,$B63=2004),CONCATENATE($CL63," ",$B63),"")</f>
        <v/>
      </c>
      <c r="CQ63" s="0" t="str">
        <f aca="false">IF(OR($EZ63=CQ$5,$FA63=CQ$5,$FB63=CQ$5),CQ$5,"")</f>
        <v/>
      </c>
      <c r="CR63" s="0" t="str">
        <f aca="false">IF(AND($CQ63=$CQ$5,$B63=2001),CONCATENATE($CQ63," ",$B63),"")</f>
        <v/>
      </c>
      <c r="CS63" s="0" t="str">
        <f aca="false">IF(AND($CQ63=$CQ$5,$B63=2002),CONCATENATE($CQ63," ",$B63),"")</f>
        <v/>
      </c>
      <c r="CT63" s="0" t="str">
        <f aca="false">IF(AND($CQ63=$CQ$5,$B63=2003),CONCATENATE($CQ63," ",$B63),"")</f>
        <v/>
      </c>
      <c r="CU63" s="0" t="str">
        <f aca="false">IF(AND($CQ63=$CQ$5,$B63=2004),CONCATENATE($CQ63," ",$B63),"")</f>
        <v/>
      </c>
      <c r="CV63" s="0" t="str">
        <f aca="false">IF(OR($EZ63=CV$5,$FA63=CV$5,$FB63=CV$5),CV$5,"")</f>
        <v/>
      </c>
      <c r="CW63" s="0" t="str">
        <f aca="false">IF(AND($CV63=$CV$5,$B63=2001),CONCATENATE($CV63," ",$B63),"")</f>
        <v/>
      </c>
      <c r="CX63" s="0" t="str">
        <f aca="false">IF(AND($CV63=$CV$5,$B63=2002),CONCATENATE($CV63," ",$B63),"")</f>
        <v/>
      </c>
      <c r="CY63" s="0" t="str">
        <f aca="false">IF(AND($CV63=$CV$5,$B63=2003),CONCATENATE($CV63," ",$B63),"")</f>
        <v/>
      </c>
      <c r="CZ63" s="0" t="str">
        <f aca="false">IF(AND($CV63=$CV$5,$B63=2004),CONCATENATE($CV63," ",$B63),"")</f>
        <v/>
      </c>
      <c r="DA63" s="0" t="str">
        <f aca="false">IF(OR($EZ63=DA$5,$FA63=DA$5,$FB63=DA$5),DA$5,"")</f>
        <v/>
      </c>
      <c r="DB63" s="0" t="str">
        <f aca="false">IF(AND($DA63=$DA$5,$B63=2001),CONCATENATE($DA63," ",$B63),"")</f>
        <v/>
      </c>
      <c r="DC63" s="0" t="str">
        <f aca="false">IF(AND($DA63=$DA$5,$B63=2002),CONCATENATE($DA63," ",$B63),"")</f>
        <v/>
      </c>
      <c r="DD63" s="0" t="str">
        <f aca="false">IF(AND($DA63=$DA$5,$B63=2003),CONCATENATE($DA63," ",$B63),"")</f>
        <v/>
      </c>
      <c r="DE63" s="0" t="str">
        <f aca="false">IF(AND($DA63=$DA$5,$B63=2004),CONCATENATE($DA63," ",$B63),"")</f>
        <v/>
      </c>
      <c r="DF63" s="0" t="n">
        <v>500</v>
      </c>
      <c r="DG63" s="0" t="n">
        <v>500</v>
      </c>
      <c r="DH63" s="12" t="n">
        <v>3066.1</v>
      </c>
      <c r="DI63" s="12" t="n">
        <v>1425</v>
      </c>
      <c r="DJ63" s="12" t="n">
        <v>9850</v>
      </c>
      <c r="DK63" s="12" t="n">
        <v>3833</v>
      </c>
      <c r="DL63" s="12" t="n">
        <v>3745</v>
      </c>
      <c r="DM63" s="0" t="n">
        <v>6.8</v>
      </c>
      <c r="DN63" s="12" t="n">
        <v>1503.1</v>
      </c>
      <c r="DO63" s="0" t="n">
        <v>34</v>
      </c>
      <c r="DP63" s="0" t="n">
        <v>160</v>
      </c>
      <c r="DQ63" s="12" t="n">
        <v>4295</v>
      </c>
      <c r="DR63" s="12" t="n">
        <v>1390</v>
      </c>
      <c r="DS63" s="12" t="n">
        <v>5396</v>
      </c>
      <c r="DT63" s="12" t="n">
        <v>1296</v>
      </c>
      <c r="DU63" s="12" t="n">
        <v>1503.1</v>
      </c>
      <c r="DV63" s="0" t="n">
        <v>6.8</v>
      </c>
      <c r="DW63" s="0" t="n">
        <v>559</v>
      </c>
      <c r="DX63" s="12" t="n">
        <v>2375.2</v>
      </c>
      <c r="DY63" s="0" t="n">
        <v>905</v>
      </c>
      <c r="DZ63" s="0" t="n">
        <v>1065</v>
      </c>
      <c r="EA63" s="0" t="n">
        <v>0</v>
      </c>
      <c r="EB63" s="12" t="n">
        <f aca="false">DF63*$EB$1*$EB$2</f>
        <v>90000</v>
      </c>
      <c r="EC63" s="12" t="n">
        <v>551898</v>
      </c>
      <c r="ED63" s="12" t="n">
        <v>256500</v>
      </c>
      <c r="EE63" s="12" t="n">
        <v>1773000</v>
      </c>
      <c r="EF63" s="12" t="n">
        <v>689940</v>
      </c>
      <c r="EG63" s="12" t="n">
        <v>674100</v>
      </c>
      <c r="EH63" s="12" t="n">
        <v>1224</v>
      </c>
      <c r="EI63" s="12" t="n">
        <v>270558</v>
      </c>
      <c r="EJ63" s="12" t="n">
        <v>6120</v>
      </c>
      <c r="EK63" s="12" t="n">
        <v>28800</v>
      </c>
      <c r="EL63" s="12" t="n">
        <v>773100</v>
      </c>
      <c r="EM63" s="12" t="n">
        <v>250200</v>
      </c>
      <c r="EN63" s="12" t="n">
        <v>971280</v>
      </c>
      <c r="EO63" s="12" t="n">
        <v>233280</v>
      </c>
      <c r="EP63" s="12" t="n">
        <v>270558</v>
      </c>
      <c r="EQ63" s="0" t="n">
        <v>1224</v>
      </c>
      <c r="ER63" s="12" t="n">
        <v>100620</v>
      </c>
      <c r="ES63" s="12" t="n">
        <v>427536</v>
      </c>
      <c r="ET63" s="12" t="n">
        <v>162900</v>
      </c>
      <c r="EU63" s="12" t="n">
        <v>191700</v>
      </c>
      <c r="EV63" s="0" t="n">
        <v>0</v>
      </c>
      <c r="EW63" s="0" t="s">
        <v>114</v>
      </c>
      <c r="EX63" s="0" t="s">
        <v>115</v>
      </c>
      <c r="EY63" s="0" t="s">
        <v>116</v>
      </c>
      <c r="EZ63" s="0" t="s">
        <v>74</v>
      </c>
      <c r="FC63" s="0" t="s">
        <v>559</v>
      </c>
      <c r="FD63" s="0" t="s">
        <v>560</v>
      </c>
      <c r="FS63" s="0" t="n">
        <v>187</v>
      </c>
    </row>
    <row r="64" customFormat="false" ht="12.75" hidden="false" customHeight="false" outlineLevel="0" collapsed="false">
      <c r="A64" s="0" t="s">
        <v>517</v>
      </c>
      <c r="B64" s="0" t="n">
        <v>2003</v>
      </c>
      <c r="C64" s="24"/>
      <c r="D64" s="0" t="s">
        <v>171</v>
      </c>
      <c r="E64" s="0" t="str">
        <f aca="false">CONCATENATE(D64," ",B64)</f>
        <v>NV 2003</v>
      </c>
      <c r="F64" s="0" t="s">
        <v>475</v>
      </c>
      <c r="G64" s="0" t="s">
        <v>173</v>
      </c>
      <c r="H64" s="0" t="s">
        <v>211</v>
      </c>
      <c r="I64" s="0" t="s">
        <v>476</v>
      </c>
      <c r="J64" s="0" t="str">
        <f aca="false">IF(OR($EZ64=J$5,$FA64=J$5,$FB64=J$5),J$5,"")</f>
        <v/>
      </c>
      <c r="K64" s="0" t="str">
        <f aca="false">IF(AND($J64=$J$5,$B64=2001),CONCATENATE($J64," ",$B64),"")</f>
        <v/>
      </c>
      <c r="L64" s="0" t="str">
        <f aca="false">IF(AND($J64=$J$5,$B64=2002),CONCATENATE($J64," ",$B64),"")</f>
        <v/>
      </c>
      <c r="M64" s="0" t="str">
        <f aca="false">IF(AND($J64=$J$5,$B64=2003),CONCATENATE($J64," ",$B64),"")</f>
        <v/>
      </c>
      <c r="N64" s="0" t="str">
        <f aca="false">IF(AND($J64=$J$5,$B64=2004),CONCATENATE($J64," ",$B64),"")</f>
        <v/>
      </c>
      <c r="O64" s="0" t="str">
        <f aca="false">IF(OR($EZ64=O$5,$FA64=O$5,$FB64=O$5),O$5,"")</f>
        <v/>
      </c>
      <c r="P64" s="0" t="str">
        <f aca="false">IF(AND($O64=$O$5,$B64=2001),CONCATENATE($O64," ",$B64),"")</f>
        <v/>
      </c>
      <c r="Q64" s="0" t="str">
        <f aca="false">IF(AND($O64=$O$5,$B64=2002),CONCATENATE($O64," ",$B64),"")</f>
        <v/>
      </c>
      <c r="R64" s="0" t="str">
        <f aca="false">IF(AND($O64=$O$5,$B64=2003),CONCATENATE($O64," ",$B64),"")</f>
        <v/>
      </c>
      <c r="S64" s="0" t="str">
        <f aca="false">IF(AND($O64=$O$5,$B64=2004),CONCATENATE($O64," ",$B64),"")</f>
        <v/>
      </c>
      <c r="T64" s="0" t="str">
        <f aca="false">IF(OR($EZ64=T$5,$FA64=T$5,$FB64=T$5),T$5,"")</f>
        <v/>
      </c>
      <c r="U64" s="0" t="str">
        <f aca="false">IF(AND($T64=$T$5,$B64=2001),CONCATENATE($T64," ",$B64),"")</f>
        <v/>
      </c>
      <c r="V64" s="0" t="str">
        <f aca="false">IF(AND($T64=$T$5,$B64=2002),CONCATENATE($T64," ",$B64),"")</f>
        <v/>
      </c>
      <c r="W64" s="0" t="str">
        <f aca="false">IF(AND($T64=$T$5,$B64=2003),CONCATENATE($T64," ",$B64),"")</f>
        <v/>
      </c>
      <c r="X64" s="0" t="str">
        <f aca="false">IF(AND($T64=$T$5,$B64=2004),CONCATENATE($T64," ",$B64),"")</f>
        <v/>
      </c>
      <c r="Y64" s="0" t="str">
        <f aca="false">IF(OR($EZ64=Y$5,$FA64=Y$5,$FB64=Y$5),Y$5,"")</f>
        <v/>
      </c>
      <c r="Z64" s="0" t="str">
        <f aca="false">IF(AND($Y64=$Y$5,$B64=2001),CONCATENATE($Y64," ",$B64),"")</f>
        <v/>
      </c>
      <c r="AA64" s="0" t="str">
        <f aca="false">IF(AND($Y64=$Y$5,$B64=2002),CONCATENATE($Y64," ",$B64),"")</f>
        <v/>
      </c>
      <c r="AB64" s="0" t="str">
        <f aca="false">IF(AND($Y64=$Y$5,$B64=2003),CONCATENATE($Y64," ",$B64),"")</f>
        <v/>
      </c>
      <c r="AC64" s="0" t="str">
        <f aca="false">IF(AND($Y64=$Y$5,$B64=2004),CONCATENATE($Y64," ",$B64),"")</f>
        <v/>
      </c>
      <c r="AD64" s="0" t="str">
        <f aca="false">IF(OR($EZ64=AD$5,$FA64=AD$5,$FB64=AD$5),AD$5,"")</f>
        <v>Kern Nevada</v>
      </c>
      <c r="AE64" s="0" t="str">
        <f aca="false">IF(AND($AD64=$AD$5,$B64=2001),CONCATENATE($AD64," ",$B64),"")</f>
        <v/>
      </c>
      <c r="AF64" s="0" t="str">
        <f aca="false">IF(AND($AD64=$AD$5,$B64=2002),CONCATENATE($AD64," ",$B64),"")</f>
        <v/>
      </c>
      <c r="AG64" s="0" t="str">
        <f aca="false">IF(AND($AD64=$AD$5,$B64=2003),CONCATENATE($AD64," ",$B64),"")</f>
        <v>Kern Nevada 2003</v>
      </c>
      <c r="AH64" s="0" t="str">
        <f aca="false">IF(AND($AD64=$AD$5,$B64=2004),CONCATENATE($AD64," ",$B64),"")</f>
        <v/>
      </c>
      <c r="AI64" s="0" t="str">
        <f aca="false">IF(OR($EZ64=AI$5,$FA64=AI$5,$FB64=AI$5),AI$5,"")</f>
        <v/>
      </c>
      <c r="AJ64" s="0" t="str">
        <f aca="false">IF(AND($AI64=$AI$5,$B64=2001),CONCATENATE($AI64," ",$B64),"")</f>
        <v/>
      </c>
      <c r="AK64" s="0" t="str">
        <f aca="false">IF(AND($AI64=$AI$5,$B64=2002),CONCATENATE($AI64," ",$B64),"")</f>
        <v/>
      </c>
      <c r="AL64" s="0" t="str">
        <f aca="false">IF(AND($AI64=$AI$5,$B64=2003),CONCATENATE($AI64," ",$B64),"")</f>
        <v/>
      </c>
      <c r="AM64" s="0" t="str">
        <f aca="false">IF(AND($AI64=$AI$5,$B64=2004),CONCATENATE($AI64," ",$B64),"")</f>
        <v/>
      </c>
      <c r="AN64" s="0" t="str">
        <f aca="false">IF(OR($EZ64=AN$5,$FA64=AN$5,$FB64=AN$5),AN$5,"")</f>
        <v/>
      </c>
      <c r="AO64" s="0" t="str">
        <f aca="false">IF(AND($AN64=$AN$5,$B64=2001),CONCATENATE($AN64," ",$B64),"")</f>
        <v/>
      </c>
      <c r="AP64" s="0" t="str">
        <f aca="false">IF(AND($AN64=$AN$5,$B64=2002),CONCATENATE($AN64," ",$B64),"")</f>
        <v/>
      </c>
      <c r="AQ64" s="0" t="str">
        <f aca="false">IF(AND($AN64=$AN$5,$B64=2003),CONCATENATE($AN64," ",$B64),"")</f>
        <v/>
      </c>
      <c r="AR64" s="0" t="str">
        <f aca="false">IF(AND($AN64=$AN$5,$B64=2004),CONCATENATE($AN64," ",$B64),"")</f>
        <v/>
      </c>
      <c r="AS64" s="0" t="str">
        <f aca="false">IF(OR($EZ64=AS$5,$FA64=AS$5,$FB64=AS$5),AS$5,"")</f>
        <v/>
      </c>
      <c r="AT64" s="0" t="str">
        <f aca="false">IF(AND($AS64=$AS$5,$B64=2001),CONCATENATE($AS64," ",$B64),"")</f>
        <v/>
      </c>
      <c r="AU64" s="0" t="str">
        <f aca="false">IF(AND($AS64=$AS$5,$B64=2002),CONCATENATE($AS64," ",$B64),"")</f>
        <v/>
      </c>
      <c r="AV64" s="0" t="str">
        <f aca="false">IF(AND($AS64=$AS$5,$B64=2003),CONCATENATE($AS64," ",$B64),"")</f>
        <v/>
      </c>
      <c r="AW64" s="0" t="str">
        <f aca="false">IF(AND($AS64=$AS$5,$B64=2004),CONCATENATE($AS64," ",$B64),"")</f>
        <v/>
      </c>
      <c r="AX64" s="0" t="str">
        <f aca="false">IF(OR($EZ64=AX$5,$FA64=AX$5,$FB64=AX$5),AX$5,"")</f>
        <v/>
      </c>
      <c r="AY64" s="0" t="str">
        <f aca="false">IF(AND($AX64=$AX$5,$B64=2001),CONCATENATE($AX64," ",$B64),"")</f>
        <v/>
      </c>
      <c r="AZ64" s="0" t="str">
        <f aca="false">IF(AND($AX64=$AX$5,$B64=2002),CONCATENATE($AX64," ",$B64),"")</f>
        <v/>
      </c>
      <c r="BA64" s="0" t="str">
        <f aca="false">IF(AND($AX64=$AX$5,$B64=2003),CONCATENATE($AX64," ",$B64),"")</f>
        <v/>
      </c>
      <c r="BB64" s="0" t="str">
        <f aca="false">IF(AND($AX64=$AX$5,$B64=2004),CONCATENATE($AX64," ",$B64),"")</f>
        <v/>
      </c>
      <c r="BC64" s="0" t="str">
        <f aca="false">IF(OR($EZ64=BC$5,$FA64=BC$5,$FB64=BC$5),BC$5,"")</f>
        <v/>
      </c>
      <c r="BD64" s="0" t="str">
        <f aca="false">IF(AND($BC64=$BC$5,$B64=2001),CONCATENATE($BC64," ",$B64),"")</f>
        <v/>
      </c>
      <c r="BE64" s="0" t="str">
        <f aca="false">IF(AND($BC64=$BC$5,$B64=2002),CONCATENATE($BC64," ",$B64),"")</f>
        <v/>
      </c>
      <c r="BF64" s="0" t="str">
        <f aca="false">IF(AND($BC64=$BC$5,$B64=2003),CONCATENATE($BC64," ",$B64),"")</f>
        <v/>
      </c>
      <c r="BG64" s="0" t="str">
        <f aca="false">IF(AND($BC64=$BC$5,$B64=2004),CONCATENATE($BC64," ",$B64),"")</f>
        <v/>
      </c>
      <c r="BH64" s="0" t="str">
        <f aca="false">IF(OR($EZ64=BH$5,$FA64=BH$5,$FB64=BH$5),BH$5,"")</f>
        <v/>
      </c>
      <c r="BI64" s="0" t="str">
        <f aca="false">IF(AND($BH64=$BH$5,$B64=2001),CONCATENATE($BH64," ",$B64),"")</f>
        <v/>
      </c>
      <c r="BJ64" s="0" t="str">
        <f aca="false">IF(AND($BH64=$BH$5,$B64=2002),CONCATENATE($BH64," ",$B64),"")</f>
        <v/>
      </c>
      <c r="BK64" s="0" t="str">
        <f aca="false">IF(AND($BH64=$BH$5,$B64=2003),CONCATENATE($BH64," ",$B64),"")</f>
        <v/>
      </c>
      <c r="BL64" s="0" t="str">
        <f aca="false">IF(AND($BH64=$BH$5,$B64=2004),CONCATENATE($BH64," ",$B64),"")</f>
        <v/>
      </c>
      <c r="BM64" s="0" t="str">
        <f aca="false">IF(OR($EZ64=BM$5,$FA64=BM$5,$FB64=BM$5),BM$5,"")</f>
        <v/>
      </c>
      <c r="BN64" s="0" t="str">
        <f aca="false">IF(AND($BM64=$BM$5,$B64=2001),CONCATENATE($BM64," ",$B64),"")</f>
        <v/>
      </c>
      <c r="BO64" s="0" t="str">
        <f aca="false">IF(AND($BM64=$BM$5,$B64=2002),CONCATENATE($BM64," ",$B64),"")</f>
        <v/>
      </c>
      <c r="BP64" s="0" t="str">
        <f aca="false">IF(AND($BM64=$BM$5,$B64=2003),CONCATENATE($BM64," ",$B64),"")</f>
        <v/>
      </c>
      <c r="BQ64" s="0" t="str">
        <f aca="false">IF(AND($BM64=$BM$5,$B64=2004),CONCATENATE($BM64," ",$B64),"")</f>
        <v/>
      </c>
      <c r="BR64" s="0" t="str">
        <f aca="false">IF(OR($EZ64=BR$5,$FA64=BR$5,$FB64=BR$5),BR$5,"")</f>
        <v/>
      </c>
      <c r="BS64" s="0" t="str">
        <f aca="false">IF(AND($BR64=$BR$5,$B64=2001),CONCATENATE($BR64," ",$B64),"")</f>
        <v/>
      </c>
      <c r="BT64" s="0" t="str">
        <f aca="false">IF(AND($BR64=$BR$5,$B64=2002),CONCATENATE($BR64," ",$B64),"")</f>
        <v/>
      </c>
      <c r="BU64" s="0" t="str">
        <f aca="false">IF(AND($BR64=$BR$5,$B64=2003),CONCATENATE($BR64," ",$B64),"")</f>
        <v/>
      </c>
      <c r="BV64" s="0" t="str">
        <f aca="false">IF(AND($BR64=$BR$5,$B64=2004),CONCATENATE($BR64," ",$B64),"")</f>
        <v/>
      </c>
      <c r="BW64" s="0" t="str">
        <f aca="false">IF(OR($EZ64=BW$5,$FA64=BW$5,$FB64=BW$5),BW$5,"")</f>
        <v/>
      </c>
      <c r="BX64" s="0" t="str">
        <f aca="false">IF(AND($BW64=$BW$5,$B64=2001),CONCATENATE($BW64," ",$B64),"")</f>
        <v/>
      </c>
      <c r="BY64" s="0" t="str">
        <f aca="false">IF(AND($BW64=$BW$5,$B64=2002),CONCATENATE($BW64," ",$B64),"")</f>
        <v/>
      </c>
      <c r="BZ64" s="0" t="str">
        <f aca="false">IF(AND($BW64=$BW$5,$B64=2003),CONCATENATE($BW64," ",$B64),"")</f>
        <v/>
      </c>
      <c r="CA64" s="0" t="str">
        <f aca="false">IF(AND($BW64=$BW$5,$B64=2004),CONCATENATE($BW64," ",$B64),"")</f>
        <v/>
      </c>
      <c r="CB64" s="0" t="str">
        <f aca="false">IF(OR($EZ64=CB$5,$FA64=CB$5,$FB64=CB$5),CB$5,"")</f>
        <v/>
      </c>
      <c r="CC64" s="0" t="str">
        <f aca="false">IF(AND($CB64=$CB$5,$B64=2001),CONCATENATE($CB64," ",$B64),"")</f>
        <v/>
      </c>
      <c r="CD64" s="0" t="str">
        <f aca="false">IF(AND($CB64=$CB$5,$B64=2002),CONCATENATE($CB64," ",$B64),"")</f>
        <v/>
      </c>
      <c r="CE64" s="0" t="str">
        <f aca="false">IF(AND($CB64=$CB$5,$B64=2003),CONCATENATE($CB64," ",$B64),"")</f>
        <v/>
      </c>
      <c r="CF64" s="0" t="str">
        <f aca="false">IF(AND($CB64=$CB$5,$B64=2004),CONCATENATE($CB64," ",$B64),"")</f>
        <v/>
      </c>
      <c r="CG64" s="0" t="str">
        <f aca="false">IF(OR($EZ64=CG$5,$FA64=CG$5,$FB64=CG$5),CG$5,"")</f>
        <v/>
      </c>
      <c r="CH64" s="0" t="str">
        <f aca="false">IF(AND($CG64=$CG$5,$B64=2001),CONCATENATE($CG64," ",$B64),"")</f>
        <v/>
      </c>
      <c r="CI64" s="0" t="str">
        <f aca="false">IF(AND($CG64=$CG$5,$B64=2002),CONCATENATE($CG64," ",$B64),"")</f>
        <v/>
      </c>
      <c r="CJ64" s="0" t="str">
        <f aca="false">IF(AND($CG64=$CG$5,$B64=2003),CONCATENATE($CG64," ",$B64),"")</f>
        <v/>
      </c>
      <c r="CK64" s="0" t="str">
        <f aca="false">IF(AND($CG64=$CG$5,$B64=2004),CONCATENATE($CG64," ",$B64),"")</f>
        <v/>
      </c>
      <c r="CL64" s="0" t="str">
        <f aca="false">IF(OR($EZ64=CL$5,$FA64=CL$5,$FB64=CL$5),CL$5,"")</f>
        <v/>
      </c>
      <c r="CM64" s="0" t="str">
        <f aca="false">IF(AND($CL64=$CL$5,$B64=2001),CONCATENATE($CL64," ",$B64),"")</f>
        <v/>
      </c>
      <c r="CN64" s="0" t="str">
        <f aca="false">IF(AND($CL64=$CL$5,$B64=2002),CONCATENATE($CL64," ",$B64),"")</f>
        <v/>
      </c>
      <c r="CO64" s="0" t="str">
        <f aca="false">IF(AND($CL64=$CL$5,$B64=2003),CONCATENATE($CL64," ",$B64),"")</f>
        <v/>
      </c>
      <c r="CP64" s="0" t="str">
        <f aca="false">IF(AND($CL64=$CL$5,$B64=2004),CONCATENATE($CL64," ",$B64),"")</f>
        <v/>
      </c>
      <c r="CQ64" s="0" t="str">
        <f aca="false">IF(OR($EZ64=CQ$5,$FA64=CQ$5,$FB64=CQ$5),CQ$5,"")</f>
        <v/>
      </c>
      <c r="CR64" s="0" t="str">
        <f aca="false">IF(AND($CQ64=$CQ$5,$B64=2001),CONCATENATE($CQ64," ",$B64),"")</f>
        <v/>
      </c>
      <c r="CS64" s="0" t="str">
        <f aca="false">IF(AND($CQ64=$CQ$5,$B64=2002),CONCATENATE($CQ64," ",$B64),"")</f>
        <v/>
      </c>
      <c r="CT64" s="0" t="str">
        <f aca="false">IF(AND($CQ64=$CQ$5,$B64=2003),CONCATENATE($CQ64," ",$B64),"")</f>
        <v/>
      </c>
      <c r="CU64" s="0" t="str">
        <f aca="false">IF(AND($CQ64=$CQ$5,$B64=2004),CONCATENATE($CQ64," ",$B64),"")</f>
        <v/>
      </c>
      <c r="CV64" s="0" t="str">
        <f aca="false">IF(OR($EZ64=CV$5,$FA64=CV$5,$FB64=CV$5),CV$5,"")</f>
        <v/>
      </c>
      <c r="CW64" s="0" t="str">
        <f aca="false">IF(AND($CV64=$CV$5,$B64=2001),CONCATENATE($CV64," ",$B64),"")</f>
        <v/>
      </c>
      <c r="CX64" s="0" t="str">
        <f aca="false">IF(AND($CV64=$CV$5,$B64=2002),CONCATENATE($CV64," ",$B64),"")</f>
        <v/>
      </c>
      <c r="CY64" s="0" t="str">
        <f aca="false">IF(AND($CV64=$CV$5,$B64=2003),CONCATENATE($CV64," ",$B64),"")</f>
        <v/>
      </c>
      <c r="CZ64" s="0" t="str">
        <f aca="false">IF(AND($CV64=$CV$5,$B64=2004),CONCATENATE($CV64," ",$B64),"")</f>
        <v/>
      </c>
      <c r="DA64" s="0" t="str">
        <f aca="false">IF(OR($EZ64=DA$5,$FA64=DA$5,$FB64=DA$5),DA$5,"")</f>
        <v/>
      </c>
      <c r="DB64" s="0" t="str">
        <f aca="false">IF(AND($DA64=$DA$5,$B64=2001),CONCATENATE($DA64," ",$B64),"")</f>
        <v/>
      </c>
      <c r="DC64" s="0" t="str">
        <f aca="false">IF(AND($DA64=$DA$5,$B64=2002),CONCATENATE($DA64," ",$B64),"")</f>
        <v/>
      </c>
      <c r="DD64" s="0" t="str">
        <f aca="false">IF(AND($DA64=$DA$5,$B64=2003),CONCATENATE($DA64," ",$B64),"")</f>
        <v/>
      </c>
      <c r="DE64" s="0" t="str">
        <f aca="false">IF(AND($DA64=$DA$5,$B64=2004),CONCATENATE($DA64," ",$B64),"")</f>
        <v/>
      </c>
      <c r="DF64" s="0" t="n">
        <v>1400</v>
      </c>
      <c r="DG64" s="0" t="n">
        <v>1400</v>
      </c>
      <c r="DH64" s="12" t="n">
        <v>3066.1</v>
      </c>
      <c r="DI64" s="12" t="n">
        <v>1205</v>
      </c>
      <c r="DJ64" s="12" t="n">
        <v>9850</v>
      </c>
      <c r="DK64" s="12" t="n">
        <v>3833</v>
      </c>
      <c r="DL64" s="12" t="n">
        <v>3245</v>
      </c>
      <c r="DM64" s="0" t="n">
        <v>6.8</v>
      </c>
      <c r="DN64" s="12" t="n">
        <v>1503.1</v>
      </c>
      <c r="DO64" s="0" t="n">
        <v>34</v>
      </c>
      <c r="DP64" s="0" t="n">
        <v>160</v>
      </c>
      <c r="DQ64" s="12" t="n">
        <v>4295</v>
      </c>
      <c r="DR64" s="12" t="n">
        <v>1390</v>
      </c>
      <c r="DS64" s="12" t="n">
        <v>5396</v>
      </c>
      <c r="DT64" s="12" t="n">
        <v>1296</v>
      </c>
      <c r="DU64" s="12" t="n">
        <v>1503.1</v>
      </c>
      <c r="DV64" s="0" t="n">
        <v>6.8</v>
      </c>
      <c r="DW64" s="0" t="n">
        <v>559</v>
      </c>
      <c r="DX64" s="12" t="n">
        <v>2375.2</v>
      </c>
      <c r="DY64" s="0" t="n">
        <v>685</v>
      </c>
      <c r="DZ64" s="0" t="n">
        <v>1065</v>
      </c>
      <c r="EA64" s="0" t="n">
        <v>0</v>
      </c>
      <c r="EB64" s="12" t="n">
        <f aca="false">DF64*$EB$1*$EB$2</f>
        <v>252000</v>
      </c>
      <c r="EC64" s="12" t="n">
        <v>551898</v>
      </c>
      <c r="ED64" s="12" t="n">
        <v>216900</v>
      </c>
      <c r="EE64" s="12" t="n">
        <v>1773000</v>
      </c>
      <c r="EF64" s="12" t="n">
        <v>689940</v>
      </c>
      <c r="EG64" s="12" t="n">
        <v>584100</v>
      </c>
      <c r="EH64" s="12" t="n">
        <v>1224</v>
      </c>
      <c r="EI64" s="12" t="n">
        <v>270558</v>
      </c>
      <c r="EJ64" s="12" t="n">
        <v>6120</v>
      </c>
      <c r="EK64" s="12" t="n">
        <v>28800</v>
      </c>
      <c r="EL64" s="12" t="n">
        <v>773100</v>
      </c>
      <c r="EM64" s="12" t="n">
        <v>250200</v>
      </c>
      <c r="EN64" s="12" t="n">
        <v>971280</v>
      </c>
      <c r="EO64" s="12" t="n">
        <v>233280</v>
      </c>
      <c r="EP64" s="12" t="n">
        <v>270558</v>
      </c>
      <c r="EQ64" s="0" t="n">
        <v>1224</v>
      </c>
      <c r="ER64" s="12" t="n">
        <v>100620</v>
      </c>
      <c r="ES64" s="12" t="n">
        <v>427536</v>
      </c>
      <c r="ET64" s="12" t="n">
        <v>123300</v>
      </c>
      <c r="EU64" s="12" t="n">
        <v>191700</v>
      </c>
      <c r="EV64" s="0" t="n">
        <v>0</v>
      </c>
      <c r="EW64" s="0" t="s">
        <v>114</v>
      </c>
      <c r="EX64" s="0" t="s">
        <v>115</v>
      </c>
      <c r="EY64" s="0" t="s">
        <v>116</v>
      </c>
      <c r="EZ64" s="0" t="s">
        <v>74</v>
      </c>
      <c r="FC64" s="0" t="s">
        <v>557</v>
      </c>
      <c r="FD64" s="0" t="s">
        <v>558</v>
      </c>
      <c r="FS64" s="0" t="n">
        <v>373</v>
      </c>
    </row>
    <row r="65" customFormat="false" ht="12.75" hidden="false" customHeight="false" outlineLevel="0" collapsed="false">
      <c r="A65" s="0" t="s">
        <v>144</v>
      </c>
      <c r="B65" s="0" t="n">
        <v>2004</v>
      </c>
      <c r="C65" s="24" t="n">
        <v>38139</v>
      </c>
      <c r="D65" s="0" t="s">
        <v>171</v>
      </c>
      <c r="E65" s="0" t="str">
        <f aca="false">CONCATENATE(D65," ",B65)</f>
        <v>NV 2004</v>
      </c>
      <c r="F65" s="0" t="s">
        <v>197</v>
      </c>
      <c r="G65" s="0" t="s">
        <v>173</v>
      </c>
      <c r="H65" s="25" t="s">
        <v>12</v>
      </c>
      <c r="I65" s="0" t="s">
        <v>198</v>
      </c>
      <c r="J65" s="0" t="str">
        <f aca="false">IF(OR($EZ65=J$5,$FA65=J$5,$FB65=J$5),J$5,"")</f>
        <v/>
      </c>
      <c r="K65" s="0" t="str">
        <f aca="false">IF(AND($J65=$J$5,$B65=2001),CONCATENATE($J65," ",$B65),"")</f>
        <v/>
      </c>
      <c r="L65" s="0" t="str">
        <f aca="false">IF(AND($J65=$J$5,$B65=2002),CONCATENATE($J65," ",$B65),"")</f>
        <v/>
      </c>
      <c r="M65" s="0" t="str">
        <f aca="false">IF(AND($J65=$J$5,$B65=2003),CONCATENATE($J65," ",$B65),"")</f>
        <v/>
      </c>
      <c r="N65" s="0" t="str">
        <f aca="false">IF(AND($J65=$J$5,$B65=2004),CONCATENATE($J65," ",$B65),"")</f>
        <v/>
      </c>
      <c r="O65" s="0" t="str">
        <f aca="false">IF(OR($EZ65=O$5,$FA65=O$5,$FB65=O$5),O$5,"")</f>
        <v/>
      </c>
      <c r="P65" s="0" t="str">
        <f aca="false">IF(AND($O65=$O$5,$B65=2001),CONCATENATE($O65," ",$B65),"")</f>
        <v/>
      </c>
      <c r="Q65" s="0" t="str">
        <f aca="false">IF(AND($O65=$O$5,$B65=2002),CONCATENATE($O65," ",$B65),"")</f>
        <v/>
      </c>
      <c r="R65" s="0" t="str">
        <f aca="false">IF(AND($O65=$O$5,$B65=2003),CONCATENATE($O65," ",$B65),"")</f>
        <v/>
      </c>
      <c r="S65" s="0" t="str">
        <f aca="false">IF(AND($O65=$O$5,$B65=2004),CONCATENATE($O65," ",$B65),"")</f>
        <v/>
      </c>
      <c r="T65" s="0" t="str">
        <f aca="false">IF(OR($EZ65=T$5,$FA65=T$5,$FB65=T$5),T$5,"")</f>
        <v/>
      </c>
      <c r="U65" s="0" t="str">
        <f aca="false">IF(AND($T65=$T$5,$B65=2001),CONCATENATE($T65," ",$B65),"")</f>
        <v/>
      </c>
      <c r="V65" s="0" t="str">
        <f aca="false">IF(AND($T65=$T$5,$B65=2002),CONCATENATE($T65," ",$B65),"")</f>
        <v/>
      </c>
      <c r="W65" s="0" t="str">
        <f aca="false">IF(AND($T65=$T$5,$B65=2003),CONCATENATE($T65," ",$B65),"")</f>
        <v/>
      </c>
      <c r="X65" s="0" t="str">
        <f aca="false">IF(AND($T65=$T$5,$B65=2004),CONCATENATE($T65," ",$B65),"")</f>
        <v/>
      </c>
      <c r="Y65" s="0" t="str">
        <f aca="false">IF(OR($EZ65=Y$5,$FA65=Y$5,$FB65=Y$5),Y$5,"")</f>
        <v/>
      </c>
      <c r="Z65" s="0" t="str">
        <f aca="false">IF(AND($Y65=$Y$5,$B65=2001),CONCATENATE($Y65," ",$B65),"")</f>
        <v/>
      </c>
      <c r="AA65" s="0" t="str">
        <f aca="false">IF(AND($Y65=$Y$5,$B65=2002),CONCATENATE($Y65," ",$B65),"")</f>
        <v/>
      </c>
      <c r="AB65" s="0" t="str">
        <f aca="false">IF(AND($Y65=$Y$5,$B65=2003),CONCATENATE($Y65," ",$B65),"")</f>
        <v/>
      </c>
      <c r="AC65" s="0" t="str">
        <f aca="false">IF(AND($Y65=$Y$5,$B65=2004),CONCATENATE($Y65," ",$B65),"")</f>
        <v/>
      </c>
      <c r="AD65" s="0" t="str">
        <f aca="false">IF(OR($EZ65=AD$5,$FA65=AD$5,$FB65=AD$5),AD$5,"")</f>
        <v>Kern Nevada</v>
      </c>
      <c r="AE65" s="0" t="str">
        <f aca="false">IF(AND($AD65=$AD$5,$B65=2001),CONCATENATE($AD65," ",$B65),"")</f>
        <v/>
      </c>
      <c r="AF65" s="0" t="str">
        <f aca="false">IF(AND($AD65=$AD$5,$B65=2002),CONCATENATE($AD65," ",$B65),"")</f>
        <v/>
      </c>
      <c r="AG65" s="0" t="str">
        <f aca="false">IF(AND($AD65=$AD$5,$B65=2003),CONCATENATE($AD65," ",$B65),"")</f>
        <v/>
      </c>
      <c r="AH65" s="0" t="str">
        <f aca="false">IF(AND($AD65=$AD$5,$B65=2004),CONCATENATE($AD65," ",$B65),"")</f>
        <v>Kern Nevada 2004</v>
      </c>
      <c r="AI65" s="0" t="str">
        <f aca="false">IF(OR($EZ65=AI$5,$FA65=AI$5,$FB65=AI$5),AI$5,"")</f>
        <v/>
      </c>
      <c r="AJ65" s="0" t="str">
        <f aca="false">IF(AND($AI65=$AI$5,$B65=2001),CONCATENATE($AI65," ",$B65),"")</f>
        <v/>
      </c>
      <c r="AK65" s="0" t="str">
        <f aca="false">IF(AND($AI65=$AI$5,$B65=2002),CONCATENATE($AI65," ",$B65),"")</f>
        <v/>
      </c>
      <c r="AL65" s="0" t="str">
        <f aca="false">IF(AND($AI65=$AI$5,$B65=2003),CONCATENATE($AI65," ",$B65),"")</f>
        <v/>
      </c>
      <c r="AM65" s="0" t="str">
        <f aca="false">IF(AND($AI65=$AI$5,$B65=2004),CONCATENATE($AI65," ",$B65),"")</f>
        <v/>
      </c>
      <c r="AN65" s="0" t="str">
        <f aca="false">IF(OR($EZ65=AN$5,$FA65=AN$5,$FB65=AN$5),AN$5,"")</f>
        <v/>
      </c>
      <c r="AO65" s="0" t="str">
        <f aca="false">IF(AND($AN65=$AN$5,$B65=2001),CONCATENATE($AN65," ",$B65),"")</f>
        <v/>
      </c>
      <c r="AP65" s="0" t="str">
        <f aca="false">IF(AND($AN65=$AN$5,$B65=2002),CONCATENATE($AN65," ",$B65),"")</f>
        <v/>
      </c>
      <c r="AQ65" s="0" t="str">
        <f aca="false">IF(AND($AN65=$AN$5,$B65=2003),CONCATENATE($AN65," ",$B65),"")</f>
        <v/>
      </c>
      <c r="AR65" s="0" t="str">
        <f aca="false">IF(AND($AN65=$AN$5,$B65=2004),CONCATENATE($AN65," ",$B65),"")</f>
        <v/>
      </c>
      <c r="AS65" s="0" t="str">
        <f aca="false">IF(OR($EZ65=AS$5,$FA65=AS$5,$FB65=AS$5),AS$5,"")</f>
        <v/>
      </c>
      <c r="AT65" s="0" t="str">
        <f aca="false">IF(AND($AS65=$AS$5,$B65=2001),CONCATENATE($AS65," ",$B65),"")</f>
        <v/>
      </c>
      <c r="AU65" s="0" t="str">
        <f aca="false">IF(AND($AS65=$AS$5,$B65=2002),CONCATENATE($AS65," ",$B65),"")</f>
        <v/>
      </c>
      <c r="AV65" s="0" t="str">
        <f aca="false">IF(AND($AS65=$AS$5,$B65=2003),CONCATENATE($AS65," ",$B65),"")</f>
        <v/>
      </c>
      <c r="AW65" s="0" t="str">
        <f aca="false">IF(AND($AS65=$AS$5,$B65=2004),CONCATENATE($AS65," ",$B65),"")</f>
        <v/>
      </c>
      <c r="AX65" s="0" t="str">
        <f aca="false">IF(OR($EZ65=AX$5,$FA65=AX$5,$FB65=AX$5),AX$5,"")</f>
        <v/>
      </c>
      <c r="AY65" s="0" t="str">
        <f aca="false">IF(AND($AX65=$AX$5,$B65=2001),CONCATENATE($AX65," ",$B65),"")</f>
        <v/>
      </c>
      <c r="AZ65" s="0" t="str">
        <f aca="false">IF(AND($AX65=$AX$5,$B65=2002),CONCATENATE($AX65," ",$B65),"")</f>
        <v/>
      </c>
      <c r="BA65" s="0" t="str">
        <f aca="false">IF(AND($AX65=$AX$5,$B65=2003),CONCATENATE($AX65," ",$B65),"")</f>
        <v/>
      </c>
      <c r="BB65" s="0" t="str">
        <f aca="false">IF(AND($AX65=$AX$5,$B65=2004),CONCATENATE($AX65," ",$B65),"")</f>
        <v/>
      </c>
      <c r="BC65" s="0" t="str">
        <f aca="false">IF(OR($EZ65=BC$5,$FA65=BC$5,$FB65=BC$5),BC$5,"")</f>
        <v/>
      </c>
      <c r="BD65" s="0" t="str">
        <f aca="false">IF(AND($BC65=$BC$5,$B65=2001),CONCATENATE($BC65," ",$B65),"")</f>
        <v/>
      </c>
      <c r="BE65" s="0" t="str">
        <f aca="false">IF(AND($BC65=$BC$5,$B65=2002),CONCATENATE($BC65," ",$B65),"")</f>
        <v/>
      </c>
      <c r="BF65" s="0" t="str">
        <f aca="false">IF(AND($BC65=$BC$5,$B65=2003),CONCATENATE($BC65," ",$B65),"")</f>
        <v/>
      </c>
      <c r="BG65" s="0" t="str">
        <f aca="false">IF(AND($BC65=$BC$5,$B65=2004),CONCATENATE($BC65," ",$B65),"")</f>
        <v/>
      </c>
      <c r="BH65" s="0" t="str">
        <f aca="false">IF(OR($EZ65=BH$5,$FA65=BH$5,$FB65=BH$5),BH$5,"")</f>
        <v/>
      </c>
      <c r="BI65" s="0" t="str">
        <f aca="false">IF(AND($BH65=$BH$5,$B65=2001),CONCATENATE($BH65," ",$B65),"")</f>
        <v/>
      </c>
      <c r="BJ65" s="0" t="str">
        <f aca="false">IF(AND($BH65=$BH$5,$B65=2002),CONCATENATE($BH65," ",$B65),"")</f>
        <v/>
      </c>
      <c r="BK65" s="0" t="str">
        <f aca="false">IF(AND($BH65=$BH$5,$B65=2003),CONCATENATE($BH65," ",$B65),"")</f>
        <v/>
      </c>
      <c r="BL65" s="0" t="str">
        <f aca="false">IF(AND($BH65=$BH$5,$B65=2004),CONCATENATE($BH65," ",$B65),"")</f>
        <v/>
      </c>
      <c r="BM65" s="0" t="str">
        <f aca="false">IF(OR($EZ65=BM$5,$FA65=BM$5,$FB65=BM$5),BM$5,"")</f>
        <v/>
      </c>
      <c r="BN65" s="0" t="str">
        <f aca="false">IF(AND($BM65=$BM$5,$B65=2001),CONCATENATE($BM65," ",$B65),"")</f>
        <v/>
      </c>
      <c r="BO65" s="0" t="str">
        <f aca="false">IF(AND($BM65=$BM$5,$B65=2002),CONCATENATE($BM65," ",$B65),"")</f>
        <v/>
      </c>
      <c r="BP65" s="0" t="str">
        <f aca="false">IF(AND($BM65=$BM$5,$B65=2003),CONCATENATE($BM65," ",$B65),"")</f>
        <v/>
      </c>
      <c r="BQ65" s="0" t="str">
        <f aca="false">IF(AND($BM65=$BM$5,$B65=2004),CONCATENATE($BM65," ",$B65),"")</f>
        <v/>
      </c>
      <c r="BR65" s="0" t="str">
        <f aca="false">IF(OR($EZ65=BR$5,$FA65=BR$5,$FB65=BR$5),BR$5,"")</f>
        <v/>
      </c>
      <c r="BS65" s="0" t="str">
        <f aca="false">IF(AND($BR65=$BR$5,$B65=2001),CONCATENATE($BR65," ",$B65),"")</f>
        <v/>
      </c>
      <c r="BT65" s="0" t="str">
        <f aca="false">IF(AND($BR65=$BR$5,$B65=2002),CONCATENATE($BR65," ",$B65),"")</f>
        <v/>
      </c>
      <c r="BU65" s="0" t="str">
        <f aca="false">IF(AND($BR65=$BR$5,$B65=2003),CONCATENATE($BR65," ",$B65),"")</f>
        <v/>
      </c>
      <c r="BV65" s="0" t="str">
        <f aca="false">IF(AND($BR65=$BR$5,$B65=2004),CONCATENATE($BR65," ",$B65),"")</f>
        <v/>
      </c>
      <c r="BW65" s="0" t="str">
        <f aca="false">IF(OR($EZ65=BW$5,$FA65=BW$5,$FB65=BW$5),BW$5,"")</f>
        <v/>
      </c>
      <c r="BX65" s="0" t="str">
        <f aca="false">IF(AND($BW65=$BW$5,$B65=2001),CONCATENATE($BW65," ",$B65),"")</f>
        <v/>
      </c>
      <c r="BY65" s="0" t="str">
        <f aca="false">IF(AND($BW65=$BW$5,$B65=2002),CONCATENATE($BW65," ",$B65),"")</f>
        <v/>
      </c>
      <c r="BZ65" s="0" t="str">
        <f aca="false">IF(AND($BW65=$BW$5,$B65=2003),CONCATENATE($BW65," ",$B65),"")</f>
        <v/>
      </c>
      <c r="CA65" s="0" t="str">
        <f aca="false">IF(AND($BW65=$BW$5,$B65=2004),CONCATENATE($BW65," ",$B65),"")</f>
        <v/>
      </c>
      <c r="CB65" s="0" t="str">
        <f aca="false">IF(OR($EZ65=CB$5,$FA65=CB$5,$FB65=CB$5),CB$5,"")</f>
        <v/>
      </c>
      <c r="CC65" s="0" t="str">
        <f aca="false">IF(AND($CB65=$CB$5,$B65=2001),CONCATENATE($CB65," ",$B65),"")</f>
        <v/>
      </c>
      <c r="CD65" s="0" t="str">
        <f aca="false">IF(AND($CB65=$CB$5,$B65=2002),CONCATENATE($CB65," ",$B65),"")</f>
        <v/>
      </c>
      <c r="CE65" s="0" t="str">
        <f aca="false">IF(AND($CB65=$CB$5,$B65=2003),CONCATENATE($CB65," ",$B65),"")</f>
        <v/>
      </c>
      <c r="CF65" s="0" t="str">
        <f aca="false">IF(AND($CB65=$CB$5,$B65=2004),CONCATENATE($CB65," ",$B65),"")</f>
        <v/>
      </c>
      <c r="CG65" s="0" t="str">
        <f aca="false">IF(OR($EZ65=CG$5,$FA65=CG$5,$FB65=CG$5),CG$5,"")</f>
        <v/>
      </c>
      <c r="CH65" s="0" t="str">
        <f aca="false">IF(AND($CG65=$CG$5,$B65=2001),CONCATENATE($CG65," ",$B65),"")</f>
        <v/>
      </c>
      <c r="CI65" s="0" t="str">
        <f aca="false">IF(AND($CG65=$CG$5,$B65=2002),CONCATENATE($CG65," ",$B65),"")</f>
        <v/>
      </c>
      <c r="CJ65" s="0" t="str">
        <f aca="false">IF(AND($CG65=$CG$5,$B65=2003),CONCATENATE($CG65," ",$B65),"")</f>
        <v/>
      </c>
      <c r="CK65" s="0" t="str">
        <f aca="false">IF(AND($CG65=$CG$5,$B65=2004),CONCATENATE($CG65," ",$B65),"")</f>
        <v/>
      </c>
      <c r="CL65" s="0" t="str">
        <f aca="false">IF(OR($EZ65=CL$5,$FA65=CL$5,$FB65=CL$5),CL$5,"")</f>
        <v/>
      </c>
      <c r="CM65" s="0" t="str">
        <f aca="false">IF(AND($CL65=$CL$5,$B65=2001),CONCATENATE($CL65," ",$B65),"")</f>
        <v/>
      </c>
      <c r="CN65" s="0" t="str">
        <f aca="false">IF(AND($CL65=$CL$5,$B65=2002),CONCATENATE($CL65," ",$B65),"")</f>
        <v/>
      </c>
      <c r="CO65" s="0" t="str">
        <f aca="false">IF(AND($CL65=$CL$5,$B65=2003),CONCATENATE($CL65," ",$B65),"")</f>
        <v/>
      </c>
      <c r="CP65" s="0" t="str">
        <f aca="false">IF(AND($CL65=$CL$5,$B65=2004),CONCATENATE($CL65," ",$B65),"")</f>
        <v/>
      </c>
      <c r="CQ65" s="0" t="str">
        <f aca="false">IF(OR($EZ65=CQ$5,$FA65=CQ$5,$FB65=CQ$5),CQ$5,"")</f>
        <v/>
      </c>
      <c r="CR65" s="0" t="str">
        <f aca="false">IF(AND($CQ65=$CQ$5,$B65=2001),CONCATENATE($CQ65," ",$B65),"")</f>
        <v/>
      </c>
      <c r="CS65" s="0" t="str">
        <f aca="false">IF(AND($CQ65=$CQ$5,$B65=2002),CONCATENATE($CQ65," ",$B65),"")</f>
        <v/>
      </c>
      <c r="CT65" s="0" t="str">
        <f aca="false">IF(AND($CQ65=$CQ$5,$B65=2003),CONCATENATE($CQ65," ",$B65),"")</f>
        <v/>
      </c>
      <c r="CU65" s="0" t="str">
        <f aca="false">IF(AND($CQ65=$CQ$5,$B65=2004),CONCATENATE($CQ65," ",$B65),"")</f>
        <v/>
      </c>
      <c r="CV65" s="0" t="str">
        <f aca="false">IF(OR($EZ65=CV$5,$FA65=CV$5,$FB65=CV$5),CV$5,"")</f>
        <v/>
      </c>
      <c r="CW65" s="0" t="str">
        <f aca="false">IF(AND($CV65=$CV$5,$B65=2001),CONCATENATE($CV65," ",$B65),"")</f>
        <v/>
      </c>
      <c r="CX65" s="0" t="str">
        <f aca="false">IF(AND($CV65=$CV$5,$B65=2002),CONCATENATE($CV65," ",$B65),"")</f>
        <v/>
      </c>
      <c r="CY65" s="0" t="str">
        <f aca="false">IF(AND($CV65=$CV$5,$B65=2003),CONCATENATE($CV65," ",$B65),"")</f>
        <v/>
      </c>
      <c r="CZ65" s="0" t="str">
        <f aca="false">IF(AND($CV65=$CV$5,$B65=2004),CONCATENATE($CV65," ",$B65),"")</f>
        <v/>
      </c>
      <c r="DA65" s="0" t="str">
        <f aca="false">IF(OR($EZ65=DA$5,$FA65=DA$5,$FB65=DA$5),DA$5,"")</f>
        <v/>
      </c>
      <c r="DB65" s="0" t="str">
        <f aca="false">IF(AND($DA65=$DA$5,$B65=2001),CONCATENATE($DA65," ",$B65),"")</f>
        <v/>
      </c>
      <c r="DC65" s="0" t="str">
        <f aca="false">IF(AND($DA65=$DA$5,$B65=2002),CONCATENATE($DA65," ",$B65),"")</f>
        <v/>
      </c>
      <c r="DD65" s="0" t="str">
        <f aca="false">IF(AND($DA65=$DA$5,$B65=2003),CONCATENATE($DA65," ",$B65),"")</f>
        <v/>
      </c>
      <c r="DE65" s="0" t="str">
        <f aca="false">IF(AND($DA65=$DA$5,$B65=2004),CONCATENATE($DA65," ",$B65),"")</f>
        <v/>
      </c>
      <c r="DF65" s="0" t="n">
        <v>1000</v>
      </c>
      <c r="DG65" s="0" t="n">
        <v>1000</v>
      </c>
      <c r="DH65" s="12" t="n">
        <v>3066.1</v>
      </c>
      <c r="DI65" s="12" t="n">
        <v>1425</v>
      </c>
      <c r="DJ65" s="12" t="n">
        <v>9850</v>
      </c>
      <c r="DK65" s="12" t="n">
        <v>4833</v>
      </c>
      <c r="DL65" s="12" t="n">
        <v>4745</v>
      </c>
      <c r="DM65" s="0" t="n">
        <v>6.8</v>
      </c>
      <c r="DN65" s="12" t="n">
        <v>1503.1</v>
      </c>
      <c r="DO65" s="0" t="n">
        <v>34</v>
      </c>
      <c r="DP65" s="0" t="n">
        <v>160</v>
      </c>
      <c r="DQ65" s="12" t="n">
        <v>5250</v>
      </c>
      <c r="DR65" s="12" t="n">
        <v>1390</v>
      </c>
      <c r="DS65" s="12" t="n">
        <v>7546</v>
      </c>
      <c r="DT65" s="12" t="n">
        <v>1846</v>
      </c>
      <c r="DU65" s="12" t="n">
        <v>1503.1</v>
      </c>
      <c r="DV65" s="0" t="n">
        <v>6.8</v>
      </c>
      <c r="DW65" s="0" t="n">
        <v>559</v>
      </c>
      <c r="DX65" s="12" t="n">
        <v>3075.2</v>
      </c>
      <c r="DY65" s="0" t="n">
        <v>905</v>
      </c>
      <c r="DZ65" s="0" t="n">
        <v>1065</v>
      </c>
      <c r="EA65" s="0" t="n">
        <v>0</v>
      </c>
      <c r="EB65" s="12" t="n">
        <f aca="false">DF65*$EB$1*$EB$2</f>
        <v>180000</v>
      </c>
      <c r="EC65" s="12" t="n">
        <v>551898</v>
      </c>
      <c r="ED65" s="12" t="n">
        <v>256500</v>
      </c>
      <c r="EE65" s="12" t="n">
        <v>1773000</v>
      </c>
      <c r="EF65" s="12" t="n">
        <v>869940</v>
      </c>
      <c r="EG65" s="12" t="n">
        <v>854100</v>
      </c>
      <c r="EH65" s="12" t="n">
        <v>1224</v>
      </c>
      <c r="EI65" s="12" t="n">
        <v>270558</v>
      </c>
      <c r="EJ65" s="12" t="n">
        <v>6120</v>
      </c>
      <c r="EK65" s="12" t="n">
        <v>28800</v>
      </c>
      <c r="EL65" s="12" t="n">
        <v>945000</v>
      </c>
      <c r="EM65" s="12" t="n">
        <v>250200</v>
      </c>
      <c r="EN65" s="12" t="n">
        <v>1358280</v>
      </c>
      <c r="EO65" s="12" t="n">
        <v>332280</v>
      </c>
      <c r="EP65" s="12" t="n">
        <v>270558</v>
      </c>
      <c r="EQ65" s="0" t="n">
        <v>1224</v>
      </c>
      <c r="ER65" s="12" t="n">
        <v>100620</v>
      </c>
      <c r="ES65" s="12" t="n">
        <v>553536</v>
      </c>
      <c r="ET65" s="12" t="n">
        <v>162900</v>
      </c>
      <c r="EU65" s="12" t="n">
        <v>191700</v>
      </c>
      <c r="EV65" s="0" t="n">
        <v>0</v>
      </c>
      <c r="EW65" s="0" t="s">
        <v>114</v>
      </c>
      <c r="EX65" s="0" t="s">
        <v>115</v>
      </c>
      <c r="EY65" s="0" t="s">
        <v>116</v>
      </c>
      <c r="EZ65" s="0" t="s">
        <v>74</v>
      </c>
      <c r="FC65" s="0" t="s">
        <v>523</v>
      </c>
      <c r="FD65" s="0" t="s">
        <v>524</v>
      </c>
      <c r="FE65" s="0" t="s">
        <v>525</v>
      </c>
      <c r="FF65" s="0" t="s">
        <v>526</v>
      </c>
      <c r="FH65" s="0" t="n">
        <v>0</v>
      </c>
      <c r="FI65" s="0" t="s">
        <v>540</v>
      </c>
      <c r="FS65" s="0" t="n">
        <v>687</v>
      </c>
    </row>
    <row r="66" customFormat="false" ht="12.75" hidden="false" customHeight="false" outlineLevel="0" collapsed="false">
      <c r="A66" s="0" t="s">
        <v>108</v>
      </c>
      <c r="B66" s="0" t="n">
        <v>2001</v>
      </c>
      <c r="C66" s="24" t="n">
        <v>37104</v>
      </c>
      <c r="D66" s="0" t="s">
        <v>117</v>
      </c>
      <c r="E66" s="0" t="str">
        <f aca="false">CONCATENATE(D66," ",B66)</f>
        <v>CA 2001</v>
      </c>
      <c r="F66" s="0" t="s">
        <v>161</v>
      </c>
      <c r="G66" s="0" t="s">
        <v>119</v>
      </c>
      <c r="H66" s="0" t="s">
        <v>162</v>
      </c>
      <c r="I66" s="0" t="s">
        <v>163</v>
      </c>
      <c r="J66" s="0" t="str">
        <f aca="false">IF(OR($EZ66=J$5,$FA66=J$5,$FB66=J$5),J$5,"")</f>
        <v/>
      </c>
      <c r="K66" s="0" t="str">
        <f aca="false">IF(AND($J66=$J$5,$B66=2001),CONCATENATE($J66," ",$B66),"")</f>
        <v/>
      </c>
      <c r="L66" s="0" t="str">
        <f aca="false">IF(AND($J66=$J$5,$B66=2002),CONCATENATE($J66," ",$B66),"")</f>
        <v/>
      </c>
      <c r="M66" s="0" t="str">
        <f aca="false">IF(AND($J66=$J$5,$B66=2003),CONCATENATE($J66," ",$B66),"")</f>
        <v/>
      </c>
      <c r="N66" s="0" t="str">
        <f aca="false">IF(AND($J66=$J$5,$B66=2004),CONCATENATE($J66," ",$B66),"")</f>
        <v/>
      </c>
      <c r="O66" s="0" t="str">
        <f aca="false">IF(OR($EZ66=O$5,$FA66=O$5,$FB66=O$5),O$5,"")</f>
        <v/>
      </c>
      <c r="P66" s="0" t="str">
        <f aca="false">IF(AND($O66=$O$5,$B66=2001),CONCATENATE($O66," ",$B66),"")</f>
        <v/>
      </c>
      <c r="Q66" s="0" t="str">
        <f aca="false">IF(AND($O66=$O$5,$B66=2002),CONCATENATE($O66," ",$B66),"")</f>
        <v/>
      </c>
      <c r="R66" s="0" t="str">
        <f aca="false">IF(AND($O66=$O$5,$B66=2003),CONCATENATE($O66," ",$B66),"")</f>
        <v/>
      </c>
      <c r="S66" s="0" t="str">
        <f aca="false">IF(AND($O66=$O$5,$B66=2004),CONCATENATE($O66," ",$B66),"")</f>
        <v/>
      </c>
      <c r="T66" s="0" t="str">
        <f aca="false">IF(OR($EZ66=T$5,$FA66=T$5,$FB66=T$5),T$5,"")</f>
        <v/>
      </c>
      <c r="U66" s="0" t="str">
        <f aca="false">IF(AND($T66=$T$5,$B66=2001),CONCATENATE($T66," ",$B66),"")</f>
        <v/>
      </c>
      <c r="V66" s="0" t="str">
        <f aca="false">IF(AND($T66=$T$5,$B66=2002),CONCATENATE($T66," ",$B66),"")</f>
        <v/>
      </c>
      <c r="W66" s="0" t="str">
        <f aca="false">IF(AND($T66=$T$5,$B66=2003),CONCATENATE($T66," ",$B66),"")</f>
        <v/>
      </c>
      <c r="X66" s="0" t="str">
        <f aca="false">IF(AND($T66=$T$5,$B66=2004),CONCATENATE($T66," ",$B66),"")</f>
        <v/>
      </c>
      <c r="Y66" s="0" t="str">
        <f aca="false">IF(OR($EZ66=Y$5,$FA66=Y$5,$FB66=Y$5),Y$5,"")</f>
        <v>Kern California</v>
      </c>
      <c r="Z66" s="0" t="str">
        <f aca="false">IF(AND($Y66=$Y$5,$B66=2001),CONCATENATE($Y66," ",$B66),"")</f>
        <v>Kern California 2001</v>
      </c>
      <c r="AA66" s="0" t="str">
        <f aca="false">IF(AND($Y66=$Y$5,$B66=2002),CONCATENATE($Y66," ",$B66),"")</f>
        <v/>
      </c>
      <c r="AB66" s="0" t="str">
        <f aca="false">IF(AND($Y66=$Y$5,$B66=2003),CONCATENATE($Y66," ",$B66),"")</f>
        <v/>
      </c>
      <c r="AC66" s="0" t="str">
        <f aca="false">IF(AND($Y66=$Y$5,$B66=2004),CONCATENATE($Y66," ",$B66),"")</f>
        <v/>
      </c>
      <c r="AD66" s="0" t="str">
        <f aca="false">IF(OR($EZ66=AD$5,$FA66=AD$5,$FB66=AD$5),AD$5,"")</f>
        <v/>
      </c>
      <c r="AE66" s="0" t="str">
        <f aca="false">IF(AND($AD66=$AD$5,$B66=2001),CONCATENATE($AD66," ",$B66),"")</f>
        <v/>
      </c>
      <c r="AF66" s="0" t="str">
        <f aca="false">IF(AND($AD66=$AD$5,$B66=2002),CONCATENATE($AD66," ",$B66),"")</f>
        <v/>
      </c>
      <c r="AG66" s="0" t="str">
        <f aca="false">IF(AND($AD66=$AD$5,$B66=2003),CONCATENATE($AD66," ",$B66),"")</f>
        <v/>
      </c>
      <c r="AH66" s="0" t="str">
        <f aca="false">IF(AND($AD66=$AD$5,$B66=2004),CONCATENATE($AD66," ",$B66),"")</f>
        <v/>
      </c>
      <c r="AI66" s="0" t="str">
        <f aca="false">IF(OR($EZ66=AI$5,$FA66=AI$5,$FB66=AI$5),AI$5,"")</f>
        <v/>
      </c>
      <c r="AJ66" s="0" t="str">
        <f aca="false">IF(AND($AI66=$AI$5,$B66=2001),CONCATENATE($AI66," ",$B66),"")</f>
        <v/>
      </c>
      <c r="AK66" s="0" t="str">
        <f aca="false">IF(AND($AI66=$AI$5,$B66=2002),CONCATENATE($AI66," ",$B66),"")</f>
        <v/>
      </c>
      <c r="AL66" s="0" t="str">
        <f aca="false">IF(AND($AI66=$AI$5,$B66=2003),CONCATENATE($AI66," ",$B66),"")</f>
        <v/>
      </c>
      <c r="AM66" s="0" t="str">
        <f aca="false">IF(AND($AI66=$AI$5,$B66=2004),CONCATENATE($AI66," ",$B66),"")</f>
        <v/>
      </c>
      <c r="AN66" s="0" t="str">
        <f aca="false">IF(OR($EZ66=AN$5,$FA66=AN$5,$FB66=AN$5),AN$5,"")</f>
        <v/>
      </c>
      <c r="AO66" s="0" t="str">
        <f aca="false">IF(AND($AN66=$AN$5,$B66=2001),CONCATENATE($AN66," ",$B66),"")</f>
        <v/>
      </c>
      <c r="AP66" s="0" t="str">
        <f aca="false">IF(AND($AN66=$AN$5,$B66=2002),CONCATENATE($AN66," ",$B66),"")</f>
        <v/>
      </c>
      <c r="AQ66" s="0" t="str">
        <f aca="false">IF(AND($AN66=$AN$5,$B66=2003),CONCATENATE($AN66," ",$B66),"")</f>
        <v/>
      </c>
      <c r="AR66" s="0" t="str">
        <f aca="false">IF(AND($AN66=$AN$5,$B66=2004),CONCATENATE($AN66," ",$B66),"")</f>
        <v/>
      </c>
      <c r="AS66" s="0" t="str">
        <f aca="false">IF(OR($EZ66=AS$5,$FA66=AS$5,$FB66=AS$5),AS$5,"")</f>
        <v/>
      </c>
      <c r="AT66" s="0" t="str">
        <f aca="false">IF(AND($AS66=$AS$5,$B66=2001),CONCATENATE($AS66," ",$B66),"")</f>
        <v/>
      </c>
      <c r="AU66" s="0" t="str">
        <f aca="false">IF(AND($AS66=$AS$5,$B66=2002),CONCATENATE($AS66," ",$B66),"")</f>
        <v/>
      </c>
      <c r="AV66" s="0" t="str">
        <f aca="false">IF(AND($AS66=$AS$5,$B66=2003),CONCATENATE($AS66," ",$B66),"")</f>
        <v/>
      </c>
      <c r="AW66" s="0" t="str">
        <f aca="false">IF(AND($AS66=$AS$5,$B66=2004),CONCATENATE($AS66," ",$B66),"")</f>
        <v/>
      </c>
      <c r="AX66" s="0" t="str">
        <f aca="false">IF(OR($EZ66=AX$5,$FA66=AX$5,$FB66=AX$5),AX$5,"")</f>
        <v/>
      </c>
      <c r="AY66" s="0" t="str">
        <f aca="false">IF(AND($AX66=$AX$5,$B66=2001),CONCATENATE($AX66," ",$B66),"")</f>
        <v/>
      </c>
      <c r="AZ66" s="0" t="str">
        <f aca="false">IF(AND($AX66=$AX$5,$B66=2002),CONCATENATE($AX66," ",$B66),"")</f>
        <v/>
      </c>
      <c r="BA66" s="0" t="str">
        <f aca="false">IF(AND($AX66=$AX$5,$B66=2003),CONCATENATE($AX66," ",$B66),"")</f>
        <v/>
      </c>
      <c r="BB66" s="0" t="str">
        <f aca="false">IF(AND($AX66=$AX$5,$B66=2004),CONCATENATE($AX66," ",$B66),"")</f>
        <v/>
      </c>
      <c r="BC66" s="0" t="str">
        <f aca="false">IF(OR($EZ66=BC$5,$FA66=BC$5,$FB66=BC$5),BC$5,"")</f>
        <v/>
      </c>
      <c r="BD66" s="0" t="str">
        <f aca="false">IF(AND($BC66=$BC$5,$B66=2001),CONCATENATE($BC66," ",$B66),"")</f>
        <v/>
      </c>
      <c r="BE66" s="0" t="str">
        <f aca="false">IF(AND($BC66=$BC$5,$B66=2002),CONCATENATE($BC66," ",$B66),"")</f>
        <v/>
      </c>
      <c r="BF66" s="0" t="str">
        <f aca="false">IF(AND($BC66=$BC$5,$B66=2003),CONCATENATE($BC66," ",$B66),"")</f>
        <v/>
      </c>
      <c r="BG66" s="0" t="str">
        <f aca="false">IF(AND($BC66=$BC$5,$B66=2004),CONCATENATE($BC66," ",$B66),"")</f>
        <v/>
      </c>
      <c r="BH66" s="0" t="str">
        <f aca="false">IF(OR($EZ66=BH$5,$FA66=BH$5,$FB66=BH$5),BH$5,"")</f>
        <v/>
      </c>
      <c r="BI66" s="0" t="str">
        <f aca="false">IF(AND($BH66=$BH$5,$B66=2001),CONCATENATE($BH66," ",$B66),"")</f>
        <v/>
      </c>
      <c r="BJ66" s="0" t="str">
        <f aca="false">IF(AND($BH66=$BH$5,$B66=2002),CONCATENATE($BH66," ",$B66),"")</f>
        <v/>
      </c>
      <c r="BK66" s="0" t="str">
        <f aca="false">IF(AND($BH66=$BH$5,$B66=2003),CONCATENATE($BH66," ",$B66),"")</f>
        <v/>
      </c>
      <c r="BL66" s="0" t="str">
        <f aca="false">IF(AND($BH66=$BH$5,$B66=2004),CONCATENATE($BH66," ",$B66),"")</f>
        <v/>
      </c>
      <c r="BM66" s="0" t="str">
        <f aca="false">IF(OR($EZ66=BM$5,$FA66=BM$5,$FB66=BM$5),BM$5,"")</f>
        <v/>
      </c>
      <c r="BN66" s="0" t="str">
        <f aca="false">IF(AND($BM66=$BM$5,$B66=2001),CONCATENATE($BM66," ",$B66),"")</f>
        <v/>
      </c>
      <c r="BO66" s="0" t="str">
        <f aca="false">IF(AND($BM66=$BM$5,$B66=2002),CONCATENATE($BM66," ",$B66),"")</f>
        <v/>
      </c>
      <c r="BP66" s="0" t="str">
        <f aca="false">IF(AND($BM66=$BM$5,$B66=2003),CONCATENATE($BM66," ",$B66),"")</f>
        <v/>
      </c>
      <c r="BQ66" s="0" t="str">
        <f aca="false">IF(AND($BM66=$BM$5,$B66=2004),CONCATENATE($BM66," ",$B66),"")</f>
        <v/>
      </c>
      <c r="BR66" s="0" t="str">
        <f aca="false">IF(OR($EZ66=BR$5,$FA66=BR$5,$FB66=BR$5),BR$5,"")</f>
        <v/>
      </c>
      <c r="BS66" s="0" t="str">
        <f aca="false">IF(AND($BR66=$BR$5,$B66=2001),CONCATENATE($BR66," ",$B66),"")</f>
        <v/>
      </c>
      <c r="BT66" s="0" t="str">
        <f aca="false">IF(AND($BR66=$BR$5,$B66=2002),CONCATENATE($BR66," ",$B66),"")</f>
        <v/>
      </c>
      <c r="BU66" s="0" t="str">
        <f aca="false">IF(AND($BR66=$BR$5,$B66=2003),CONCATENATE($BR66," ",$B66),"")</f>
        <v/>
      </c>
      <c r="BV66" s="0" t="str">
        <f aca="false">IF(AND($BR66=$BR$5,$B66=2004),CONCATENATE($BR66," ",$B66),"")</f>
        <v/>
      </c>
      <c r="BW66" s="0" t="str">
        <f aca="false">IF(OR($EZ66=BW$5,$FA66=BW$5,$FB66=BW$5),BW$5,"")</f>
        <v/>
      </c>
      <c r="BX66" s="0" t="str">
        <f aca="false">IF(AND($BW66=$BW$5,$B66=2001),CONCATENATE($BW66," ",$B66),"")</f>
        <v/>
      </c>
      <c r="BY66" s="0" t="str">
        <f aca="false">IF(AND($BW66=$BW$5,$B66=2002),CONCATENATE($BW66," ",$B66),"")</f>
        <v/>
      </c>
      <c r="BZ66" s="0" t="str">
        <f aca="false">IF(AND($BW66=$BW$5,$B66=2003),CONCATENATE($BW66," ",$B66),"")</f>
        <v/>
      </c>
      <c r="CA66" s="0" t="str">
        <f aca="false">IF(AND($BW66=$BW$5,$B66=2004),CONCATENATE($BW66," ",$B66),"")</f>
        <v/>
      </c>
      <c r="CB66" s="0" t="str">
        <f aca="false">IF(OR($EZ66=CB$5,$FA66=CB$5,$FB66=CB$5),CB$5,"")</f>
        <v/>
      </c>
      <c r="CC66" s="0" t="str">
        <f aca="false">IF(AND($CB66=$CB$5,$B66=2001),CONCATENATE($CB66," ",$B66),"")</f>
        <v/>
      </c>
      <c r="CD66" s="0" t="str">
        <f aca="false">IF(AND($CB66=$CB$5,$B66=2002),CONCATENATE($CB66," ",$B66),"")</f>
        <v/>
      </c>
      <c r="CE66" s="0" t="str">
        <f aca="false">IF(AND($CB66=$CB$5,$B66=2003),CONCATENATE($CB66," ",$B66),"")</f>
        <v/>
      </c>
      <c r="CF66" s="0" t="str">
        <f aca="false">IF(AND($CB66=$CB$5,$B66=2004),CONCATENATE($CB66," ",$B66),"")</f>
        <v/>
      </c>
      <c r="CG66" s="0" t="str">
        <f aca="false">IF(OR($EZ66=CG$5,$FA66=CG$5,$FB66=CG$5),CG$5,"")</f>
        <v/>
      </c>
      <c r="CH66" s="0" t="str">
        <f aca="false">IF(AND($CG66=$CG$5,$B66=2001),CONCATENATE($CG66," ",$B66),"")</f>
        <v/>
      </c>
      <c r="CI66" s="0" t="str">
        <f aca="false">IF(AND($CG66=$CG$5,$B66=2002),CONCATENATE($CG66," ",$B66),"")</f>
        <v/>
      </c>
      <c r="CJ66" s="0" t="str">
        <f aca="false">IF(AND($CG66=$CG$5,$B66=2003),CONCATENATE($CG66," ",$B66),"")</f>
        <v/>
      </c>
      <c r="CK66" s="0" t="str">
        <f aca="false">IF(AND($CG66=$CG$5,$B66=2004),CONCATENATE($CG66," ",$B66),"")</f>
        <v/>
      </c>
      <c r="CL66" s="0" t="str">
        <f aca="false">IF(OR($EZ66=CL$5,$FA66=CL$5,$FB66=CL$5),CL$5,"")</f>
        <v/>
      </c>
      <c r="CM66" s="0" t="str">
        <f aca="false">IF(AND($CL66=$CL$5,$B66=2001),CONCATENATE($CL66," ",$B66),"")</f>
        <v/>
      </c>
      <c r="CN66" s="0" t="str">
        <f aca="false">IF(AND($CL66=$CL$5,$B66=2002),CONCATENATE($CL66," ",$B66),"")</f>
        <v/>
      </c>
      <c r="CO66" s="0" t="str">
        <f aca="false">IF(AND($CL66=$CL$5,$B66=2003),CONCATENATE($CL66," ",$B66),"")</f>
        <v/>
      </c>
      <c r="CP66" s="0" t="str">
        <f aca="false">IF(AND($CL66=$CL$5,$B66=2004),CONCATENATE($CL66," ",$B66),"")</f>
        <v/>
      </c>
      <c r="CQ66" s="0" t="str">
        <f aca="false">IF(OR($EZ66=CQ$5,$FA66=CQ$5,$FB66=CQ$5),CQ$5,"")</f>
        <v/>
      </c>
      <c r="CR66" s="0" t="str">
        <f aca="false">IF(AND($CQ66=$CQ$5,$B66=2001),CONCATENATE($CQ66," ",$B66),"")</f>
        <v/>
      </c>
      <c r="CS66" s="0" t="str">
        <f aca="false">IF(AND($CQ66=$CQ$5,$B66=2002),CONCATENATE($CQ66," ",$B66),"")</f>
        <v/>
      </c>
      <c r="CT66" s="0" t="str">
        <f aca="false">IF(AND($CQ66=$CQ$5,$B66=2003),CONCATENATE($CQ66," ",$B66),"")</f>
        <v/>
      </c>
      <c r="CU66" s="0" t="str">
        <f aca="false">IF(AND($CQ66=$CQ$5,$B66=2004),CONCATENATE($CQ66," ",$B66),"")</f>
        <v/>
      </c>
      <c r="CV66" s="0" t="str">
        <f aca="false">IF(OR($EZ66=CV$5,$FA66=CV$5,$FB66=CV$5),CV$5,"")</f>
        <v/>
      </c>
      <c r="CW66" s="0" t="str">
        <f aca="false">IF(AND($CV66=$CV$5,$B66=2001),CONCATENATE($CV66," ",$B66),"")</f>
        <v/>
      </c>
      <c r="CX66" s="0" t="str">
        <f aca="false">IF(AND($CV66=$CV$5,$B66=2002),CONCATENATE($CV66," ",$B66),"")</f>
        <v/>
      </c>
      <c r="CY66" s="0" t="str">
        <f aca="false">IF(AND($CV66=$CV$5,$B66=2003),CONCATENATE($CV66," ",$B66),"")</f>
        <v/>
      </c>
      <c r="CZ66" s="0" t="str">
        <f aca="false">IF(AND($CV66=$CV$5,$B66=2004),CONCATENATE($CV66," ",$B66),"")</f>
        <v/>
      </c>
      <c r="DA66" s="0" t="str">
        <f aca="false">IF(OR($EZ66=DA$5,$FA66=DA$5,$FB66=DA$5),DA$5,"")</f>
        <v/>
      </c>
      <c r="DB66" s="0" t="str">
        <f aca="false">IF(AND($DA66=$DA$5,$B66=2001),CONCATENATE($DA66," ",$B66),"")</f>
        <v/>
      </c>
      <c r="DC66" s="0" t="str">
        <f aca="false">IF(AND($DA66=$DA$5,$B66=2002),CONCATENATE($DA66," ",$B66),"")</f>
        <v/>
      </c>
      <c r="DD66" s="0" t="str">
        <f aca="false">IF(AND($DA66=$DA$5,$B66=2003),CONCATENATE($DA66," ",$B66),"")</f>
        <v/>
      </c>
      <c r="DE66" s="0" t="str">
        <f aca="false">IF(AND($DA66=$DA$5,$B66=2004),CONCATENATE($DA66," ",$B66),"")</f>
        <v/>
      </c>
      <c r="DF66" s="0" t="n">
        <v>320</v>
      </c>
      <c r="DG66" s="0" t="n">
        <v>320</v>
      </c>
      <c r="DH66" s="12" t="n">
        <v>1326.1</v>
      </c>
      <c r="DI66" s="12" t="n">
        <v>1205</v>
      </c>
      <c r="DJ66" s="12" t="n">
        <v>560</v>
      </c>
      <c r="DK66" s="12" t="n">
        <v>320</v>
      </c>
      <c r="DL66" s="12" t="n">
        <v>0</v>
      </c>
      <c r="DM66" s="0" t="n">
        <v>6.8</v>
      </c>
      <c r="DN66" s="12" t="n">
        <v>1023.1</v>
      </c>
      <c r="DO66" s="0" t="n">
        <v>34</v>
      </c>
      <c r="DP66" s="0" t="n">
        <v>160</v>
      </c>
      <c r="DQ66" s="12" t="n">
        <v>0</v>
      </c>
      <c r="DR66" s="12" t="n">
        <v>0</v>
      </c>
      <c r="DS66" s="12" t="n">
        <v>1051</v>
      </c>
      <c r="DT66" s="12" t="n">
        <v>490</v>
      </c>
      <c r="DU66" s="12" t="n">
        <v>1023.1</v>
      </c>
      <c r="DV66" s="0" t="n">
        <v>6.8</v>
      </c>
      <c r="DW66" s="0" t="n">
        <v>49</v>
      </c>
      <c r="DX66" s="12" t="n">
        <v>5.2</v>
      </c>
      <c r="DY66" s="0" t="n">
        <v>685</v>
      </c>
      <c r="DZ66" s="0" t="n">
        <v>1065</v>
      </c>
      <c r="EA66" s="0" t="n">
        <v>0</v>
      </c>
      <c r="EB66" s="12" t="n">
        <f aca="false">DF66*$EB$1*$EB$2</f>
        <v>57600</v>
      </c>
      <c r="EC66" s="12" t="n">
        <v>238698</v>
      </c>
      <c r="ED66" s="12" t="n">
        <v>216900</v>
      </c>
      <c r="EE66" s="12" t="n">
        <v>100800</v>
      </c>
      <c r="EF66" s="12" t="n">
        <v>57600</v>
      </c>
      <c r="EG66" s="12" t="n">
        <v>0</v>
      </c>
      <c r="EH66" s="12" t="n">
        <v>1224</v>
      </c>
      <c r="EI66" s="12" t="n">
        <v>184158</v>
      </c>
      <c r="EJ66" s="12" t="n">
        <v>6120</v>
      </c>
      <c r="EK66" s="12" t="n">
        <v>28800</v>
      </c>
      <c r="EL66" s="12" t="n">
        <v>0</v>
      </c>
      <c r="EM66" s="12" t="n">
        <v>0</v>
      </c>
      <c r="EN66" s="12" t="n">
        <v>189180</v>
      </c>
      <c r="EO66" s="12" t="n">
        <v>88200</v>
      </c>
      <c r="EP66" s="12" t="n">
        <v>184158</v>
      </c>
      <c r="EQ66" s="0" t="n">
        <v>1224</v>
      </c>
      <c r="ER66" s="12" t="n">
        <v>8820</v>
      </c>
      <c r="ES66" s="12" t="n">
        <v>936</v>
      </c>
      <c r="ET66" s="12" t="n">
        <v>123300</v>
      </c>
      <c r="EU66" s="12" t="n">
        <v>191700</v>
      </c>
      <c r="EV66" s="0" t="n">
        <v>0</v>
      </c>
      <c r="EW66" s="0" t="s">
        <v>121</v>
      </c>
      <c r="EX66" s="0" t="s">
        <v>115</v>
      </c>
      <c r="EY66" s="0" t="s">
        <v>116</v>
      </c>
      <c r="EZ66" s="27" t="s">
        <v>69</v>
      </c>
      <c r="FA66" s="27"/>
      <c r="FB66" s="27"/>
      <c r="FS66" s="0" t="n">
        <v>11</v>
      </c>
    </row>
    <row r="67" customFormat="false" ht="12.75" hidden="false" customHeight="false" outlineLevel="0" collapsed="false">
      <c r="A67" s="0" t="s">
        <v>108</v>
      </c>
      <c r="B67" s="0" t="n">
        <v>2001</v>
      </c>
      <c r="C67" s="24" t="n">
        <v>37196</v>
      </c>
      <c r="D67" s="0" t="s">
        <v>117</v>
      </c>
      <c r="E67" s="0" t="str">
        <f aca="false">CONCATENATE(D67," ",B67)</f>
        <v>CA 2001</v>
      </c>
      <c r="F67" s="26" t="s">
        <v>194</v>
      </c>
      <c r="G67" s="0" t="s">
        <v>138</v>
      </c>
      <c r="H67" s="0" t="s">
        <v>12</v>
      </c>
      <c r="I67" s="0" t="s">
        <v>195</v>
      </c>
      <c r="J67" s="0" t="str">
        <f aca="false">IF(OR($EZ67=J$5,$FA67=J$5,$FB67=J$5),J$5,"")</f>
        <v/>
      </c>
      <c r="K67" s="0" t="str">
        <f aca="false">IF(AND($J67=$J$5,$B67=2001),CONCATENATE($J67," ",$B67),"")</f>
        <v/>
      </c>
      <c r="L67" s="0" t="str">
        <f aca="false">IF(AND($J67=$J$5,$B67=2002),CONCATENATE($J67," ",$B67),"")</f>
        <v/>
      </c>
      <c r="M67" s="0" t="str">
        <f aca="false">IF(AND($J67=$J$5,$B67=2003),CONCATENATE($J67," ",$B67),"")</f>
        <v/>
      </c>
      <c r="N67" s="0" t="str">
        <f aca="false">IF(AND($J67=$J$5,$B67=2004),CONCATENATE($J67," ",$B67),"")</f>
        <v/>
      </c>
      <c r="O67" s="0" t="str">
        <f aca="false">IF(OR($EZ67=O$5,$FA67=O$5,$FB67=O$5),O$5,"")</f>
        <v/>
      </c>
      <c r="P67" s="0" t="str">
        <f aca="false">IF(AND($O67=$O$5,$B67=2001),CONCATENATE($O67," ",$B67),"")</f>
        <v/>
      </c>
      <c r="Q67" s="0" t="str">
        <f aca="false">IF(AND($O67=$O$5,$B67=2002),CONCATENATE($O67," ",$B67),"")</f>
        <v/>
      </c>
      <c r="R67" s="0" t="str">
        <f aca="false">IF(AND($O67=$O$5,$B67=2003),CONCATENATE($O67," ",$B67),"")</f>
        <v/>
      </c>
      <c r="S67" s="0" t="str">
        <f aca="false">IF(AND($O67=$O$5,$B67=2004),CONCATENATE($O67," ",$B67),"")</f>
        <v/>
      </c>
      <c r="T67" s="0" t="str">
        <f aca="false">IF(OR($EZ67=T$5,$FA67=T$5,$FB67=T$5),T$5,"")</f>
        <v/>
      </c>
      <c r="U67" s="0" t="str">
        <f aca="false">IF(AND($T67=$T$5,$B67=2001),CONCATENATE($T67," ",$B67),"")</f>
        <v/>
      </c>
      <c r="V67" s="0" t="str">
        <f aca="false">IF(AND($T67=$T$5,$B67=2002),CONCATENATE($T67," ",$B67),"")</f>
        <v/>
      </c>
      <c r="W67" s="0" t="str">
        <f aca="false">IF(AND($T67=$T$5,$B67=2003),CONCATENATE($T67," ",$B67),"")</f>
        <v/>
      </c>
      <c r="X67" s="0" t="str">
        <f aca="false">IF(AND($T67=$T$5,$B67=2004),CONCATENATE($T67," ",$B67),"")</f>
        <v/>
      </c>
      <c r="Y67" s="0" t="str">
        <f aca="false">IF(OR($EZ67=Y$5,$FA67=Y$5,$FB67=Y$5),Y$5,"")</f>
        <v>Kern California</v>
      </c>
      <c r="Z67" s="0" t="str">
        <f aca="false">IF(AND($Y67=$Y$5,$B67=2001),CONCATENATE($Y67," ",$B67),"")</f>
        <v>Kern California 2001</v>
      </c>
      <c r="AA67" s="0" t="str">
        <f aca="false">IF(AND($Y67=$Y$5,$B67=2002),CONCATENATE($Y67," ",$B67),"")</f>
        <v/>
      </c>
      <c r="AB67" s="0" t="str">
        <f aca="false">IF(AND($Y67=$Y$5,$B67=2003),CONCATENATE($Y67," ",$B67),"")</f>
        <v/>
      </c>
      <c r="AC67" s="0" t="str">
        <f aca="false">IF(AND($Y67=$Y$5,$B67=2004),CONCATENATE($Y67," ",$B67),"")</f>
        <v/>
      </c>
      <c r="AD67" s="0" t="str">
        <f aca="false">IF(OR($EZ67=AD$5,$FA67=AD$5,$FB67=AD$5),AD$5,"")</f>
        <v/>
      </c>
      <c r="AE67" s="0" t="str">
        <f aca="false">IF(AND($AD67=$AD$5,$B67=2001),CONCATENATE($AD67," ",$B67),"")</f>
        <v/>
      </c>
      <c r="AF67" s="0" t="str">
        <f aca="false">IF(AND($AD67=$AD$5,$B67=2002),CONCATENATE($AD67," ",$B67),"")</f>
        <v/>
      </c>
      <c r="AG67" s="0" t="str">
        <f aca="false">IF(AND($AD67=$AD$5,$B67=2003),CONCATENATE($AD67," ",$B67),"")</f>
        <v/>
      </c>
      <c r="AH67" s="0" t="str">
        <f aca="false">IF(AND($AD67=$AD$5,$B67=2004),CONCATENATE($AD67," ",$B67),"")</f>
        <v/>
      </c>
      <c r="AI67" s="0" t="str">
        <f aca="false">IF(OR($EZ67=AI$5,$FA67=AI$5,$FB67=AI$5),AI$5,"")</f>
        <v/>
      </c>
      <c r="AJ67" s="0" t="str">
        <f aca="false">IF(AND($AI67=$AI$5,$B67=2001),CONCATENATE($AI67," ",$B67),"")</f>
        <v/>
      </c>
      <c r="AK67" s="0" t="str">
        <f aca="false">IF(AND($AI67=$AI$5,$B67=2002),CONCATENATE($AI67," ",$B67),"")</f>
        <v/>
      </c>
      <c r="AL67" s="0" t="str">
        <f aca="false">IF(AND($AI67=$AI$5,$B67=2003),CONCATENATE($AI67," ",$B67),"")</f>
        <v/>
      </c>
      <c r="AM67" s="0" t="str">
        <f aca="false">IF(AND($AI67=$AI$5,$B67=2004),CONCATENATE($AI67," ",$B67),"")</f>
        <v/>
      </c>
      <c r="AN67" s="0" t="str">
        <f aca="false">IF(OR($EZ67=AN$5,$FA67=AN$5,$FB67=AN$5),AN$5,"")</f>
        <v/>
      </c>
      <c r="AO67" s="0" t="str">
        <f aca="false">IF(AND($AN67=$AN$5,$B67=2001),CONCATENATE($AN67," ",$B67),"")</f>
        <v/>
      </c>
      <c r="AP67" s="0" t="str">
        <f aca="false">IF(AND($AN67=$AN$5,$B67=2002),CONCATENATE($AN67," ",$B67),"")</f>
        <v/>
      </c>
      <c r="AQ67" s="0" t="str">
        <f aca="false">IF(AND($AN67=$AN$5,$B67=2003),CONCATENATE($AN67," ",$B67),"")</f>
        <v/>
      </c>
      <c r="AR67" s="0" t="str">
        <f aca="false">IF(AND($AN67=$AN$5,$B67=2004),CONCATENATE($AN67," ",$B67),"")</f>
        <v/>
      </c>
      <c r="AS67" s="0" t="str">
        <f aca="false">IF(OR($EZ67=AS$5,$FA67=AS$5,$FB67=AS$5),AS$5,"")</f>
        <v/>
      </c>
      <c r="AT67" s="0" t="str">
        <f aca="false">IF(AND($AS67=$AS$5,$B67=2001),CONCATENATE($AS67," ",$B67),"")</f>
        <v/>
      </c>
      <c r="AU67" s="0" t="str">
        <f aca="false">IF(AND($AS67=$AS$5,$B67=2002),CONCATENATE($AS67," ",$B67),"")</f>
        <v/>
      </c>
      <c r="AV67" s="0" t="str">
        <f aca="false">IF(AND($AS67=$AS$5,$B67=2003),CONCATENATE($AS67," ",$B67),"")</f>
        <v/>
      </c>
      <c r="AW67" s="0" t="str">
        <f aca="false">IF(AND($AS67=$AS$5,$B67=2004),CONCATENATE($AS67," ",$B67),"")</f>
        <v/>
      </c>
      <c r="AX67" s="0" t="str">
        <f aca="false">IF(OR($EZ67=AX$5,$FA67=AX$5,$FB67=AX$5),AX$5,"")</f>
        <v/>
      </c>
      <c r="AY67" s="0" t="str">
        <f aca="false">IF(AND($AX67=$AX$5,$B67=2001),CONCATENATE($AX67," ",$B67),"")</f>
        <v/>
      </c>
      <c r="AZ67" s="0" t="str">
        <f aca="false">IF(AND($AX67=$AX$5,$B67=2002),CONCATENATE($AX67," ",$B67),"")</f>
        <v/>
      </c>
      <c r="BA67" s="0" t="str">
        <f aca="false">IF(AND($AX67=$AX$5,$B67=2003),CONCATENATE($AX67," ",$B67),"")</f>
        <v/>
      </c>
      <c r="BB67" s="0" t="str">
        <f aca="false">IF(AND($AX67=$AX$5,$B67=2004),CONCATENATE($AX67," ",$B67),"")</f>
        <v/>
      </c>
      <c r="BC67" s="0" t="str">
        <f aca="false">IF(OR($EZ67=BC$5,$FA67=BC$5,$FB67=BC$5),BC$5,"")</f>
        <v/>
      </c>
      <c r="BD67" s="0" t="str">
        <f aca="false">IF(AND($BC67=$BC$5,$B67=2001),CONCATENATE($BC67," ",$B67),"")</f>
        <v/>
      </c>
      <c r="BE67" s="0" t="str">
        <f aca="false">IF(AND($BC67=$BC$5,$B67=2002),CONCATENATE($BC67," ",$B67),"")</f>
        <v/>
      </c>
      <c r="BF67" s="0" t="str">
        <f aca="false">IF(AND($BC67=$BC$5,$B67=2003),CONCATENATE($BC67," ",$B67),"")</f>
        <v/>
      </c>
      <c r="BG67" s="0" t="str">
        <f aca="false">IF(AND($BC67=$BC$5,$B67=2004),CONCATENATE($BC67," ",$B67),"")</f>
        <v/>
      </c>
      <c r="BH67" s="0" t="str">
        <f aca="false">IF(OR($EZ67=BH$5,$FA67=BH$5,$FB67=BH$5),BH$5,"")</f>
        <v/>
      </c>
      <c r="BI67" s="0" t="str">
        <f aca="false">IF(AND($BH67=$BH$5,$B67=2001),CONCATENATE($BH67," ",$B67),"")</f>
        <v/>
      </c>
      <c r="BJ67" s="0" t="str">
        <f aca="false">IF(AND($BH67=$BH$5,$B67=2002),CONCATENATE($BH67," ",$B67),"")</f>
        <v/>
      </c>
      <c r="BK67" s="0" t="str">
        <f aca="false">IF(AND($BH67=$BH$5,$B67=2003),CONCATENATE($BH67," ",$B67),"")</f>
        <v/>
      </c>
      <c r="BL67" s="0" t="str">
        <f aca="false">IF(AND($BH67=$BH$5,$B67=2004),CONCATENATE($BH67," ",$B67),"")</f>
        <v/>
      </c>
      <c r="BM67" s="0" t="str">
        <f aca="false">IF(OR($EZ67=BM$5,$FA67=BM$5,$FB67=BM$5),BM$5,"")</f>
        <v/>
      </c>
      <c r="BN67" s="0" t="str">
        <f aca="false">IF(AND($BM67=$BM$5,$B67=2001),CONCATENATE($BM67," ",$B67),"")</f>
        <v/>
      </c>
      <c r="BO67" s="0" t="str">
        <f aca="false">IF(AND($BM67=$BM$5,$B67=2002),CONCATENATE($BM67," ",$B67),"")</f>
        <v/>
      </c>
      <c r="BP67" s="0" t="str">
        <f aca="false">IF(AND($BM67=$BM$5,$B67=2003),CONCATENATE($BM67," ",$B67),"")</f>
        <v/>
      </c>
      <c r="BQ67" s="0" t="str">
        <f aca="false">IF(AND($BM67=$BM$5,$B67=2004),CONCATENATE($BM67," ",$B67),"")</f>
        <v/>
      </c>
      <c r="BR67" s="0" t="str">
        <f aca="false">IF(OR($EZ67=BR$5,$FA67=BR$5,$FB67=BR$5),BR$5,"")</f>
        <v/>
      </c>
      <c r="BS67" s="0" t="str">
        <f aca="false">IF(AND($BR67=$BR$5,$B67=2001),CONCATENATE($BR67," ",$B67),"")</f>
        <v/>
      </c>
      <c r="BT67" s="0" t="str">
        <f aca="false">IF(AND($BR67=$BR$5,$B67=2002),CONCATENATE($BR67," ",$B67),"")</f>
        <v/>
      </c>
      <c r="BU67" s="0" t="str">
        <f aca="false">IF(AND($BR67=$BR$5,$B67=2003),CONCATENATE($BR67," ",$B67),"")</f>
        <v/>
      </c>
      <c r="BV67" s="0" t="str">
        <f aca="false">IF(AND($BR67=$BR$5,$B67=2004),CONCATENATE($BR67," ",$B67),"")</f>
        <v/>
      </c>
      <c r="BW67" s="0" t="str">
        <f aca="false">IF(OR($EZ67=BW$5,$FA67=BW$5,$FB67=BW$5),BW$5,"")</f>
        <v/>
      </c>
      <c r="BX67" s="0" t="str">
        <f aca="false">IF(AND($BW67=$BW$5,$B67=2001),CONCATENATE($BW67," ",$B67),"")</f>
        <v/>
      </c>
      <c r="BY67" s="0" t="str">
        <f aca="false">IF(AND($BW67=$BW$5,$B67=2002),CONCATENATE($BW67," ",$B67),"")</f>
        <v/>
      </c>
      <c r="BZ67" s="0" t="str">
        <f aca="false">IF(AND($BW67=$BW$5,$B67=2003),CONCATENATE($BW67," ",$B67),"")</f>
        <v/>
      </c>
      <c r="CA67" s="0" t="str">
        <f aca="false">IF(AND($BW67=$BW$5,$B67=2004),CONCATENATE($BW67," ",$B67),"")</f>
        <v/>
      </c>
      <c r="CB67" s="0" t="str">
        <f aca="false">IF(OR($EZ67=CB$5,$FA67=CB$5,$FB67=CB$5),CB$5,"")</f>
        <v/>
      </c>
      <c r="CC67" s="0" t="str">
        <f aca="false">IF(AND($CB67=$CB$5,$B67=2001),CONCATENATE($CB67," ",$B67),"")</f>
        <v/>
      </c>
      <c r="CD67" s="0" t="str">
        <f aca="false">IF(AND($CB67=$CB$5,$B67=2002),CONCATENATE($CB67," ",$B67),"")</f>
        <v/>
      </c>
      <c r="CE67" s="0" t="str">
        <f aca="false">IF(AND($CB67=$CB$5,$B67=2003),CONCATENATE($CB67," ",$B67),"")</f>
        <v/>
      </c>
      <c r="CF67" s="0" t="str">
        <f aca="false">IF(AND($CB67=$CB$5,$B67=2004),CONCATENATE($CB67," ",$B67),"")</f>
        <v/>
      </c>
      <c r="CG67" s="0" t="str">
        <f aca="false">IF(OR($EZ67=CG$5,$FA67=CG$5,$FB67=CG$5),CG$5,"")</f>
        <v/>
      </c>
      <c r="CH67" s="0" t="str">
        <f aca="false">IF(AND($CG67=$CG$5,$B67=2001),CONCATENATE($CG67," ",$B67),"")</f>
        <v/>
      </c>
      <c r="CI67" s="0" t="str">
        <f aca="false">IF(AND($CG67=$CG$5,$B67=2002),CONCATENATE($CG67," ",$B67),"")</f>
        <v/>
      </c>
      <c r="CJ67" s="0" t="str">
        <f aca="false">IF(AND($CG67=$CG$5,$B67=2003),CONCATENATE($CG67," ",$B67),"")</f>
        <v/>
      </c>
      <c r="CK67" s="0" t="str">
        <f aca="false">IF(AND($CG67=$CG$5,$B67=2004),CONCATENATE($CG67," ",$B67),"")</f>
        <v/>
      </c>
      <c r="CL67" s="0" t="str">
        <f aca="false">IF(OR($EZ67=CL$5,$FA67=CL$5,$FB67=CL$5),CL$5,"")</f>
        <v/>
      </c>
      <c r="CM67" s="0" t="str">
        <f aca="false">IF(AND($CL67=$CL$5,$B67=2001),CONCATENATE($CL67," ",$B67),"")</f>
        <v/>
      </c>
      <c r="CN67" s="0" t="str">
        <f aca="false">IF(AND($CL67=$CL$5,$B67=2002),CONCATENATE($CL67," ",$B67),"")</f>
        <v/>
      </c>
      <c r="CO67" s="0" t="str">
        <f aca="false">IF(AND($CL67=$CL$5,$B67=2003),CONCATENATE($CL67," ",$B67),"")</f>
        <v/>
      </c>
      <c r="CP67" s="0" t="str">
        <f aca="false">IF(AND($CL67=$CL$5,$B67=2004),CONCATENATE($CL67," ",$B67),"")</f>
        <v/>
      </c>
      <c r="CQ67" s="0" t="str">
        <f aca="false">IF(OR($EZ67=CQ$5,$FA67=CQ$5,$FB67=CQ$5),CQ$5,"")</f>
        <v/>
      </c>
      <c r="CR67" s="0" t="str">
        <f aca="false">IF(AND($CQ67=$CQ$5,$B67=2001),CONCATENATE($CQ67," ",$B67),"")</f>
        <v/>
      </c>
      <c r="CS67" s="0" t="str">
        <f aca="false">IF(AND($CQ67=$CQ$5,$B67=2002),CONCATENATE($CQ67," ",$B67),"")</f>
        <v/>
      </c>
      <c r="CT67" s="0" t="str">
        <f aca="false">IF(AND($CQ67=$CQ$5,$B67=2003),CONCATENATE($CQ67," ",$B67),"")</f>
        <v/>
      </c>
      <c r="CU67" s="0" t="str">
        <f aca="false">IF(AND($CQ67=$CQ$5,$B67=2004),CONCATENATE($CQ67," ",$B67),"")</f>
        <v/>
      </c>
      <c r="CV67" s="0" t="str">
        <f aca="false">IF(OR($EZ67=CV$5,$FA67=CV$5,$FB67=CV$5),CV$5,"")</f>
        <v/>
      </c>
      <c r="CW67" s="0" t="str">
        <f aca="false">IF(AND($CV67=$CV$5,$B67=2001),CONCATENATE($CV67," ",$B67),"")</f>
        <v/>
      </c>
      <c r="CX67" s="0" t="str">
        <f aca="false">IF(AND($CV67=$CV$5,$B67=2002),CONCATENATE($CV67," ",$B67),"")</f>
        <v/>
      </c>
      <c r="CY67" s="0" t="str">
        <f aca="false">IF(AND($CV67=$CV$5,$B67=2003),CONCATENATE($CV67," ",$B67),"")</f>
        <v/>
      </c>
      <c r="CZ67" s="0" t="str">
        <f aca="false">IF(AND($CV67=$CV$5,$B67=2004),CONCATENATE($CV67," ",$B67),"")</f>
        <v/>
      </c>
      <c r="DA67" s="0" t="str">
        <f aca="false">IF(OR($EZ67=DA$5,$FA67=DA$5,$FB67=DA$5),DA$5,"")</f>
        <v/>
      </c>
      <c r="DB67" s="0" t="str">
        <f aca="false">IF(AND($DA67=$DA$5,$B67=2001),CONCATENATE($DA67," ",$B67),"")</f>
        <v/>
      </c>
      <c r="DC67" s="0" t="str">
        <f aca="false">IF(AND($DA67=$DA$5,$B67=2002),CONCATENATE($DA67," ",$B67),"")</f>
        <v/>
      </c>
      <c r="DD67" s="0" t="str">
        <f aca="false">IF(AND($DA67=$DA$5,$B67=2003),CONCATENATE($DA67," ",$B67),"")</f>
        <v/>
      </c>
      <c r="DE67" s="0" t="str">
        <f aca="false">IF(AND($DA67=$DA$5,$B67=2004),CONCATENATE($DA67," ",$B67),"")</f>
        <v/>
      </c>
      <c r="DF67" s="0" t="n">
        <v>1043</v>
      </c>
      <c r="DG67" s="0" t="n">
        <v>1043</v>
      </c>
      <c r="DH67" s="12" t="n">
        <v>1401.1</v>
      </c>
      <c r="DI67" s="12" t="n">
        <v>1205</v>
      </c>
      <c r="DJ67" s="12" t="n">
        <v>680</v>
      </c>
      <c r="DK67" s="12" t="n">
        <v>1363</v>
      </c>
      <c r="DL67" s="12" t="n">
        <v>125</v>
      </c>
      <c r="DM67" s="0" t="n">
        <v>6.8</v>
      </c>
      <c r="DN67" s="12" t="n">
        <v>1023.1</v>
      </c>
      <c r="DO67" s="0" t="n">
        <v>34</v>
      </c>
      <c r="DP67" s="0" t="n">
        <v>160</v>
      </c>
      <c r="DQ67" s="12" t="n">
        <v>0</v>
      </c>
      <c r="DR67" s="12" t="n">
        <v>350</v>
      </c>
      <c r="DS67" s="12" t="n">
        <v>1051</v>
      </c>
      <c r="DT67" s="12" t="n">
        <v>760</v>
      </c>
      <c r="DU67" s="12" t="n">
        <v>1023.1</v>
      </c>
      <c r="DV67" s="0" t="n">
        <v>6.8</v>
      </c>
      <c r="DW67" s="0" t="n">
        <v>49</v>
      </c>
      <c r="DX67" s="12" t="n">
        <v>5.2</v>
      </c>
      <c r="DY67" s="0" t="n">
        <v>685</v>
      </c>
      <c r="DZ67" s="0" t="n">
        <v>1065</v>
      </c>
      <c r="EA67" s="0" t="n">
        <v>0</v>
      </c>
      <c r="EB67" s="12" t="n">
        <f aca="false">DF67*$EB$1*$EB$2</f>
        <v>187740</v>
      </c>
      <c r="EC67" s="12" t="n">
        <v>252198</v>
      </c>
      <c r="ED67" s="12" t="n">
        <v>216900</v>
      </c>
      <c r="EE67" s="12" t="n">
        <v>122400</v>
      </c>
      <c r="EF67" s="12" t="n">
        <v>245340</v>
      </c>
      <c r="EG67" s="12" t="n">
        <v>22500</v>
      </c>
      <c r="EH67" s="12" t="n">
        <v>1224</v>
      </c>
      <c r="EI67" s="12" t="n">
        <v>184158</v>
      </c>
      <c r="EJ67" s="12" t="n">
        <v>6120</v>
      </c>
      <c r="EK67" s="12" t="n">
        <v>28800</v>
      </c>
      <c r="EL67" s="12" t="n">
        <v>0</v>
      </c>
      <c r="EM67" s="12" t="n">
        <v>63000</v>
      </c>
      <c r="EN67" s="12" t="n">
        <v>189180</v>
      </c>
      <c r="EO67" s="12" t="n">
        <v>136800</v>
      </c>
      <c r="EP67" s="12" t="n">
        <v>184158</v>
      </c>
      <c r="EQ67" s="0" t="n">
        <v>1224</v>
      </c>
      <c r="ER67" s="12" t="n">
        <v>8820</v>
      </c>
      <c r="ES67" s="12" t="n">
        <v>936</v>
      </c>
      <c r="ET67" s="12" t="n">
        <v>123300</v>
      </c>
      <c r="EU67" s="12" t="n">
        <v>191700</v>
      </c>
      <c r="EV67" s="0" t="n">
        <v>0</v>
      </c>
      <c r="EW67" s="0" t="s">
        <v>114</v>
      </c>
      <c r="EX67" s="0" t="s">
        <v>115</v>
      </c>
      <c r="EY67" s="0" t="s">
        <v>116</v>
      </c>
      <c r="EZ67" s="27" t="s">
        <v>69</v>
      </c>
      <c r="FA67" s="27"/>
      <c r="FB67" s="27"/>
      <c r="FC67" s="0" t="s">
        <v>523</v>
      </c>
      <c r="FD67" s="0" t="s">
        <v>524</v>
      </c>
      <c r="FE67" s="0" t="s">
        <v>525</v>
      </c>
      <c r="FF67" s="0" t="s">
        <v>526</v>
      </c>
      <c r="FH67" s="0" t="n">
        <v>0</v>
      </c>
      <c r="FS67" s="0" t="n">
        <v>755</v>
      </c>
    </row>
    <row r="68" customFormat="false" ht="12.75" hidden="false" customHeight="false" outlineLevel="0" collapsed="false">
      <c r="A68" s="0" t="s">
        <v>108</v>
      </c>
      <c r="B68" s="0" t="n">
        <v>2002</v>
      </c>
      <c r="C68" s="24" t="n">
        <v>37438</v>
      </c>
      <c r="D68" s="0" t="s">
        <v>117</v>
      </c>
      <c r="E68" s="0" t="str">
        <f aca="false">CONCATENATE(D68," ",B68)</f>
        <v>CA 2002</v>
      </c>
      <c r="F68" s="0" t="s">
        <v>137</v>
      </c>
      <c r="G68" s="0" t="s">
        <v>138</v>
      </c>
      <c r="H68" s="0" t="s">
        <v>35</v>
      </c>
      <c r="I68" s="0" t="s">
        <v>215</v>
      </c>
      <c r="J68" s="0" t="str">
        <f aca="false">IF(OR($EZ68=J$5,$FA68=J$5,$FB68=J$5),J$5,"")</f>
        <v/>
      </c>
      <c r="K68" s="0" t="str">
        <f aca="false">IF(AND($J68=$J$5,$B68=2001),CONCATENATE($J68," ",$B68),"")</f>
        <v/>
      </c>
      <c r="L68" s="0" t="str">
        <f aca="false">IF(AND($J68=$J$5,$B68=2002),CONCATENATE($J68," ",$B68),"")</f>
        <v/>
      </c>
      <c r="M68" s="0" t="str">
        <f aca="false">IF(AND($J68=$J$5,$B68=2003),CONCATENATE($J68," ",$B68),"")</f>
        <v/>
      </c>
      <c r="N68" s="0" t="str">
        <f aca="false">IF(AND($J68=$J$5,$B68=2004),CONCATENATE($J68," ",$B68),"")</f>
        <v/>
      </c>
      <c r="O68" s="0" t="str">
        <f aca="false">IF(OR($EZ68=O$5,$FA68=O$5,$FB68=O$5),O$5,"")</f>
        <v/>
      </c>
      <c r="P68" s="0" t="str">
        <f aca="false">IF(AND($O68=$O$5,$B68=2001),CONCATENATE($O68," ",$B68),"")</f>
        <v/>
      </c>
      <c r="Q68" s="0" t="str">
        <f aca="false">IF(AND($O68=$O$5,$B68=2002),CONCATENATE($O68," ",$B68),"")</f>
        <v/>
      </c>
      <c r="R68" s="0" t="str">
        <f aca="false">IF(AND($O68=$O$5,$B68=2003),CONCATENATE($O68," ",$B68),"")</f>
        <v/>
      </c>
      <c r="S68" s="0" t="str">
        <f aca="false">IF(AND($O68=$O$5,$B68=2004),CONCATENATE($O68," ",$B68),"")</f>
        <v/>
      </c>
      <c r="T68" s="0" t="str">
        <f aca="false">IF(OR($EZ68=T$5,$FA68=T$5,$FB68=T$5),T$5,"")</f>
        <v/>
      </c>
      <c r="U68" s="0" t="str">
        <f aca="false">IF(AND($T68=$T$5,$B68=2001),CONCATENATE($T68," ",$B68),"")</f>
        <v/>
      </c>
      <c r="V68" s="0" t="str">
        <f aca="false">IF(AND($T68=$T$5,$B68=2002),CONCATENATE($T68," ",$B68),"")</f>
        <v/>
      </c>
      <c r="W68" s="0" t="str">
        <f aca="false">IF(AND($T68=$T$5,$B68=2003),CONCATENATE($T68," ",$B68),"")</f>
        <v/>
      </c>
      <c r="X68" s="0" t="str">
        <f aca="false">IF(AND($T68=$T$5,$B68=2004),CONCATENATE($T68," ",$B68),"")</f>
        <v/>
      </c>
      <c r="Y68" s="0" t="str">
        <f aca="false">IF(OR($EZ68=Y$5,$FA68=Y$5,$FB68=Y$5),Y$5,"")</f>
        <v>Kern California</v>
      </c>
      <c r="Z68" s="0" t="str">
        <f aca="false">IF(AND($Y68=$Y$5,$B68=2001),CONCATENATE($Y68," ",$B68),"")</f>
        <v/>
      </c>
      <c r="AA68" s="0" t="str">
        <f aca="false">IF(AND($Y68=$Y$5,$B68=2002),CONCATENATE($Y68," ",$B68),"")</f>
        <v>Kern California 2002</v>
      </c>
      <c r="AB68" s="0" t="str">
        <f aca="false">IF(AND($Y68=$Y$5,$B68=2003),CONCATENATE($Y68," ",$B68),"")</f>
        <v/>
      </c>
      <c r="AC68" s="0" t="str">
        <f aca="false">IF(AND($Y68=$Y$5,$B68=2004),CONCATENATE($Y68," ",$B68),"")</f>
        <v/>
      </c>
      <c r="AD68" s="0" t="str">
        <f aca="false">IF(OR($EZ68=AD$5,$FA68=AD$5,$FB68=AD$5),AD$5,"")</f>
        <v/>
      </c>
      <c r="AE68" s="0" t="str">
        <f aca="false">IF(AND($AD68=$AD$5,$B68=2001),CONCATENATE($AD68," ",$B68),"")</f>
        <v/>
      </c>
      <c r="AF68" s="0" t="str">
        <f aca="false">IF(AND($AD68=$AD$5,$B68=2002),CONCATENATE($AD68," ",$B68),"")</f>
        <v/>
      </c>
      <c r="AG68" s="0" t="str">
        <f aca="false">IF(AND($AD68=$AD$5,$B68=2003),CONCATENATE($AD68," ",$B68),"")</f>
        <v/>
      </c>
      <c r="AH68" s="0" t="str">
        <f aca="false">IF(AND($AD68=$AD$5,$B68=2004),CONCATENATE($AD68," ",$B68),"")</f>
        <v/>
      </c>
      <c r="AI68" s="0" t="str">
        <f aca="false">IF(OR($EZ68=AI$5,$FA68=AI$5,$FB68=AI$5),AI$5,"")</f>
        <v/>
      </c>
      <c r="AJ68" s="0" t="str">
        <f aca="false">IF(AND($AI68=$AI$5,$B68=2001),CONCATENATE($AI68," ",$B68),"")</f>
        <v/>
      </c>
      <c r="AK68" s="0" t="str">
        <f aca="false">IF(AND($AI68=$AI$5,$B68=2002),CONCATENATE($AI68," ",$B68),"")</f>
        <v/>
      </c>
      <c r="AL68" s="0" t="str">
        <f aca="false">IF(AND($AI68=$AI$5,$B68=2003),CONCATENATE($AI68," ",$B68),"")</f>
        <v/>
      </c>
      <c r="AM68" s="0" t="str">
        <f aca="false">IF(AND($AI68=$AI$5,$B68=2004),CONCATENATE($AI68," ",$B68),"")</f>
        <v/>
      </c>
      <c r="AN68" s="0" t="str">
        <f aca="false">IF(OR($EZ68=AN$5,$FA68=AN$5,$FB68=AN$5),AN$5,"")</f>
        <v/>
      </c>
      <c r="AO68" s="0" t="str">
        <f aca="false">IF(AND($AN68=$AN$5,$B68=2001),CONCATENATE($AN68," ",$B68),"")</f>
        <v/>
      </c>
      <c r="AP68" s="0" t="str">
        <f aca="false">IF(AND($AN68=$AN$5,$B68=2002),CONCATENATE($AN68," ",$B68),"")</f>
        <v/>
      </c>
      <c r="AQ68" s="0" t="str">
        <f aca="false">IF(AND($AN68=$AN$5,$B68=2003),CONCATENATE($AN68," ",$B68),"")</f>
        <v/>
      </c>
      <c r="AR68" s="0" t="str">
        <f aca="false">IF(AND($AN68=$AN$5,$B68=2004),CONCATENATE($AN68," ",$B68),"")</f>
        <v/>
      </c>
      <c r="AS68" s="0" t="str">
        <f aca="false">IF(OR($EZ68=AS$5,$FA68=AS$5,$FB68=AS$5),AS$5,"")</f>
        <v/>
      </c>
      <c r="AT68" s="0" t="str">
        <f aca="false">IF(AND($AS68=$AS$5,$B68=2001),CONCATENATE($AS68," ",$B68),"")</f>
        <v/>
      </c>
      <c r="AU68" s="0" t="str">
        <f aca="false">IF(AND($AS68=$AS$5,$B68=2002),CONCATENATE($AS68," ",$B68),"")</f>
        <v/>
      </c>
      <c r="AV68" s="0" t="str">
        <f aca="false">IF(AND($AS68=$AS$5,$B68=2003),CONCATENATE($AS68," ",$B68),"")</f>
        <v/>
      </c>
      <c r="AW68" s="0" t="str">
        <f aca="false">IF(AND($AS68=$AS$5,$B68=2004),CONCATENATE($AS68," ",$B68),"")</f>
        <v/>
      </c>
      <c r="AX68" s="0" t="str">
        <f aca="false">IF(OR($EZ68=AX$5,$FA68=AX$5,$FB68=AX$5),AX$5,"")</f>
        <v/>
      </c>
      <c r="AY68" s="0" t="str">
        <f aca="false">IF(AND($AX68=$AX$5,$B68=2001),CONCATENATE($AX68," ",$B68),"")</f>
        <v/>
      </c>
      <c r="AZ68" s="0" t="str">
        <f aca="false">IF(AND($AX68=$AX$5,$B68=2002),CONCATENATE($AX68," ",$B68),"")</f>
        <v/>
      </c>
      <c r="BA68" s="0" t="str">
        <f aca="false">IF(AND($AX68=$AX$5,$B68=2003),CONCATENATE($AX68," ",$B68),"")</f>
        <v/>
      </c>
      <c r="BB68" s="0" t="str">
        <f aca="false">IF(AND($AX68=$AX$5,$B68=2004),CONCATENATE($AX68," ",$B68),"")</f>
        <v/>
      </c>
      <c r="BC68" s="0" t="str">
        <f aca="false">IF(OR($EZ68=BC$5,$FA68=BC$5,$FB68=BC$5),BC$5,"")</f>
        <v/>
      </c>
      <c r="BD68" s="0" t="str">
        <f aca="false">IF(AND($BC68=$BC$5,$B68=2001),CONCATENATE($BC68," ",$B68),"")</f>
        <v/>
      </c>
      <c r="BE68" s="0" t="str">
        <f aca="false">IF(AND($BC68=$BC$5,$B68=2002),CONCATENATE($BC68," ",$B68),"")</f>
        <v/>
      </c>
      <c r="BF68" s="0" t="str">
        <f aca="false">IF(AND($BC68=$BC$5,$B68=2003),CONCATENATE($BC68," ",$B68),"")</f>
        <v/>
      </c>
      <c r="BG68" s="0" t="str">
        <f aca="false">IF(AND($BC68=$BC$5,$B68=2004),CONCATENATE($BC68," ",$B68),"")</f>
        <v/>
      </c>
      <c r="BH68" s="0" t="str">
        <f aca="false">IF(OR($EZ68=BH$5,$FA68=BH$5,$FB68=BH$5),BH$5,"")</f>
        <v/>
      </c>
      <c r="BI68" s="0" t="str">
        <f aca="false">IF(AND($BH68=$BH$5,$B68=2001),CONCATENATE($BH68," ",$B68),"")</f>
        <v/>
      </c>
      <c r="BJ68" s="0" t="str">
        <f aca="false">IF(AND($BH68=$BH$5,$B68=2002),CONCATENATE($BH68," ",$B68),"")</f>
        <v/>
      </c>
      <c r="BK68" s="0" t="str">
        <f aca="false">IF(AND($BH68=$BH$5,$B68=2003),CONCATENATE($BH68," ",$B68),"")</f>
        <v/>
      </c>
      <c r="BL68" s="0" t="str">
        <f aca="false">IF(AND($BH68=$BH$5,$B68=2004),CONCATENATE($BH68," ",$B68),"")</f>
        <v/>
      </c>
      <c r="BM68" s="0" t="str">
        <f aca="false">IF(OR($EZ68=BM$5,$FA68=BM$5,$FB68=BM$5),BM$5,"")</f>
        <v/>
      </c>
      <c r="BN68" s="0" t="str">
        <f aca="false">IF(AND($BM68=$BM$5,$B68=2001),CONCATENATE($BM68," ",$B68),"")</f>
        <v/>
      </c>
      <c r="BO68" s="0" t="str">
        <f aca="false">IF(AND($BM68=$BM$5,$B68=2002),CONCATENATE($BM68," ",$B68),"")</f>
        <v/>
      </c>
      <c r="BP68" s="0" t="str">
        <f aca="false">IF(AND($BM68=$BM$5,$B68=2003),CONCATENATE($BM68," ",$B68),"")</f>
        <v/>
      </c>
      <c r="BQ68" s="0" t="str">
        <f aca="false">IF(AND($BM68=$BM$5,$B68=2004),CONCATENATE($BM68," ",$B68),"")</f>
        <v/>
      </c>
      <c r="BR68" s="0" t="str">
        <f aca="false">IF(OR($EZ68=BR$5,$FA68=BR$5,$FB68=BR$5),BR$5,"")</f>
        <v/>
      </c>
      <c r="BS68" s="0" t="str">
        <f aca="false">IF(AND($BR68=$BR$5,$B68=2001),CONCATENATE($BR68," ",$B68),"")</f>
        <v/>
      </c>
      <c r="BT68" s="0" t="str">
        <f aca="false">IF(AND($BR68=$BR$5,$B68=2002),CONCATENATE($BR68," ",$B68),"")</f>
        <v/>
      </c>
      <c r="BU68" s="0" t="str">
        <f aca="false">IF(AND($BR68=$BR$5,$B68=2003),CONCATENATE($BR68," ",$B68),"")</f>
        <v/>
      </c>
      <c r="BV68" s="0" t="str">
        <f aca="false">IF(AND($BR68=$BR$5,$B68=2004),CONCATENATE($BR68," ",$B68),"")</f>
        <v/>
      </c>
      <c r="BW68" s="0" t="str">
        <f aca="false">IF(OR($EZ68=BW$5,$FA68=BW$5,$FB68=BW$5),BW$5,"")</f>
        <v/>
      </c>
      <c r="BX68" s="0" t="str">
        <f aca="false">IF(AND($BW68=$BW$5,$B68=2001),CONCATENATE($BW68," ",$B68),"")</f>
        <v/>
      </c>
      <c r="BY68" s="0" t="str">
        <f aca="false">IF(AND($BW68=$BW$5,$B68=2002),CONCATENATE($BW68," ",$B68),"")</f>
        <v/>
      </c>
      <c r="BZ68" s="0" t="str">
        <f aca="false">IF(AND($BW68=$BW$5,$B68=2003),CONCATENATE($BW68," ",$B68),"")</f>
        <v/>
      </c>
      <c r="CA68" s="0" t="str">
        <f aca="false">IF(AND($BW68=$BW$5,$B68=2004),CONCATENATE($BW68," ",$B68),"")</f>
        <v/>
      </c>
      <c r="CB68" s="0" t="str">
        <f aca="false">IF(OR($EZ68=CB$5,$FA68=CB$5,$FB68=CB$5),CB$5,"")</f>
        <v/>
      </c>
      <c r="CC68" s="0" t="str">
        <f aca="false">IF(AND($CB68=$CB$5,$B68=2001),CONCATENATE($CB68," ",$B68),"")</f>
        <v/>
      </c>
      <c r="CD68" s="0" t="str">
        <f aca="false">IF(AND($CB68=$CB$5,$B68=2002),CONCATENATE($CB68," ",$B68),"")</f>
        <v/>
      </c>
      <c r="CE68" s="0" t="str">
        <f aca="false">IF(AND($CB68=$CB$5,$B68=2003),CONCATENATE($CB68," ",$B68),"")</f>
        <v/>
      </c>
      <c r="CF68" s="0" t="str">
        <f aca="false">IF(AND($CB68=$CB$5,$B68=2004),CONCATENATE($CB68," ",$B68),"")</f>
        <v/>
      </c>
      <c r="CG68" s="0" t="str">
        <f aca="false">IF(OR($EZ68=CG$5,$FA68=CG$5,$FB68=CG$5),CG$5,"")</f>
        <v/>
      </c>
      <c r="CH68" s="0" t="str">
        <f aca="false">IF(AND($CG68=$CG$5,$B68=2001),CONCATENATE($CG68," ",$B68),"")</f>
        <v/>
      </c>
      <c r="CI68" s="0" t="str">
        <f aca="false">IF(AND($CG68=$CG$5,$B68=2002),CONCATENATE($CG68," ",$B68),"")</f>
        <v/>
      </c>
      <c r="CJ68" s="0" t="str">
        <f aca="false">IF(AND($CG68=$CG$5,$B68=2003),CONCATENATE($CG68," ",$B68),"")</f>
        <v/>
      </c>
      <c r="CK68" s="0" t="str">
        <f aca="false">IF(AND($CG68=$CG$5,$B68=2004),CONCATENATE($CG68," ",$B68),"")</f>
        <v/>
      </c>
      <c r="CL68" s="0" t="str">
        <f aca="false">IF(OR($EZ68=CL$5,$FA68=CL$5,$FB68=CL$5),CL$5,"")</f>
        <v/>
      </c>
      <c r="CM68" s="0" t="str">
        <f aca="false">IF(AND($CL68=$CL$5,$B68=2001),CONCATENATE($CL68," ",$B68),"")</f>
        <v/>
      </c>
      <c r="CN68" s="0" t="str">
        <f aca="false">IF(AND($CL68=$CL$5,$B68=2002),CONCATENATE($CL68," ",$B68),"")</f>
        <v/>
      </c>
      <c r="CO68" s="0" t="str">
        <f aca="false">IF(AND($CL68=$CL$5,$B68=2003),CONCATENATE($CL68," ",$B68),"")</f>
        <v/>
      </c>
      <c r="CP68" s="0" t="str">
        <f aca="false">IF(AND($CL68=$CL$5,$B68=2004),CONCATENATE($CL68," ",$B68),"")</f>
        <v/>
      </c>
      <c r="CQ68" s="0" t="str">
        <f aca="false">IF(OR($EZ68=CQ$5,$FA68=CQ$5,$FB68=CQ$5),CQ$5,"")</f>
        <v/>
      </c>
      <c r="CR68" s="0" t="str">
        <f aca="false">IF(AND($CQ68=$CQ$5,$B68=2001),CONCATENATE($CQ68," ",$B68),"")</f>
        <v/>
      </c>
      <c r="CS68" s="0" t="str">
        <f aca="false">IF(AND($CQ68=$CQ$5,$B68=2002),CONCATENATE($CQ68," ",$B68),"")</f>
        <v/>
      </c>
      <c r="CT68" s="0" t="str">
        <f aca="false">IF(AND($CQ68=$CQ$5,$B68=2003),CONCATENATE($CQ68," ",$B68),"")</f>
        <v/>
      </c>
      <c r="CU68" s="0" t="str">
        <f aca="false">IF(AND($CQ68=$CQ$5,$B68=2004),CONCATENATE($CQ68," ",$B68),"")</f>
        <v/>
      </c>
      <c r="CV68" s="0" t="str">
        <f aca="false">IF(OR($EZ68=CV$5,$FA68=CV$5,$FB68=CV$5),CV$5,"")</f>
        <v/>
      </c>
      <c r="CW68" s="0" t="str">
        <f aca="false">IF(AND($CV68=$CV$5,$B68=2001),CONCATENATE($CV68," ",$B68),"")</f>
        <v/>
      </c>
      <c r="CX68" s="0" t="str">
        <f aca="false">IF(AND($CV68=$CV$5,$B68=2002),CONCATENATE($CV68," ",$B68),"")</f>
        <v/>
      </c>
      <c r="CY68" s="0" t="str">
        <f aca="false">IF(AND($CV68=$CV$5,$B68=2003),CONCATENATE($CV68," ",$B68),"")</f>
        <v/>
      </c>
      <c r="CZ68" s="0" t="str">
        <f aca="false">IF(AND($CV68=$CV$5,$B68=2004),CONCATENATE($CV68," ",$B68),"")</f>
        <v/>
      </c>
      <c r="DA68" s="0" t="str">
        <f aca="false">IF(OR($EZ68=DA$5,$FA68=DA$5,$FB68=DA$5),DA$5,"")</f>
        <v/>
      </c>
      <c r="DB68" s="0" t="str">
        <f aca="false">IF(AND($DA68=$DA$5,$B68=2001),CONCATENATE($DA68," ",$B68),"")</f>
        <v/>
      </c>
      <c r="DC68" s="0" t="str">
        <f aca="false">IF(AND($DA68=$DA$5,$B68=2002),CONCATENATE($DA68," ",$B68),"")</f>
        <v/>
      </c>
      <c r="DD68" s="0" t="str">
        <f aca="false">IF(AND($DA68=$DA$5,$B68=2003),CONCATENATE($DA68," ",$B68),"")</f>
        <v/>
      </c>
      <c r="DE68" s="0" t="str">
        <f aca="false">IF(AND($DA68=$DA$5,$B68=2004),CONCATENATE($DA68," ",$B68),"")</f>
        <v/>
      </c>
      <c r="DF68" s="0" t="n">
        <v>500</v>
      </c>
      <c r="DG68" s="0" t="n">
        <v>500</v>
      </c>
      <c r="DH68" s="12" t="n">
        <v>1611.1</v>
      </c>
      <c r="DI68" s="12" t="n">
        <v>1205</v>
      </c>
      <c r="DJ68" s="12" t="n">
        <v>2915</v>
      </c>
      <c r="DK68" s="12" t="n">
        <v>1863</v>
      </c>
      <c r="DL68" s="12" t="n">
        <v>345</v>
      </c>
      <c r="DM68" s="0" t="n">
        <v>6.8</v>
      </c>
      <c r="DN68" s="12" t="n">
        <v>1233.1</v>
      </c>
      <c r="DO68" s="0" t="n">
        <v>34</v>
      </c>
      <c r="DP68" s="0" t="n">
        <v>160</v>
      </c>
      <c r="DQ68" s="12" t="n">
        <v>280</v>
      </c>
      <c r="DR68" s="12" t="n">
        <v>350</v>
      </c>
      <c r="DS68" s="12" t="n">
        <v>2101</v>
      </c>
      <c r="DT68" s="12" t="n">
        <v>760</v>
      </c>
      <c r="DU68" s="12" t="n">
        <v>1233.1</v>
      </c>
      <c r="DV68" s="0" t="n">
        <v>6.8</v>
      </c>
      <c r="DW68" s="0" t="n">
        <v>49</v>
      </c>
      <c r="DX68" s="12" t="n">
        <v>5.2</v>
      </c>
      <c r="DY68" s="0" t="n">
        <v>685</v>
      </c>
      <c r="DZ68" s="0" t="n">
        <v>1065</v>
      </c>
      <c r="EA68" s="0" t="n">
        <v>0</v>
      </c>
      <c r="EB68" s="12" t="n">
        <f aca="false">DF68*$EB$1*$EB$2</f>
        <v>90000</v>
      </c>
      <c r="EC68" s="12" t="n">
        <v>289998</v>
      </c>
      <c r="ED68" s="12" t="n">
        <v>216900</v>
      </c>
      <c r="EE68" s="12" t="n">
        <v>524700</v>
      </c>
      <c r="EF68" s="12" t="n">
        <v>335340</v>
      </c>
      <c r="EG68" s="12" t="n">
        <v>62100</v>
      </c>
      <c r="EH68" s="12" t="n">
        <v>1224</v>
      </c>
      <c r="EI68" s="12" t="n">
        <v>221958</v>
      </c>
      <c r="EJ68" s="12" t="n">
        <v>6120</v>
      </c>
      <c r="EK68" s="12" t="n">
        <v>28800</v>
      </c>
      <c r="EL68" s="12" t="n">
        <v>50400</v>
      </c>
      <c r="EM68" s="12" t="n">
        <v>63000</v>
      </c>
      <c r="EN68" s="12" t="n">
        <v>378180</v>
      </c>
      <c r="EO68" s="12" t="n">
        <v>136800</v>
      </c>
      <c r="EP68" s="12" t="n">
        <v>221958</v>
      </c>
      <c r="EQ68" s="0" t="n">
        <v>1224</v>
      </c>
      <c r="ER68" s="12" t="n">
        <v>8820</v>
      </c>
      <c r="ES68" s="12" t="n">
        <v>936</v>
      </c>
      <c r="ET68" s="12" t="n">
        <v>123300</v>
      </c>
      <c r="EU68" s="12" t="n">
        <v>191700</v>
      </c>
      <c r="EV68" s="0" t="n">
        <v>0</v>
      </c>
      <c r="EW68" s="0" t="s">
        <v>114</v>
      </c>
      <c r="EX68" s="0" t="s">
        <v>115</v>
      </c>
      <c r="EY68" s="0" t="s">
        <v>116</v>
      </c>
      <c r="EZ68" s="27" t="s">
        <v>69</v>
      </c>
      <c r="FA68" s="27"/>
      <c r="FB68" s="27"/>
      <c r="FC68" s="26" t="s">
        <v>561</v>
      </c>
      <c r="FD68" s="0" t="s">
        <v>562</v>
      </c>
      <c r="FE68" s="0" t="s">
        <v>563</v>
      </c>
      <c r="FF68" s="0" t="s">
        <v>564</v>
      </c>
      <c r="FG68" s="0" t="s">
        <v>565</v>
      </c>
      <c r="FS68" s="0" t="n">
        <v>543</v>
      </c>
    </row>
    <row r="69" customFormat="false" ht="12.75" hidden="false" customHeight="false" outlineLevel="0" collapsed="false">
      <c r="A69" s="0" t="s">
        <v>144</v>
      </c>
      <c r="B69" s="0" t="n">
        <v>2003</v>
      </c>
      <c r="C69" s="24" t="n">
        <v>37742</v>
      </c>
      <c r="D69" s="0" t="s">
        <v>117</v>
      </c>
      <c r="E69" s="0" t="str">
        <f aca="false">CONCATENATE(D69," ",B69)</f>
        <v>CA 2003</v>
      </c>
      <c r="F69" s="0" t="s">
        <v>161</v>
      </c>
      <c r="G69" s="0" t="s">
        <v>138</v>
      </c>
      <c r="H69" s="0" t="s">
        <v>176</v>
      </c>
      <c r="I69" s="0" t="s">
        <v>176</v>
      </c>
      <c r="J69" s="0" t="str">
        <f aca="false">IF(OR($EZ69=J$5,$FA69=J$5,$FB69=J$5),J$5,"")</f>
        <v/>
      </c>
      <c r="K69" s="0" t="str">
        <f aca="false">IF(AND($J69=$J$5,$B69=2001),CONCATENATE($J69," ",$B69),"")</f>
        <v/>
      </c>
      <c r="L69" s="0" t="str">
        <f aca="false">IF(AND($J69=$J$5,$B69=2002),CONCATENATE($J69," ",$B69),"")</f>
        <v/>
      </c>
      <c r="M69" s="0" t="str">
        <f aca="false">IF(AND($J69=$J$5,$B69=2003),CONCATENATE($J69," ",$B69),"")</f>
        <v/>
      </c>
      <c r="N69" s="0" t="str">
        <f aca="false">IF(AND($J69=$J$5,$B69=2004),CONCATENATE($J69," ",$B69),"")</f>
        <v/>
      </c>
      <c r="O69" s="0" t="str">
        <f aca="false">IF(OR($EZ69=O$5,$FA69=O$5,$FB69=O$5),O$5,"")</f>
        <v/>
      </c>
      <c r="P69" s="0" t="str">
        <f aca="false">IF(AND($O69=$O$5,$B69=2001),CONCATENATE($O69," ",$B69),"")</f>
        <v/>
      </c>
      <c r="Q69" s="0" t="str">
        <f aca="false">IF(AND($O69=$O$5,$B69=2002),CONCATENATE($O69," ",$B69),"")</f>
        <v/>
      </c>
      <c r="R69" s="0" t="str">
        <f aca="false">IF(AND($O69=$O$5,$B69=2003),CONCATENATE($O69," ",$B69),"")</f>
        <v/>
      </c>
      <c r="S69" s="0" t="str">
        <f aca="false">IF(AND($O69=$O$5,$B69=2004),CONCATENATE($O69," ",$B69),"")</f>
        <v/>
      </c>
      <c r="T69" s="0" t="str">
        <f aca="false">IF(OR($EZ69=T$5,$FA69=T$5,$FB69=T$5),T$5,"")</f>
        <v/>
      </c>
      <c r="U69" s="0" t="str">
        <f aca="false">IF(AND($T69=$T$5,$B69=2001),CONCATENATE($T69," ",$B69),"")</f>
        <v/>
      </c>
      <c r="V69" s="0" t="str">
        <f aca="false">IF(AND($T69=$T$5,$B69=2002),CONCATENATE($T69," ",$B69),"")</f>
        <v/>
      </c>
      <c r="W69" s="0" t="str">
        <f aca="false">IF(AND($T69=$T$5,$B69=2003),CONCATENATE($T69," ",$B69),"")</f>
        <v/>
      </c>
      <c r="X69" s="0" t="str">
        <f aca="false">IF(AND($T69=$T$5,$B69=2004),CONCATENATE($T69," ",$B69),"")</f>
        <v/>
      </c>
      <c r="Y69" s="0" t="str">
        <f aca="false">IF(OR($EZ69=Y$5,$FA69=Y$5,$FB69=Y$5),Y$5,"")</f>
        <v>Kern California</v>
      </c>
      <c r="Z69" s="0" t="str">
        <f aca="false">IF(AND($Y69=$Y$5,$B69=2001),CONCATENATE($Y69," ",$B69),"")</f>
        <v/>
      </c>
      <c r="AA69" s="0" t="str">
        <f aca="false">IF(AND($Y69=$Y$5,$B69=2002),CONCATENATE($Y69," ",$B69),"")</f>
        <v/>
      </c>
      <c r="AB69" s="0" t="str">
        <f aca="false">IF(AND($Y69=$Y$5,$B69=2003),CONCATENATE($Y69," ",$B69),"")</f>
        <v>Kern California 2003</v>
      </c>
      <c r="AC69" s="0" t="str">
        <f aca="false">IF(AND($Y69=$Y$5,$B69=2004),CONCATENATE($Y69," ",$B69),"")</f>
        <v/>
      </c>
      <c r="AD69" s="0" t="str">
        <f aca="false">IF(OR($EZ69=AD$5,$FA69=AD$5,$FB69=AD$5),AD$5,"")</f>
        <v/>
      </c>
      <c r="AE69" s="0" t="str">
        <f aca="false">IF(AND($AD69=$AD$5,$B69=2001),CONCATENATE($AD69," ",$B69),"")</f>
        <v/>
      </c>
      <c r="AF69" s="0" t="str">
        <f aca="false">IF(AND($AD69=$AD$5,$B69=2002),CONCATENATE($AD69," ",$B69),"")</f>
        <v/>
      </c>
      <c r="AG69" s="0" t="str">
        <f aca="false">IF(AND($AD69=$AD$5,$B69=2003),CONCATENATE($AD69," ",$B69),"")</f>
        <v/>
      </c>
      <c r="AH69" s="0" t="str">
        <f aca="false">IF(AND($AD69=$AD$5,$B69=2004),CONCATENATE($AD69," ",$B69),"")</f>
        <v/>
      </c>
      <c r="AI69" s="0" t="str">
        <f aca="false">IF(OR($EZ69=AI$5,$FA69=AI$5,$FB69=AI$5),AI$5,"")</f>
        <v/>
      </c>
      <c r="AJ69" s="0" t="str">
        <f aca="false">IF(AND($AI69=$AI$5,$B69=2001),CONCATENATE($AI69," ",$B69),"")</f>
        <v/>
      </c>
      <c r="AK69" s="0" t="str">
        <f aca="false">IF(AND($AI69=$AI$5,$B69=2002),CONCATENATE($AI69," ",$B69),"")</f>
        <v/>
      </c>
      <c r="AL69" s="0" t="str">
        <f aca="false">IF(AND($AI69=$AI$5,$B69=2003),CONCATENATE($AI69," ",$B69),"")</f>
        <v/>
      </c>
      <c r="AM69" s="0" t="str">
        <f aca="false">IF(AND($AI69=$AI$5,$B69=2004),CONCATENATE($AI69," ",$B69),"")</f>
        <v/>
      </c>
      <c r="AN69" s="0" t="str">
        <f aca="false">IF(OR($EZ69=AN$5,$FA69=AN$5,$FB69=AN$5),AN$5,"")</f>
        <v/>
      </c>
      <c r="AO69" s="0" t="str">
        <f aca="false">IF(AND($AN69=$AN$5,$B69=2001),CONCATENATE($AN69," ",$B69),"")</f>
        <v/>
      </c>
      <c r="AP69" s="0" t="str">
        <f aca="false">IF(AND($AN69=$AN$5,$B69=2002),CONCATENATE($AN69," ",$B69),"")</f>
        <v/>
      </c>
      <c r="AQ69" s="0" t="str">
        <f aca="false">IF(AND($AN69=$AN$5,$B69=2003),CONCATENATE($AN69," ",$B69),"")</f>
        <v/>
      </c>
      <c r="AR69" s="0" t="str">
        <f aca="false">IF(AND($AN69=$AN$5,$B69=2004),CONCATENATE($AN69," ",$B69),"")</f>
        <v/>
      </c>
      <c r="AS69" s="0" t="str">
        <f aca="false">IF(OR($EZ69=AS$5,$FA69=AS$5,$FB69=AS$5),AS$5,"")</f>
        <v/>
      </c>
      <c r="AT69" s="0" t="str">
        <f aca="false">IF(AND($AS69=$AS$5,$B69=2001),CONCATENATE($AS69," ",$B69),"")</f>
        <v/>
      </c>
      <c r="AU69" s="0" t="str">
        <f aca="false">IF(AND($AS69=$AS$5,$B69=2002),CONCATENATE($AS69," ",$B69),"")</f>
        <v/>
      </c>
      <c r="AV69" s="0" t="str">
        <f aca="false">IF(AND($AS69=$AS$5,$B69=2003),CONCATENATE($AS69," ",$B69),"")</f>
        <v/>
      </c>
      <c r="AW69" s="0" t="str">
        <f aca="false">IF(AND($AS69=$AS$5,$B69=2004),CONCATENATE($AS69," ",$B69),"")</f>
        <v/>
      </c>
      <c r="AX69" s="0" t="str">
        <f aca="false">IF(OR($EZ69=AX$5,$FA69=AX$5,$FB69=AX$5),AX$5,"")</f>
        <v/>
      </c>
      <c r="AY69" s="0" t="str">
        <f aca="false">IF(AND($AX69=$AX$5,$B69=2001),CONCATENATE($AX69," ",$B69),"")</f>
        <v/>
      </c>
      <c r="AZ69" s="0" t="str">
        <f aca="false">IF(AND($AX69=$AX$5,$B69=2002),CONCATENATE($AX69," ",$B69),"")</f>
        <v/>
      </c>
      <c r="BA69" s="0" t="str">
        <f aca="false">IF(AND($AX69=$AX$5,$B69=2003),CONCATENATE($AX69," ",$B69),"")</f>
        <v/>
      </c>
      <c r="BB69" s="0" t="str">
        <f aca="false">IF(AND($AX69=$AX$5,$B69=2004),CONCATENATE($AX69," ",$B69),"")</f>
        <v/>
      </c>
      <c r="BC69" s="0" t="str">
        <f aca="false">IF(OR($EZ69=BC$5,$FA69=BC$5,$FB69=BC$5),BC$5,"")</f>
        <v/>
      </c>
      <c r="BD69" s="0" t="str">
        <f aca="false">IF(AND($BC69=$BC$5,$B69=2001),CONCATENATE($BC69," ",$B69),"")</f>
        <v/>
      </c>
      <c r="BE69" s="0" t="str">
        <f aca="false">IF(AND($BC69=$BC$5,$B69=2002),CONCATENATE($BC69," ",$B69),"")</f>
        <v/>
      </c>
      <c r="BF69" s="0" t="str">
        <f aca="false">IF(AND($BC69=$BC$5,$B69=2003),CONCATENATE($BC69," ",$B69),"")</f>
        <v/>
      </c>
      <c r="BG69" s="0" t="str">
        <f aca="false">IF(AND($BC69=$BC$5,$B69=2004),CONCATENATE($BC69," ",$B69),"")</f>
        <v/>
      </c>
      <c r="BH69" s="0" t="str">
        <f aca="false">IF(OR($EZ69=BH$5,$FA69=BH$5,$FB69=BH$5),BH$5,"")</f>
        <v/>
      </c>
      <c r="BI69" s="0" t="str">
        <f aca="false">IF(AND($BH69=$BH$5,$B69=2001),CONCATENATE($BH69," ",$B69),"")</f>
        <v/>
      </c>
      <c r="BJ69" s="0" t="str">
        <f aca="false">IF(AND($BH69=$BH$5,$B69=2002),CONCATENATE($BH69," ",$B69),"")</f>
        <v/>
      </c>
      <c r="BK69" s="0" t="str">
        <f aca="false">IF(AND($BH69=$BH$5,$B69=2003),CONCATENATE($BH69," ",$B69),"")</f>
        <v/>
      </c>
      <c r="BL69" s="0" t="str">
        <f aca="false">IF(AND($BH69=$BH$5,$B69=2004),CONCATENATE($BH69," ",$B69),"")</f>
        <v/>
      </c>
      <c r="BM69" s="0" t="str">
        <f aca="false">IF(OR($EZ69=BM$5,$FA69=BM$5,$FB69=BM$5),BM$5,"")</f>
        <v/>
      </c>
      <c r="BN69" s="0" t="str">
        <f aca="false">IF(AND($BM69=$BM$5,$B69=2001),CONCATENATE($BM69," ",$B69),"")</f>
        <v/>
      </c>
      <c r="BO69" s="0" t="str">
        <f aca="false">IF(AND($BM69=$BM$5,$B69=2002),CONCATENATE($BM69," ",$B69),"")</f>
        <v/>
      </c>
      <c r="BP69" s="0" t="str">
        <f aca="false">IF(AND($BM69=$BM$5,$B69=2003),CONCATENATE($BM69," ",$B69),"")</f>
        <v/>
      </c>
      <c r="BQ69" s="0" t="str">
        <f aca="false">IF(AND($BM69=$BM$5,$B69=2004),CONCATENATE($BM69," ",$B69),"")</f>
        <v/>
      </c>
      <c r="BR69" s="0" t="str">
        <f aca="false">IF(OR($EZ69=BR$5,$FA69=BR$5,$FB69=BR$5),BR$5,"")</f>
        <v/>
      </c>
      <c r="BS69" s="0" t="str">
        <f aca="false">IF(AND($BR69=$BR$5,$B69=2001),CONCATENATE($BR69," ",$B69),"")</f>
        <v/>
      </c>
      <c r="BT69" s="0" t="str">
        <f aca="false">IF(AND($BR69=$BR$5,$B69=2002),CONCATENATE($BR69," ",$B69),"")</f>
        <v/>
      </c>
      <c r="BU69" s="0" t="str">
        <f aca="false">IF(AND($BR69=$BR$5,$B69=2003),CONCATENATE($BR69," ",$B69),"")</f>
        <v/>
      </c>
      <c r="BV69" s="0" t="str">
        <f aca="false">IF(AND($BR69=$BR$5,$B69=2004),CONCATENATE($BR69," ",$B69),"")</f>
        <v/>
      </c>
      <c r="BW69" s="0" t="str">
        <f aca="false">IF(OR($EZ69=BW$5,$FA69=BW$5,$FB69=BW$5),BW$5,"")</f>
        <v/>
      </c>
      <c r="BX69" s="0" t="str">
        <f aca="false">IF(AND($BW69=$BW$5,$B69=2001),CONCATENATE($BW69," ",$B69),"")</f>
        <v/>
      </c>
      <c r="BY69" s="0" t="str">
        <f aca="false">IF(AND($BW69=$BW$5,$B69=2002),CONCATENATE($BW69," ",$B69),"")</f>
        <v/>
      </c>
      <c r="BZ69" s="0" t="str">
        <f aca="false">IF(AND($BW69=$BW$5,$B69=2003),CONCATENATE($BW69," ",$B69),"")</f>
        <v/>
      </c>
      <c r="CA69" s="0" t="str">
        <f aca="false">IF(AND($BW69=$BW$5,$B69=2004),CONCATENATE($BW69," ",$B69),"")</f>
        <v/>
      </c>
      <c r="CB69" s="0" t="str">
        <f aca="false">IF(OR($EZ69=CB$5,$FA69=CB$5,$FB69=CB$5),CB$5,"")</f>
        <v/>
      </c>
      <c r="CC69" s="0" t="str">
        <f aca="false">IF(AND($CB69=$CB$5,$B69=2001),CONCATENATE($CB69," ",$B69),"")</f>
        <v/>
      </c>
      <c r="CD69" s="0" t="str">
        <f aca="false">IF(AND($CB69=$CB$5,$B69=2002),CONCATENATE($CB69," ",$B69),"")</f>
        <v/>
      </c>
      <c r="CE69" s="0" t="str">
        <f aca="false">IF(AND($CB69=$CB$5,$B69=2003),CONCATENATE($CB69," ",$B69),"")</f>
        <v/>
      </c>
      <c r="CF69" s="0" t="str">
        <f aca="false">IF(AND($CB69=$CB$5,$B69=2004),CONCATENATE($CB69," ",$B69),"")</f>
        <v/>
      </c>
      <c r="CG69" s="0" t="str">
        <f aca="false">IF(OR($EZ69=CG$5,$FA69=CG$5,$FB69=CG$5),CG$5,"")</f>
        <v/>
      </c>
      <c r="CH69" s="0" t="str">
        <f aca="false">IF(AND($CG69=$CG$5,$B69=2001),CONCATENATE($CG69," ",$B69),"")</f>
        <v/>
      </c>
      <c r="CI69" s="0" t="str">
        <f aca="false">IF(AND($CG69=$CG$5,$B69=2002),CONCATENATE($CG69," ",$B69),"")</f>
        <v/>
      </c>
      <c r="CJ69" s="0" t="str">
        <f aca="false">IF(AND($CG69=$CG$5,$B69=2003),CONCATENATE($CG69," ",$B69),"")</f>
        <v/>
      </c>
      <c r="CK69" s="0" t="str">
        <f aca="false">IF(AND($CG69=$CG$5,$B69=2004),CONCATENATE($CG69," ",$B69),"")</f>
        <v/>
      </c>
      <c r="CL69" s="0" t="str">
        <f aca="false">IF(OR($EZ69=CL$5,$FA69=CL$5,$FB69=CL$5),CL$5,"")</f>
        <v/>
      </c>
      <c r="CM69" s="0" t="str">
        <f aca="false">IF(AND($CL69=$CL$5,$B69=2001),CONCATENATE($CL69," ",$B69),"")</f>
        <v/>
      </c>
      <c r="CN69" s="0" t="str">
        <f aca="false">IF(AND($CL69=$CL$5,$B69=2002),CONCATENATE($CL69," ",$B69),"")</f>
        <v/>
      </c>
      <c r="CO69" s="0" t="str">
        <f aca="false">IF(AND($CL69=$CL$5,$B69=2003),CONCATENATE($CL69," ",$B69),"")</f>
        <v/>
      </c>
      <c r="CP69" s="0" t="str">
        <f aca="false">IF(AND($CL69=$CL$5,$B69=2004),CONCATENATE($CL69," ",$B69),"")</f>
        <v/>
      </c>
      <c r="CQ69" s="0" t="str">
        <f aca="false">IF(OR($EZ69=CQ$5,$FA69=CQ$5,$FB69=CQ$5),CQ$5,"")</f>
        <v/>
      </c>
      <c r="CR69" s="0" t="str">
        <f aca="false">IF(AND($CQ69=$CQ$5,$B69=2001),CONCATENATE($CQ69," ",$B69),"")</f>
        <v/>
      </c>
      <c r="CS69" s="0" t="str">
        <f aca="false">IF(AND($CQ69=$CQ$5,$B69=2002),CONCATENATE($CQ69," ",$B69),"")</f>
        <v/>
      </c>
      <c r="CT69" s="0" t="str">
        <f aca="false">IF(AND($CQ69=$CQ$5,$B69=2003),CONCATENATE($CQ69," ",$B69),"")</f>
        <v/>
      </c>
      <c r="CU69" s="0" t="str">
        <f aca="false">IF(AND($CQ69=$CQ$5,$B69=2004),CONCATENATE($CQ69," ",$B69),"")</f>
        <v/>
      </c>
      <c r="CV69" s="0" t="str">
        <f aca="false">IF(OR($EZ69=CV$5,$FA69=CV$5,$FB69=CV$5),CV$5,"")</f>
        <v/>
      </c>
      <c r="CW69" s="0" t="str">
        <f aca="false">IF(AND($CV69=$CV$5,$B69=2001),CONCATENATE($CV69," ",$B69),"")</f>
        <v/>
      </c>
      <c r="CX69" s="0" t="str">
        <f aca="false">IF(AND($CV69=$CV$5,$B69=2002),CONCATENATE($CV69," ",$B69),"")</f>
        <v/>
      </c>
      <c r="CY69" s="0" t="str">
        <f aca="false">IF(AND($CV69=$CV$5,$B69=2003),CONCATENATE($CV69," ",$B69),"")</f>
        <v/>
      </c>
      <c r="CZ69" s="0" t="str">
        <f aca="false">IF(AND($CV69=$CV$5,$B69=2004),CONCATENATE($CV69," ",$B69),"")</f>
        <v/>
      </c>
      <c r="DA69" s="0" t="str">
        <f aca="false">IF(OR($EZ69=DA$5,$FA69=DA$5,$FB69=DA$5),DA$5,"")</f>
        <v/>
      </c>
      <c r="DB69" s="0" t="str">
        <f aca="false">IF(AND($DA69=$DA$5,$B69=2001),CONCATENATE($DA69," ",$B69),"")</f>
        <v/>
      </c>
      <c r="DC69" s="0" t="str">
        <f aca="false">IF(AND($DA69=$DA$5,$B69=2002),CONCATENATE($DA69," ",$B69),"")</f>
        <v/>
      </c>
      <c r="DD69" s="0" t="str">
        <f aca="false">IF(AND($DA69=$DA$5,$B69=2003),CONCATENATE($DA69," ",$B69),"")</f>
        <v/>
      </c>
      <c r="DE69" s="0" t="str">
        <f aca="false">IF(AND($DA69=$DA$5,$B69=2004),CONCATENATE($DA69," ",$B69),"")</f>
        <v/>
      </c>
      <c r="DF69" s="0" t="n">
        <v>500</v>
      </c>
      <c r="DG69" s="0" t="n">
        <v>500</v>
      </c>
      <c r="DH69" s="12" t="n">
        <v>2336.1</v>
      </c>
      <c r="DI69" s="12" t="n">
        <v>1205</v>
      </c>
      <c r="DJ69" s="12" t="n">
        <v>7305</v>
      </c>
      <c r="DK69" s="12" t="n">
        <v>2363</v>
      </c>
      <c r="DL69" s="12" t="n">
        <v>345</v>
      </c>
      <c r="DM69" s="0" t="n">
        <v>6.8</v>
      </c>
      <c r="DN69" s="12" t="n">
        <v>1233.1</v>
      </c>
      <c r="DO69" s="0" t="n">
        <v>34</v>
      </c>
      <c r="DP69" s="0" t="n">
        <v>160</v>
      </c>
      <c r="DQ69" s="12" t="n">
        <v>2835</v>
      </c>
      <c r="DR69" s="12" t="n">
        <v>350</v>
      </c>
      <c r="DS69" s="12" t="n">
        <v>4866</v>
      </c>
      <c r="DT69" s="12" t="n">
        <v>1296</v>
      </c>
      <c r="DU69" s="12" t="n">
        <v>1233.1</v>
      </c>
      <c r="DV69" s="0" t="n">
        <v>6.8</v>
      </c>
      <c r="DW69" s="0" t="n">
        <v>49</v>
      </c>
      <c r="DX69" s="12" t="n">
        <v>1775.2</v>
      </c>
      <c r="DY69" s="0" t="n">
        <v>685</v>
      </c>
      <c r="DZ69" s="0" t="n">
        <v>1065</v>
      </c>
      <c r="EA69" s="0" t="n">
        <v>0</v>
      </c>
      <c r="EB69" s="12" t="n">
        <f aca="false">DF69*$EB$1*$EB$2</f>
        <v>90000</v>
      </c>
      <c r="EC69" s="12" t="n">
        <v>420498</v>
      </c>
      <c r="ED69" s="12" t="n">
        <v>216900</v>
      </c>
      <c r="EE69" s="12" t="n">
        <v>1314900</v>
      </c>
      <c r="EF69" s="12" t="n">
        <v>425340</v>
      </c>
      <c r="EG69" s="12" t="n">
        <v>62100</v>
      </c>
      <c r="EH69" s="12" t="n">
        <v>1224</v>
      </c>
      <c r="EI69" s="12" t="n">
        <v>221958</v>
      </c>
      <c r="EJ69" s="12" t="n">
        <v>6120</v>
      </c>
      <c r="EK69" s="12" t="n">
        <v>28800</v>
      </c>
      <c r="EL69" s="12" t="n">
        <v>510300</v>
      </c>
      <c r="EM69" s="12" t="n">
        <v>63000</v>
      </c>
      <c r="EN69" s="12" t="n">
        <v>875880</v>
      </c>
      <c r="EO69" s="12" t="n">
        <v>233280</v>
      </c>
      <c r="EP69" s="12" t="n">
        <v>221958</v>
      </c>
      <c r="EQ69" s="0" t="n">
        <v>1224</v>
      </c>
      <c r="ER69" s="12" t="n">
        <v>8820</v>
      </c>
      <c r="ES69" s="12" t="n">
        <v>319536</v>
      </c>
      <c r="ET69" s="12" t="n">
        <v>123300</v>
      </c>
      <c r="EU69" s="12" t="n">
        <v>191700</v>
      </c>
      <c r="EV69" s="0" t="n">
        <v>0</v>
      </c>
      <c r="EW69" s="0" t="s">
        <v>177</v>
      </c>
      <c r="EX69" s="0" t="s">
        <v>115</v>
      </c>
      <c r="EY69" s="0" t="s">
        <v>116</v>
      </c>
      <c r="EZ69" s="27" t="s">
        <v>69</v>
      </c>
      <c r="FA69" s="27"/>
      <c r="FB69" s="27"/>
      <c r="FS69" s="0" t="n">
        <v>378</v>
      </c>
    </row>
    <row r="70" customFormat="false" ht="12.75" hidden="false" customHeight="false" outlineLevel="0" collapsed="false">
      <c r="A70" s="0" t="s">
        <v>108</v>
      </c>
      <c r="B70" s="0" t="n">
        <v>2003</v>
      </c>
      <c r="C70" s="24" t="n">
        <v>37773</v>
      </c>
      <c r="D70" s="0" t="s">
        <v>117</v>
      </c>
      <c r="E70" s="0" t="str">
        <f aca="false">CONCATENATE(D70," ",B70)</f>
        <v>CA 2003</v>
      </c>
      <c r="F70" s="0" t="s">
        <v>137</v>
      </c>
      <c r="G70" s="0" t="s">
        <v>138</v>
      </c>
      <c r="H70" s="0" t="s">
        <v>125</v>
      </c>
      <c r="I70" s="0" t="s">
        <v>139</v>
      </c>
      <c r="J70" s="0" t="str">
        <f aca="false">IF(OR($EZ70=J$5,$FA70=J$5,$FB70=J$5),J$5,"")</f>
        <v/>
      </c>
      <c r="K70" s="0" t="str">
        <f aca="false">IF(AND($J70=$J$5,$B70=2001),CONCATENATE($J70," ",$B70),"")</f>
        <v/>
      </c>
      <c r="L70" s="0" t="str">
        <f aca="false">IF(AND($J70=$J$5,$B70=2002),CONCATENATE($J70," ",$B70),"")</f>
        <v/>
      </c>
      <c r="M70" s="0" t="str">
        <f aca="false">IF(AND($J70=$J$5,$B70=2003),CONCATENATE($J70," ",$B70),"")</f>
        <v/>
      </c>
      <c r="N70" s="0" t="str">
        <f aca="false">IF(AND($J70=$J$5,$B70=2004),CONCATENATE($J70," ",$B70),"")</f>
        <v/>
      </c>
      <c r="O70" s="0" t="str">
        <f aca="false">IF(OR($EZ70=O$5,$FA70=O$5,$FB70=O$5),O$5,"")</f>
        <v/>
      </c>
      <c r="P70" s="0" t="str">
        <f aca="false">IF(AND($O70=$O$5,$B70=2001),CONCATENATE($O70," ",$B70),"")</f>
        <v/>
      </c>
      <c r="Q70" s="0" t="str">
        <f aca="false">IF(AND($O70=$O$5,$B70=2002),CONCATENATE($O70," ",$B70),"")</f>
        <v/>
      </c>
      <c r="R70" s="0" t="str">
        <f aca="false">IF(AND($O70=$O$5,$B70=2003),CONCATENATE($O70," ",$B70),"")</f>
        <v/>
      </c>
      <c r="S70" s="0" t="str">
        <f aca="false">IF(AND($O70=$O$5,$B70=2004),CONCATENATE($O70," ",$B70),"")</f>
        <v/>
      </c>
      <c r="T70" s="0" t="str">
        <f aca="false">IF(OR($EZ70=T$5,$FA70=T$5,$FB70=T$5),T$5,"")</f>
        <v/>
      </c>
      <c r="U70" s="0" t="str">
        <f aca="false">IF(AND($T70=$T$5,$B70=2001),CONCATENATE($T70," ",$B70),"")</f>
        <v/>
      </c>
      <c r="V70" s="0" t="str">
        <f aca="false">IF(AND($T70=$T$5,$B70=2002),CONCATENATE($T70," ",$B70),"")</f>
        <v/>
      </c>
      <c r="W70" s="0" t="str">
        <f aca="false">IF(AND($T70=$T$5,$B70=2003),CONCATENATE($T70," ",$B70),"")</f>
        <v/>
      </c>
      <c r="X70" s="0" t="str">
        <f aca="false">IF(AND($T70=$T$5,$B70=2004),CONCATENATE($T70," ",$B70),"")</f>
        <v/>
      </c>
      <c r="Y70" s="0" t="str">
        <f aca="false">IF(OR($EZ70=Y$5,$FA70=Y$5,$FB70=Y$5),Y$5,"")</f>
        <v>Kern California</v>
      </c>
      <c r="Z70" s="0" t="str">
        <f aca="false">IF(AND($Y70=$Y$5,$B70=2001),CONCATENATE($Y70," ",$B70),"")</f>
        <v/>
      </c>
      <c r="AA70" s="0" t="str">
        <f aca="false">IF(AND($Y70=$Y$5,$B70=2002),CONCATENATE($Y70," ",$B70),"")</f>
        <v/>
      </c>
      <c r="AB70" s="0" t="str">
        <f aca="false">IF(AND($Y70=$Y$5,$B70=2003),CONCATENATE($Y70," ",$B70),"")</f>
        <v>Kern California 2003</v>
      </c>
      <c r="AC70" s="0" t="str">
        <f aca="false">IF(AND($Y70=$Y$5,$B70=2004),CONCATENATE($Y70," ",$B70),"")</f>
        <v/>
      </c>
      <c r="AD70" s="0" t="str">
        <f aca="false">IF(OR($EZ70=AD$5,$FA70=AD$5,$FB70=AD$5),AD$5,"")</f>
        <v/>
      </c>
      <c r="AE70" s="0" t="str">
        <f aca="false">IF(AND($AD70=$AD$5,$B70=2001),CONCATENATE($AD70," ",$B70),"")</f>
        <v/>
      </c>
      <c r="AF70" s="0" t="str">
        <f aca="false">IF(AND($AD70=$AD$5,$B70=2002),CONCATENATE($AD70," ",$B70),"")</f>
        <v/>
      </c>
      <c r="AG70" s="0" t="str">
        <f aca="false">IF(AND($AD70=$AD$5,$B70=2003),CONCATENATE($AD70," ",$B70),"")</f>
        <v/>
      </c>
      <c r="AH70" s="0" t="str">
        <f aca="false">IF(AND($AD70=$AD$5,$B70=2004),CONCATENATE($AD70," ",$B70),"")</f>
        <v/>
      </c>
      <c r="AI70" s="0" t="str">
        <f aca="false">IF(OR($EZ70=AI$5,$FA70=AI$5,$FB70=AI$5),AI$5,"")</f>
        <v/>
      </c>
      <c r="AJ70" s="0" t="str">
        <f aca="false">IF(AND($AI70=$AI$5,$B70=2001),CONCATENATE($AI70," ",$B70),"")</f>
        <v/>
      </c>
      <c r="AK70" s="0" t="str">
        <f aca="false">IF(AND($AI70=$AI$5,$B70=2002),CONCATENATE($AI70," ",$B70),"")</f>
        <v/>
      </c>
      <c r="AL70" s="0" t="str">
        <f aca="false">IF(AND($AI70=$AI$5,$B70=2003),CONCATENATE($AI70," ",$B70),"")</f>
        <v/>
      </c>
      <c r="AM70" s="0" t="str">
        <f aca="false">IF(AND($AI70=$AI$5,$B70=2004),CONCATENATE($AI70," ",$B70),"")</f>
        <v/>
      </c>
      <c r="AN70" s="0" t="str">
        <f aca="false">IF(OR($EZ70=AN$5,$FA70=AN$5,$FB70=AN$5),AN$5,"")</f>
        <v/>
      </c>
      <c r="AO70" s="0" t="str">
        <f aca="false">IF(AND($AN70=$AN$5,$B70=2001),CONCATENATE($AN70," ",$B70),"")</f>
        <v/>
      </c>
      <c r="AP70" s="0" t="str">
        <f aca="false">IF(AND($AN70=$AN$5,$B70=2002),CONCATENATE($AN70," ",$B70),"")</f>
        <v/>
      </c>
      <c r="AQ70" s="0" t="str">
        <f aca="false">IF(AND($AN70=$AN$5,$B70=2003),CONCATENATE($AN70," ",$B70),"")</f>
        <v/>
      </c>
      <c r="AR70" s="0" t="str">
        <f aca="false">IF(AND($AN70=$AN$5,$B70=2004),CONCATENATE($AN70," ",$B70),"")</f>
        <v/>
      </c>
      <c r="AS70" s="0" t="str">
        <f aca="false">IF(OR($EZ70=AS$5,$FA70=AS$5,$FB70=AS$5),AS$5,"")</f>
        <v/>
      </c>
      <c r="AT70" s="0" t="str">
        <f aca="false">IF(AND($AS70=$AS$5,$B70=2001),CONCATENATE($AS70," ",$B70),"")</f>
        <v/>
      </c>
      <c r="AU70" s="0" t="str">
        <f aca="false">IF(AND($AS70=$AS$5,$B70=2002),CONCATENATE($AS70," ",$B70),"")</f>
        <v/>
      </c>
      <c r="AV70" s="0" t="str">
        <f aca="false">IF(AND($AS70=$AS$5,$B70=2003),CONCATENATE($AS70," ",$B70),"")</f>
        <v/>
      </c>
      <c r="AW70" s="0" t="str">
        <f aca="false">IF(AND($AS70=$AS$5,$B70=2004),CONCATENATE($AS70," ",$B70),"")</f>
        <v/>
      </c>
      <c r="AX70" s="0" t="str">
        <f aca="false">IF(OR($EZ70=AX$5,$FA70=AX$5,$FB70=AX$5),AX$5,"")</f>
        <v/>
      </c>
      <c r="AY70" s="0" t="str">
        <f aca="false">IF(AND($AX70=$AX$5,$B70=2001),CONCATENATE($AX70," ",$B70),"")</f>
        <v/>
      </c>
      <c r="AZ70" s="0" t="str">
        <f aca="false">IF(AND($AX70=$AX$5,$B70=2002),CONCATENATE($AX70," ",$B70),"")</f>
        <v/>
      </c>
      <c r="BA70" s="0" t="str">
        <f aca="false">IF(AND($AX70=$AX$5,$B70=2003),CONCATENATE($AX70," ",$B70),"")</f>
        <v/>
      </c>
      <c r="BB70" s="0" t="str">
        <f aca="false">IF(AND($AX70=$AX$5,$B70=2004),CONCATENATE($AX70," ",$B70),"")</f>
        <v/>
      </c>
      <c r="BC70" s="0" t="str">
        <f aca="false">IF(OR($EZ70=BC$5,$FA70=BC$5,$FB70=BC$5),BC$5,"")</f>
        <v/>
      </c>
      <c r="BD70" s="0" t="str">
        <f aca="false">IF(AND($BC70=$BC$5,$B70=2001),CONCATENATE($BC70," ",$B70),"")</f>
        <v/>
      </c>
      <c r="BE70" s="0" t="str">
        <f aca="false">IF(AND($BC70=$BC$5,$B70=2002),CONCATENATE($BC70," ",$B70),"")</f>
        <v/>
      </c>
      <c r="BF70" s="0" t="str">
        <f aca="false">IF(AND($BC70=$BC$5,$B70=2003),CONCATENATE($BC70," ",$B70),"")</f>
        <v/>
      </c>
      <c r="BG70" s="0" t="str">
        <f aca="false">IF(AND($BC70=$BC$5,$B70=2004),CONCATENATE($BC70," ",$B70),"")</f>
        <v/>
      </c>
      <c r="BH70" s="0" t="str">
        <f aca="false">IF(OR($EZ70=BH$5,$FA70=BH$5,$FB70=BH$5),BH$5,"")</f>
        <v/>
      </c>
      <c r="BI70" s="0" t="str">
        <f aca="false">IF(AND($BH70=$BH$5,$B70=2001),CONCATENATE($BH70," ",$B70),"")</f>
        <v/>
      </c>
      <c r="BJ70" s="0" t="str">
        <f aca="false">IF(AND($BH70=$BH$5,$B70=2002),CONCATENATE($BH70," ",$B70),"")</f>
        <v/>
      </c>
      <c r="BK70" s="0" t="str">
        <f aca="false">IF(AND($BH70=$BH$5,$B70=2003),CONCATENATE($BH70," ",$B70),"")</f>
        <v/>
      </c>
      <c r="BL70" s="0" t="str">
        <f aca="false">IF(AND($BH70=$BH$5,$B70=2004),CONCATENATE($BH70," ",$B70),"")</f>
        <v/>
      </c>
      <c r="BM70" s="0" t="str">
        <f aca="false">IF(OR($EZ70=BM$5,$FA70=BM$5,$FB70=BM$5),BM$5,"")</f>
        <v/>
      </c>
      <c r="BN70" s="0" t="str">
        <f aca="false">IF(AND($BM70=$BM$5,$B70=2001),CONCATENATE($BM70," ",$B70),"")</f>
        <v/>
      </c>
      <c r="BO70" s="0" t="str">
        <f aca="false">IF(AND($BM70=$BM$5,$B70=2002),CONCATENATE($BM70," ",$B70),"")</f>
        <v/>
      </c>
      <c r="BP70" s="0" t="str">
        <f aca="false">IF(AND($BM70=$BM$5,$B70=2003),CONCATENATE($BM70," ",$B70),"")</f>
        <v/>
      </c>
      <c r="BQ70" s="0" t="str">
        <f aca="false">IF(AND($BM70=$BM$5,$B70=2004),CONCATENATE($BM70," ",$B70),"")</f>
        <v/>
      </c>
      <c r="BR70" s="0" t="str">
        <f aca="false">IF(OR($EZ70=BR$5,$FA70=BR$5,$FB70=BR$5),BR$5,"")</f>
        <v/>
      </c>
      <c r="BS70" s="0" t="str">
        <f aca="false">IF(AND($BR70=$BR$5,$B70=2001),CONCATENATE($BR70," ",$B70),"")</f>
        <v/>
      </c>
      <c r="BT70" s="0" t="str">
        <f aca="false">IF(AND($BR70=$BR$5,$B70=2002),CONCATENATE($BR70," ",$B70),"")</f>
        <v/>
      </c>
      <c r="BU70" s="0" t="str">
        <f aca="false">IF(AND($BR70=$BR$5,$B70=2003),CONCATENATE($BR70," ",$B70),"")</f>
        <v/>
      </c>
      <c r="BV70" s="0" t="str">
        <f aca="false">IF(AND($BR70=$BR$5,$B70=2004),CONCATENATE($BR70," ",$B70),"")</f>
        <v/>
      </c>
      <c r="BW70" s="0" t="str">
        <f aca="false">IF(OR($EZ70=BW$5,$FA70=BW$5,$FB70=BW$5),BW$5,"")</f>
        <v/>
      </c>
      <c r="BX70" s="0" t="str">
        <f aca="false">IF(AND($BW70=$BW$5,$B70=2001),CONCATENATE($BW70," ",$B70),"")</f>
        <v/>
      </c>
      <c r="BY70" s="0" t="str">
        <f aca="false">IF(AND($BW70=$BW$5,$B70=2002),CONCATENATE($BW70," ",$B70),"")</f>
        <v/>
      </c>
      <c r="BZ70" s="0" t="str">
        <f aca="false">IF(AND($BW70=$BW$5,$B70=2003),CONCATENATE($BW70," ",$B70),"")</f>
        <v/>
      </c>
      <c r="CA70" s="0" t="str">
        <f aca="false">IF(AND($BW70=$BW$5,$B70=2004),CONCATENATE($BW70," ",$B70),"")</f>
        <v/>
      </c>
      <c r="CB70" s="0" t="str">
        <f aca="false">IF(OR($EZ70=CB$5,$FA70=CB$5,$FB70=CB$5),CB$5,"")</f>
        <v/>
      </c>
      <c r="CC70" s="0" t="str">
        <f aca="false">IF(AND($CB70=$CB$5,$B70=2001),CONCATENATE($CB70," ",$B70),"")</f>
        <v/>
      </c>
      <c r="CD70" s="0" t="str">
        <f aca="false">IF(AND($CB70=$CB$5,$B70=2002),CONCATENATE($CB70," ",$B70),"")</f>
        <v/>
      </c>
      <c r="CE70" s="0" t="str">
        <f aca="false">IF(AND($CB70=$CB$5,$B70=2003),CONCATENATE($CB70," ",$B70),"")</f>
        <v/>
      </c>
      <c r="CF70" s="0" t="str">
        <f aca="false">IF(AND($CB70=$CB$5,$B70=2004),CONCATENATE($CB70," ",$B70),"")</f>
        <v/>
      </c>
      <c r="CG70" s="0" t="str">
        <f aca="false">IF(OR($EZ70=CG$5,$FA70=CG$5,$FB70=CG$5),CG$5,"")</f>
        <v/>
      </c>
      <c r="CH70" s="0" t="str">
        <f aca="false">IF(AND($CG70=$CG$5,$B70=2001),CONCATENATE($CG70," ",$B70),"")</f>
        <v/>
      </c>
      <c r="CI70" s="0" t="str">
        <f aca="false">IF(AND($CG70=$CG$5,$B70=2002),CONCATENATE($CG70," ",$B70),"")</f>
        <v/>
      </c>
      <c r="CJ70" s="0" t="str">
        <f aca="false">IF(AND($CG70=$CG$5,$B70=2003),CONCATENATE($CG70," ",$B70),"")</f>
        <v/>
      </c>
      <c r="CK70" s="0" t="str">
        <f aca="false">IF(AND($CG70=$CG$5,$B70=2004),CONCATENATE($CG70," ",$B70),"")</f>
        <v/>
      </c>
      <c r="CL70" s="0" t="str">
        <f aca="false">IF(OR($EZ70=CL$5,$FA70=CL$5,$FB70=CL$5),CL$5,"")</f>
        <v/>
      </c>
      <c r="CM70" s="0" t="str">
        <f aca="false">IF(AND($CL70=$CL$5,$B70=2001),CONCATENATE($CL70," ",$B70),"")</f>
        <v/>
      </c>
      <c r="CN70" s="0" t="str">
        <f aca="false">IF(AND($CL70=$CL$5,$B70=2002),CONCATENATE($CL70," ",$B70),"")</f>
        <v/>
      </c>
      <c r="CO70" s="0" t="str">
        <f aca="false">IF(AND($CL70=$CL$5,$B70=2003),CONCATENATE($CL70," ",$B70),"")</f>
        <v/>
      </c>
      <c r="CP70" s="0" t="str">
        <f aca="false">IF(AND($CL70=$CL$5,$B70=2004),CONCATENATE($CL70," ",$B70),"")</f>
        <v/>
      </c>
      <c r="CQ70" s="0" t="str">
        <f aca="false">IF(OR($EZ70=CQ$5,$FA70=CQ$5,$FB70=CQ$5),CQ$5,"")</f>
        <v/>
      </c>
      <c r="CR70" s="0" t="str">
        <f aca="false">IF(AND($CQ70=$CQ$5,$B70=2001),CONCATENATE($CQ70," ",$B70),"")</f>
        <v/>
      </c>
      <c r="CS70" s="0" t="str">
        <f aca="false">IF(AND($CQ70=$CQ$5,$B70=2002),CONCATENATE($CQ70," ",$B70),"")</f>
        <v/>
      </c>
      <c r="CT70" s="0" t="str">
        <f aca="false">IF(AND($CQ70=$CQ$5,$B70=2003),CONCATENATE($CQ70," ",$B70),"")</f>
        <v/>
      </c>
      <c r="CU70" s="0" t="str">
        <f aca="false">IF(AND($CQ70=$CQ$5,$B70=2004),CONCATENATE($CQ70," ",$B70),"")</f>
        <v/>
      </c>
      <c r="CV70" s="0" t="str">
        <f aca="false">IF(OR($EZ70=CV$5,$FA70=CV$5,$FB70=CV$5),CV$5,"")</f>
        <v/>
      </c>
      <c r="CW70" s="0" t="str">
        <f aca="false">IF(AND($CV70=$CV$5,$B70=2001),CONCATENATE($CV70," ",$B70),"")</f>
        <v/>
      </c>
      <c r="CX70" s="0" t="str">
        <f aca="false">IF(AND($CV70=$CV$5,$B70=2002),CONCATENATE($CV70," ",$B70),"")</f>
        <v/>
      </c>
      <c r="CY70" s="0" t="str">
        <f aca="false">IF(AND($CV70=$CV$5,$B70=2003),CONCATENATE($CV70," ",$B70),"")</f>
        <v/>
      </c>
      <c r="CZ70" s="0" t="str">
        <f aca="false">IF(AND($CV70=$CV$5,$B70=2004),CONCATENATE($CV70," ",$B70),"")</f>
        <v/>
      </c>
      <c r="DA70" s="0" t="str">
        <f aca="false">IF(OR($EZ70=DA$5,$FA70=DA$5,$FB70=DA$5),DA$5,"")</f>
        <v/>
      </c>
      <c r="DB70" s="0" t="str">
        <f aca="false">IF(AND($DA70=$DA$5,$B70=2001),CONCATENATE($DA70," ",$B70),"")</f>
        <v/>
      </c>
      <c r="DC70" s="0" t="str">
        <f aca="false">IF(AND($DA70=$DA$5,$B70=2002),CONCATENATE($DA70," ",$B70),"")</f>
        <v/>
      </c>
      <c r="DD70" s="0" t="str">
        <f aca="false">IF(AND($DA70=$DA$5,$B70=2003),CONCATENATE($DA70," ",$B70),"")</f>
        <v/>
      </c>
      <c r="DE70" s="0" t="str">
        <f aca="false">IF(AND($DA70=$DA$5,$B70=2004),CONCATENATE($DA70," ",$B70),"")</f>
        <v/>
      </c>
      <c r="DF70" s="0" t="n">
        <v>750</v>
      </c>
      <c r="DG70" s="0" t="n">
        <v>750</v>
      </c>
      <c r="DH70" s="12" t="n">
        <v>2606.1</v>
      </c>
      <c r="DI70" s="12" t="n">
        <v>1205</v>
      </c>
      <c r="DJ70" s="12" t="n">
        <v>7305</v>
      </c>
      <c r="DK70" s="12" t="n">
        <v>3113</v>
      </c>
      <c r="DL70" s="12" t="n">
        <v>845</v>
      </c>
      <c r="DM70" s="0" t="n">
        <v>6.8</v>
      </c>
      <c r="DN70" s="12" t="n">
        <v>1503.1</v>
      </c>
      <c r="DO70" s="0" t="n">
        <v>34</v>
      </c>
      <c r="DP70" s="0" t="n">
        <v>160</v>
      </c>
      <c r="DQ70" s="12" t="n">
        <v>2835</v>
      </c>
      <c r="DR70" s="12" t="n">
        <v>350</v>
      </c>
      <c r="DS70" s="12" t="n">
        <v>4866</v>
      </c>
      <c r="DT70" s="12" t="n">
        <v>1296</v>
      </c>
      <c r="DU70" s="12" t="n">
        <v>1503.1</v>
      </c>
      <c r="DV70" s="0" t="n">
        <v>6.8</v>
      </c>
      <c r="DW70" s="0" t="n">
        <v>49</v>
      </c>
      <c r="DX70" s="12" t="n">
        <v>1775.2</v>
      </c>
      <c r="DY70" s="0" t="n">
        <v>685</v>
      </c>
      <c r="DZ70" s="0" t="n">
        <v>1065</v>
      </c>
      <c r="EA70" s="0" t="n">
        <v>0</v>
      </c>
      <c r="EB70" s="12" t="n">
        <f aca="false">DF70*$EB$1*$EB$2</f>
        <v>135000</v>
      </c>
      <c r="EC70" s="12" t="n">
        <v>469098</v>
      </c>
      <c r="ED70" s="12" t="n">
        <v>216900</v>
      </c>
      <c r="EE70" s="12" t="n">
        <v>1314900</v>
      </c>
      <c r="EF70" s="12" t="n">
        <v>560340</v>
      </c>
      <c r="EG70" s="12" t="n">
        <v>152100</v>
      </c>
      <c r="EH70" s="12" t="n">
        <v>1224</v>
      </c>
      <c r="EI70" s="12" t="n">
        <v>270558</v>
      </c>
      <c r="EJ70" s="12" t="n">
        <v>6120</v>
      </c>
      <c r="EK70" s="12" t="n">
        <v>28800</v>
      </c>
      <c r="EL70" s="12" t="n">
        <v>510300</v>
      </c>
      <c r="EM70" s="12" t="n">
        <v>63000</v>
      </c>
      <c r="EN70" s="12" t="n">
        <v>875880</v>
      </c>
      <c r="EO70" s="12" t="n">
        <v>233280</v>
      </c>
      <c r="EP70" s="12" t="n">
        <v>270558</v>
      </c>
      <c r="EQ70" s="0" t="n">
        <v>1224</v>
      </c>
      <c r="ER70" s="12" t="n">
        <v>8820</v>
      </c>
      <c r="ES70" s="12" t="n">
        <v>319536</v>
      </c>
      <c r="ET70" s="12" t="n">
        <v>123300</v>
      </c>
      <c r="EU70" s="12" t="n">
        <v>191700</v>
      </c>
      <c r="EV70" s="0" t="n">
        <v>0</v>
      </c>
      <c r="EW70" s="0" t="s">
        <v>114</v>
      </c>
      <c r="EX70" s="0" t="s">
        <v>115</v>
      </c>
      <c r="EY70" s="0" t="s">
        <v>116</v>
      </c>
      <c r="EZ70" s="27" t="s">
        <v>69</v>
      </c>
      <c r="FA70" s="27"/>
      <c r="FB70" s="27"/>
      <c r="FC70" s="26" t="s">
        <v>314</v>
      </c>
      <c r="FD70" s="0" t="s">
        <v>315</v>
      </c>
      <c r="FS70" s="0" t="n">
        <v>611</v>
      </c>
    </row>
    <row r="71" customFormat="false" ht="12.75" hidden="false" customHeight="false" outlineLevel="0" collapsed="false">
      <c r="A71" s="0" t="s">
        <v>108</v>
      </c>
      <c r="B71" s="0" t="n">
        <v>2003</v>
      </c>
      <c r="C71" s="24" t="n">
        <v>37803</v>
      </c>
      <c r="D71" s="0" t="s">
        <v>117</v>
      </c>
      <c r="E71" s="0" t="str">
        <f aca="false">CONCATENATE(D71," ",B71)</f>
        <v>CA 2003</v>
      </c>
      <c r="F71" s="0" t="s">
        <v>152</v>
      </c>
      <c r="G71" s="0" t="s">
        <v>153</v>
      </c>
      <c r="H71" s="26" t="s">
        <v>154</v>
      </c>
      <c r="I71" s="0" t="s">
        <v>155</v>
      </c>
      <c r="J71" s="0" t="str">
        <f aca="false">IF(OR($EZ71=J$5,$FA71=J$5,$FB71=J$5),J$5,"")</f>
        <v/>
      </c>
      <c r="K71" s="0" t="str">
        <f aca="false">IF(AND($J71=$J$5,$B71=2001),CONCATENATE($J71," ",$B71),"")</f>
        <v/>
      </c>
      <c r="L71" s="0" t="str">
        <f aca="false">IF(AND($J71=$J$5,$B71=2002),CONCATENATE($J71," ",$B71),"")</f>
        <v/>
      </c>
      <c r="M71" s="0" t="str">
        <f aca="false">IF(AND($J71=$J$5,$B71=2003),CONCATENATE($J71," ",$B71),"")</f>
        <v/>
      </c>
      <c r="N71" s="0" t="str">
        <f aca="false">IF(AND($J71=$J$5,$B71=2004),CONCATENATE($J71," ",$B71),"")</f>
        <v/>
      </c>
      <c r="O71" s="0" t="str">
        <f aca="false">IF(OR($EZ71=O$5,$FA71=O$5,$FB71=O$5),O$5,"")</f>
        <v/>
      </c>
      <c r="P71" s="0" t="str">
        <f aca="false">IF(AND($O71=$O$5,$B71=2001),CONCATENATE($O71," ",$B71),"")</f>
        <v/>
      </c>
      <c r="Q71" s="0" t="str">
        <f aca="false">IF(AND($O71=$O$5,$B71=2002),CONCATENATE($O71," ",$B71),"")</f>
        <v/>
      </c>
      <c r="R71" s="0" t="str">
        <f aca="false">IF(AND($O71=$O$5,$B71=2003),CONCATENATE($O71," ",$B71),"")</f>
        <v/>
      </c>
      <c r="S71" s="0" t="str">
        <f aca="false">IF(AND($O71=$O$5,$B71=2004),CONCATENATE($O71," ",$B71),"")</f>
        <v/>
      </c>
      <c r="T71" s="0" t="str">
        <f aca="false">IF(OR($EZ71=T$5,$FA71=T$5,$FB71=T$5),T$5,"")</f>
        <v/>
      </c>
      <c r="U71" s="0" t="str">
        <f aca="false">IF(AND($T71=$T$5,$B71=2001),CONCATENATE($T71," ",$B71),"")</f>
        <v/>
      </c>
      <c r="V71" s="0" t="str">
        <f aca="false">IF(AND($T71=$T$5,$B71=2002),CONCATENATE($T71," ",$B71),"")</f>
        <v/>
      </c>
      <c r="W71" s="0" t="str">
        <f aca="false">IF(AND($T71=$T$5,$B71=2003),CONCATENATE($T71," ",$B71),"")</f>
        <v/>
      </c>
      <c r="X71" s="0" t="str">
        <f aca="false">IF(AND($T71=$T$5,$B71=2004),CONCATENATE($T71," ",$B71),"")</f>
        <v/>
      </c>
      <c r="Y71" s="0" t="str">
        <f aca="false">IF(OR($EZ71=Y$5,$FA71=Y$5,$FB71=Y$5),Y$5,"")</f>
        <v>Kern California</v>
      </c>
      <c r="Z71" s="0" t="str">
        <f aca="false">IF(AND($Y71=$Y$5,$B71=2001),CONCATENATE($Y71," ",$B71),"")</f>
        <v/>
      </c>
      <c r="AA71" s="0" t="str">
        <f aca="false">IF(AND($Y71=$Y$5,$B71=2002),CONCATENATE($Y71," ",$B71),"")</f>
        <v/>
      </c>
      <c r="AB71" s="0" t="str">
        <f aca="false">IF(AND($Y71=$Y$5,$B71=2003),CONCATENATE($Y71," ",$B71),"")</f>
        <v>Kern California 2003</v>
      </c>
      <c r="AC71" s="0" t="str">
        <f aca="false">IF(AND($Y71=$Y$5,$B71=2004),CONCATENATE($Y71," ",$B71),"")</f>
        <v/>
      </c>
      <c r="AD71" s="0" t="str">
        <f aca="false">IF(OR($EZ71=AD$5,$FA71=AD$5,$FB71=AD$5),AD$5,"")</f>
        <v/>
      </c>
      <c r="AE71" s="0" t="str">
        <f aca="false">IF(AND($AD71=$AD$5,$B71=2001),CONCATENATE($AD71," ",$B71),"")</f>
        <v/>
      </c>
      <c r="AF71" s="0" t="str">
        <f aca="false">IF(AND($AD71=$AD$5,$B71=2002),CONCATENATE($AD71," ",$B71),"")</f>
        <v/>
      </c>
      <c r="AG71" s="0" t="str">
        <f aca="false">IF(AND($AD71=$AD$5,$B71=2003),CONCATENATE($AD71," ",$B71),"")</f>
        <v/>
      </c>
      <c r="AH71" s="0" t="str">
        <f aca="false">IF(AND($AD71=$AD$5,$B71=2004),CONCATENATE($AD71," ",$B71),"")</f>
        <v/>
      </c>
      <c r="AI71" s="0" t="str">
        <f aca="false">IF(OR($EZ71=AI$5,$FA71=AI$5,$FB71=AI$5),AI$5,"")</f>
        <v/>
      </c>
      <c r="AJ71" s="0" t="str">
        <f aca="false">IF(AND($AI71=$AI$5,$B71=2001),CONCATENATE($AI71," ",$B71),"")</f>
        <v/>
      </c>
      <c r="AK71" s="0" t="str">
        <f aca="false">IF(AND($AI71=$AI$5,$B71=2002),CONCATENATE($AI71," ",$B71),"")</f>
        <v/>
      </c>
      <c r="AL71" s="0" t="str">
        <f aca="false">IF(AND($AI71=$AI$5,$B71=2003),CONCATENATE($AI71," ",$B71),"")</f>
        <v/>
      </c>
      <c r="AM71" s="0" t="str">
        <f aca="false">IF(AND($AI71=$AI$5,$B71=2004),CONCATENATE($AI71," ",$B71),"")</f>
        <v/>
      </c>
      <c r="AN71" s="0" t="str">
        <f aca="false">IF(OR($EZ71=AN$5,$FA71=AN$5,$FB71=AN$5),AN$5,"")</f>
        <v/>
      </c>
      <c r="AO71" s="0" t="str">
        <f aca="false">IF(AND($AN71=$AN$5,$B71=2001),CONCATENATE($AN71," ",$B71),"")</f>
        <v/>
      </c>
      <c r="AP71" s="0" t="str">
        <f aca="false">IF(AND($AN71=$AN$5,$B71=2002),CONCATENATE($AN71," ",$B71),"")</f>
        <v/>
      </c>
      <c r="AQ71" s="0" t="str">
        <f aca="false">IF(AND($AN71=$AN$5,$B71=2003),CONCATENATE($AN71," ",$B71),"")</f>
        <v/>
      </c>
      <c r="AR71" s="0" t="str">
        <f aca="false">IF(AND($AN71=$AN$5,$B71=2004),CONCATENATE($AN71," ",$B71),"")</f>
        <v/>
      </c>
      <c r="AS71" s="0" t="str">
        <f aca="false">IF(OR($EZ71=AS$5,$FA71=AS$5,$FB71=AS$5),AS$5,"")</f>
        <v/>
      </c>
      <c r="AT71" s="0" t="str">
        <f aca="false">IF(AND($AS71=$AS$5,$B71=2001),CONCATENATE($AS71," ",$B71),"")</f>
        <v/>
      </c>
      <c r="AU71" s="0" t="str">
        <f aca="false">IF(AND($AS71=$AS$5,$B71=2002),CONCATENATE($AS71," ",$B71),"")</f>
        <v/>
      </c>
      <c r="AV71" s="0" t="str">
        <f aca="false">IF(AND($AS71=$AS$5,$B71=2003),CONCATENATE($AS71," ",$B71),"")</f>
        <v/>
      </c>
      <c r="AW71" s="0" t="str">
        <f aca="false">IF(AND($AS71=$AS$5,$B71=2004),CONCATENATE($AS71," ",$B71),"")</f>
        <v/>
      </c>
      <c r="AX71" s="0" t="str">
        <f aca="false">IF(OR($EZ71=AX$5,$FA71=AX$5,$FB71=AX$5),AX$5,"")</f>
        <v/>
      </c>
      <c r="AY71" s="0" t="str">
        <f aca="false">IF(AND($AX71=$AX$5,$B71=2001),CONCATENATE($AX71," ",$B71),"")</f>
        <v/>
      </c>
      <c r="AZ71" s="0" t="str">
        <f aca="false">IF(AND($AX71=$AX$5,$B71=2002),CONCATENATE($AX71," ",$B71),"")</f>
        <v/>
      </c>
      <c r="BA71" s="0" t="str">
        <f aca="false">IF(AND($AX71=$AX$5,$B71=2003),CONCATENATE($AX71," ",$B71),"")</f>
        <v/>
      </c>
      <c r="BB71" s="0" t="str">
        <f aca="false">IF(AND($AX71=$AX$5,$B71=2004),CONCATENATE($AX71," ",$B71),"")</f>
        <v/>
      </c>
      <c r="BC71" s="0" t="str">
        <f aca="false">IF(OR($EZ71=BC$5,$FA71=BC$5,$FB71=BC$5),BC$5,"")</f>
        <v/>
      </c>
      <c r="BD71" s="0" t="str">
        <f aca="false">IF(AND($BC71=$BC$5,$B71=2001),CONCATENATE($BC71," ",$B71),"")</f>
        <v/>
      </c>
      <c r="BE71" s="0" t="str">
        <f aca="false">IF(AND($BC71=$BC$5,$B71=2002),CONCATENATE($BC71," ",$B71),"")</f>
        <v/>
      </c>
      <c r="BF71" s="0" t="str">
        <f aca="false">IF(AND($BC71=$BC$5,$B71=2003),CONCATENATE($BC71," ",$B71),"")</f>
        <v/>
      </c>
      <c r="BG71" s="0" t="str">
        <f aca="false">IF(AND($BC71=$BC$5,$B71=2004),CONCATENATE($BC71," ",$B71),"")</f>
        <v/>
      </c>
      <c r="BH71" s="0" t="str">
        <f aca="false">IF(OR($EZ71=BH$5,$FA71=BH$5,$FB71=BH$5),BH$5,"")</f>
        <v/>
      </c>
      <c r="BI71" s="0" t="str">
        <f aca="false">IF(AND($BH71=$BH$5,$B71=2001),CONCATENATE($BH71," ",$B71),"")</f>
        <v/>
      </c>
      <c r="BJ71" s="0" t="str">
        <f aca="false">IF(AND($BH71=$BH$5,$B71=2002),CONCATENATE($BH71," ",$B71),"")</f>
        <v/>
      </c>
      <c r="BK71" s="0" t="str">
        <f aca="false">IF(AND($BH71=$BH$5,$B71=2003),CONCATENATE($BH71," ",$B71),"")</f>
        <v/>
      </c>
      <c r="BL71" s="0" t="str">
        <f aca="false">IF(AND($BH71=$BH$5,$B71=2004),CONCATENATE($BH71," ",$B71),"")</f>
        <v/>
      </c>
      <c r="BM71" s="0" t="str">
        <f aca="false">IF(OR($EZ71=BM$5,$FA71=BM$5,$FB71=BM$5),BM$5,"")</f>
        <v/>
      </c>
      <c r="BN71" s="0" t="str">
        <f aca="false">IF(AND($BM71=$BM$5,$B71=2001),CONCATENATE($BM71," ",$B71),"")</f>
        <v/>
      </c>
      <c r="BO71" s="0" t="str">
        <f aca="false">IF(AND($BM71=$BM$5,$B71=2002),CONCATENATE($BM71," ",$B71),"")</f>
        <v/>
      </c>
      <c r="BP71" s="0" t="str">
        <f aca="false">IF(AND($BM71=$BM$5,$B71=2003),CONCATENATE($BM71," ",$B71),"")</f>
        <v/>
      </c>
      <c r="BQ71" s="0" t="str">
        <f aca="false">IF(AND($BM71=$BM$5,$B71=2004),CONCATENATE($BM71," ",$B71),"")</f>
        <v/>
      </c>
      <c r="BR71" s="0" t="str">
        <f aca="false">IF(OR($EZ71=BR$5,$FA71=BR$5,$FB71=BR$5),BR$5,"")</f>
        <v/>
      </c>
      <c r="BS71" s="0" t="str">
        <f aca="false">IF(AND($BR71=$BR$5,$B71=2001),CONCATENATE($BR71," ",$B71),"")</f>
        <v/>
      </c>
      <c r="BT71" s="0" t="str">
        <f aca="false">IF(AND($BR71=$BR$5,$B71=2002),CONCATENATE($BR71," ",$B71),"")</f>
        <v/>
      </c>
      <c r="BU71" s="0" t="str">
        <f aca="false">IF(AND($BR71=$BR$5,$B71=2003),CONCATENATE($BR71," ",$B71),"")</f>
        <v/>
      </c>
      <c r="BV71" s="0" t="str">
        <f aca="false">IF(AND($BR71=$BR$5,$B71=2004),CONCATENATE($BR71," ",$B71),"")</f>
        <v/>
      </c>
      <c r="BW71" s="0" t="str">
        <f aca="false">IF(OR($EZ71=BW$5,$FA71=BW$5,$FB71=BW$5),BW$5,"")</f>
        <v/>
      </c>
      <c r="BX71" s="0" t="str">
        <f aca="false">IF(AND($BW71=$BW$5,$B71=2001),CONCATENATE($BW71," ",$B71),"")</f>
        <v/>
      </c>
      <c r="BY71" s="0" t="str">
        <f aca="false">IF(AND($BW71=$BW$5,$B71=2002),CONCATENATE($BW71," ",$B71),"")</f>
        <v/>
      </c>
      <c r="BZ71" s="0" t="str">
        <f aca="false">IF(AND($BW71=$BW$5,$B71=2003),CONCATENATE($BW71," ",$B71),"")</f>
        <v/>
      </c>
      <c r="CA71" s="0" t="str">
        <f aca="false">IF(AND($BW71=$BW$5,$B71=2004),CONCATENATE($BW71," ",$B71),"")</f>
        <v/>
      </c>
      <c r="CB71" s="0" t="str">
        <f aca="false">IF(OR($EZ71=CB$5,$FA71=CB$5,$FB71=CB$5),CB$5,"")</f>
        <v/>
      </c>
      <c r="CC71" s="0" t="str">
        <f aca="false">IF(AND($CB71=$CB$5,$B71=2001),CONCATENATE($CB71," ",$B71),"")</f>
        <v/>
      </c>
      <c r="CD71" s="0" t="str">
        <f aca="false">IF(AND($CB71=$CB$5,$B71=2002),CONCATENATE($CB71," ",$B71),"")</f>
        <v/>
      </c>
      <c r="CE71" s="0" t="str">
        <f aca="false">IF(AND($CB71=$CB$5,$B71=2003),CONCATENATE($CB71," ",$B71),"")</f>
        <v/>
      </c>
      <c r="CF71" s="0" t="str">
        <f aca="false">IF(AND($CB71=$CB$5,$B71=2004),CONCATENATE($CB71," ",$B71),"")</f>
        <v/>
      </c>
      <c r="CG71" s="0" t="str">
        <f aca="false">IF(OR($EZ71=CG$5,$FA71=CG$5,$FB71=CG$5),CG$5,"")</f>
        <v/>
      </c>
      <c r="CH71" s="0" t="str">
        <f aca="false">IF(AND($CG71=$CG$5,$B71=2001),CONCATENATE($CG71," ",$B71),"")</f>
        <v/>
      </c>
      <c r="CI71" s="0" t="str">
        <f aca="false">IF(AND($CG71=$CG$5,$B71=2002),CONCATENATE($CG71," ",$B71),"")</f>
        <v/>
      </c>
      <c r="CJ71" s="0" t="str">
        <f aca="false">IF(AND($CG71=$CG$5,$B71=2003),CONCATENATE($CG71," ",$B71),"")</f>
        <v/>
      </c>
      <c r="CK71" s="0" t="str">
        <f aca="false">IF(AND($CG71=$CG$5,$B71=2004),CONCATENATE($CG71," ",$B71),"")</f>
        <v/>
      </c>
      <c r="CL71" s="0" t="str">
        <f aca="false">IF(OR($EZ71=CL$5,$FA71=CL$5,$FB71=CL$5),CL$5,"")</f>
        <v/>
      </c>
      <c r="CM71" s="0" t="str">
        <f aca="false">IF(AND($CL71=$CL$5,$B71=2001),CONCATENATE($CL71," ",$B71),"")</f>
        <v/>
      </c>
      <c r="CN71" s="0" t="str">
        <f aca="false">IF(AND($CL71=$CL$5,$B71=2002),CONCATENATE($CL71," ",$B71),"")</f>
        <v/>
      </c>
      <c r="CO71" s="0" t="str">
        <f aca="false">IF(AND($CL71=$CL$5,$B71=2003),CONCATENATE($CL71," ",$B71),"")</f>
        <v/>
      </c>
      <c r="CP71" s="0" t="str">
        <f aca="false">IF(AND($CL71=$CL$5,$B71=2004),CONCATENATE($CL71," ",$B71),"")</f>
        <v/>
      </c>
      <c r="CQ71" s="0" t="str">
        <f aca="false">IF(OR($EZ71=CQ$5,$FA71=CQ$5,$FB71=CQ$5),CQ$5,"")</f>
        <v/>
      </c>
      <c r="CR71" s="0" t="str">
        <f aca="false">IF(AND($CQ71=$CQ$5,$B71=2001),CONCATENATE($CQ71," ",$B71),"")</f>
        <v/>
      </c>
      <c r="CS71" s="0" t="str">
        <f aca="false">IF(AND($CQ71=$CQ$5,$B71=2002),CONCATENATE($CQ71," ",$B71),"")</f>
        <v/>
      </c>
      <c r="CT71" s="0" t="str">
        <f aca="false">IF(AND($CQ71=$CQ$5,$B71=2003),CONCATENATE($CQ71," ",$B71),"")</f>
        <v/>
      </c>
      <c r="CU71" s="0" t="str">
        <f aca="false">IF(AND($CQ71=$CQ$5,$B71=2004),CONCATENATE($CQ71," ",$B71),"")</f>
        <v/>
      </c>
      <c r="CV71" s="0" t="str">
        <f aca="false">IF(OR($EZ71=CV$5,$FA71=CV$5,$FB71=CV$5),CV$5,"")</f>
        <v/>
      </c>
      <c r="CW71" s="0" t="str">
        <f aca="false">IF(AND($CV71=$CV$5,$B71=2001),CONCATENATE($CV71," ",$B71),"")</f>
        <v/>
      </c>
      <c r="CX71" s="0" t="str">
        <f aca="false">IF(AND($CV71=$CV$5,$B71=2002),CONCATENATE($CV71," ",$B71),"")</f>
        <v/>
      </c>
      <c r="CY71" s="0" t="str">
        <f aca="false">IF(AND($CV71=$CV$5,$B71=2003),CONCATENATE($CV71," ",$B71),"")</f>
        <v/>
      </c>
      <c r="CZ71" s="0" t="str">
        <f aca="false">IF(AND($CV71=$CV$5,$B71=2004),CONCATENATE($CV71," ",$B71),"")</f>
        <v/>
      </c>
      <c r="DA71" s="0" t="str">
        <f aca="false">IF(OR($EZ71=DA$5,$FA71=DA$5,$FB71=DA$5),DA$5,"")</f>
        <v/>
      </c>
      <c r="DB71" s="0" t="str">
        <f aca="false">IF(AND($DA71=$DA$5,$B71=2001),CONCATENATE($DA71," ",$B71),"")</f>
        <v/>
      </c>
      <c r="DC71" s="0" t="str">
        <f aca="false">IF(AND($DA71=$DA$5,$B71=2002),CONCATENATE($DA71," ",$B71),"")</f>
        <v/>
      </c>
      <c r="DD71" s="0" t="str">
        <f aca="false">IF(AND($DA71=$DA$5,$B71=2003),CONCATENATE($DA71," ",$B71),"")</f>
        <v/>
      </c>
      <c r="DE71" s="0" t="str">
        <f aca="false">IF(AND($DA71=$DA$5,$B71=2004),CONCATENATE($DA71," ",$B71),"")</f>
        <v/>
      </c>
      <c r="DF71" s="0" t="n">
        <v>720</v>
      </c>
      <c r="DG71" s="0" t="n">
        <v>720</v>
      </c>
      <c r="DH71" s="12" t="n">
        <v>2606.1</v>
      </c>
      <c r="DI71" s="12" t="n">
        <v>1205</v>
      </c>
      <c r="DJ71" s="12" t="n">
        <v>8570</v>
      </c>
      <c r="DK71" s="12" t="n">
        <v>3833</v>
      </c>
      <c r="DL71" s="12" t="n">
        <v>1845</v>
      </c>
      <c r="DM71" s="0" t="n">
        <v>6.8</v>
      </c>
      <c r="DN71" s="12" t="n">
        <v>1503.1</v>
      </c>
      <c r="DO71" s="0" t="n">
        <v>34</v>
      </c>
      <c r="DP71" s="0" t="n">
        <v>160</v>
      </c>
      <c r="DQ71" s="12" t="n">
        <v>4295</v>
      </c>
      <c r="DR71" s="12" t="n">
        <v>1390</v>
      </c>
      <c r="DS71" s="12" t="n">
        <v>4866</v>
      </c>
      <c r="DT71" s="12" t="n">
        <v>1296</v>
      </c>
      <c r="DU71" s="12" t="n">
        <v>1503.1</v>
      </c>
      <c r="DV71" s="0" t="n">
        <v>6.8</v>
      </c>
      <c r="DW71" s="0" t="n">
        <v>559</v>
      </c>
      <c r="DX71" s="12" t="n">
        <v>1775.2</v>
      </c>
      <c r="DY71" s="0" t="n">
        <v>685</v>
      </c>
      <c r="DZ71" s="0" t="n">
        <v>1065</v>
      </c>
      <c r="EA71" s="0" t="n">
        <v>0</v>
      </c>
      <c r="EB71" s="12" t="n">
        <f aca="false">DF71*$EB$1*$EB$2</f>
        <v>129600</v>
      </c>
      <c r="EC71" s="12" t="n">
        <v>469098</v>
      </c>
      <c r="ED71" s="12" t="n">
        <v>216900</v>
      </c>
      <c r="EE71" s="12" t="n">
        <v>1542600</v>
      </c>
      <c r="EF71" s="12" t="n">
        <v>689940</v>
      </c>
      <c r="EG71" s="12" t="n">
        <v>332100</v>
      </c>
      <c r="EH71" s="12" t="n">
        <v>1224</v>
      </c>
      <c r="EI71" s="12" t="n">
        <v>270558</v>
      </c>
      <c r="EJ71" s="12" t="n">
        <v>6120</v>
      </c>
      <c r="EK71" s="12" t="n">
        <v>28800</v>
      </c>
      <c r="EL71" s="12" t="n">
        <v>773100</v>
      </c>
      <c r="EM71" s="12" t="n">
        <v>250200</v>
      </c>
      <c r="EN71" s="12" t="n">
        <v>875880</v>
      </c>
      <c r="EO71" s="12" t="n">
        <v>233280</v>
      </c>
      <c r="EP71" s="12" t="n">
        <v>270558</v>
      </c>
      <c r="EQ71" s="0" t="n">
        <v>1224</v>
      </c>
      <c r="ER71" s="12" t="n">
        <v>100620</v>
      </c>
      <c r="ES71" s="12" t="n">
        <v>319536</v>
      </c>
      <c r="ET71" s="12" t="n">
        <v>123300</v>
      </c>
      <c r="EU71" s="12" t="n">
        <v>191700</v>
      </c>
      <c r="EV71" s="0" t="n">
        <v>0</v>
      </c>
      <c r="EW71" s="0" t="s">
        <v>114</v>
      </c>
      <c r="EX71" s="0" t="s">
        <v>115</v>
      </c>
      <c r="EY71" s="0" t="s">
        <v>116</v>
      </c>
      <c r="EZ71" s="27" t="s">
        <v>69</v>
      </c>
      <c r="FA71" s="27"/>
      <c r="FB71" s="27"/>
      <c r="FC71" s="0" t="s">
        <v>566</v>
      </c>
      <c r="FD71" s="0" t="s">
        <v>567</v>
      </c>
      <c r="FS71" s="0" t="n">
        <v>547</v>
      </c>
    </row>
    <row r="72" customFormat="false" ht="12.75" hidden="false" customHeight="false" outlineLevel="0" collapsed="false">
      <c r="A72" s="0" t="s">
        <v>517</v>
      </c>
      <c r="B72" s="0" t="n">
        <v>2004</v>
      </c>
      <c r="C72" s="24" t="n">
        <v>38139</v>
      </c>
      <c r="D72" s="0" t="s">
        <v>117</v>
      </c>
      <c r="E72" s="0" t="str">
        <f aca="false">CONCATENATE(D72," ",B72)</f>
        <v>CA 2004</v>
      </c>
      <c r="F72" s="0" t="s">
        <v>481</v>
      </c>
      <c r="G72" s="0" t="s">
        <v>138</v>
      </c>
      <c r="H72" s="0" t="s">
        <v>432</v>
      </c>
      <c r="I72" s="0" t="s">
        <v>482</v>
      </c>
      <c r="J72" s="0" t="str">
        <f aca="false">IF(OR($EZ72=J$5,$FA72=J$5,$FB72=J$5),J$5,"")</f>
        <v/>
      </c>
      <c r="K72" s="0" t="str">
        <f aca="false">IF(AND($J72=$J$5,$B72=2001),CONCATENATE($J72," ",$B72),"")</f>
        <v/>
      </c>
      <c r="L72" s="0" t="str">
        <f aca="false">IF(AND($J72=$J$5,$B72=2002),CONCATENATE($J72," ",$B72),"")</f>
        <v/>
      </c>
      <c r="M72" s="0" t="str">
        <f aca="false">IF(AND($J72=$J$5,$B72=2003),CONCATENATE($J72," ",$B72),"")</f>
        <v/>
      </c>
      <c r="N72" s="0" t="str">
        <f aca="false">IF(AND($J72=$J$5,$B72=2004),CONCATENATE($J72," ",$B72),"")</f>
        <v/>
      </c>
      <c r="O72" s="0" t="str">
        <f aca="false">IF(OR($EZ72=O$5,$FA72=O$5,$FB72=O$5),O$5,"")</f>
        <v/>
      </c>
      <c r="P72" s="0" t="str">
        <f aca="false">IF(AND($O72=$O$5,$B72=2001),CONCATENATE($O72," ",$B72),"")</f>
        <v/>
      </c>
      <c r="Q72" s="0" t="str">
        <f aca="false">IF(AND($O72=$O$5,$B72=2002),CONCATENATE($O72," ",$B72),"")</f>
        <v/>
      </c>
      <c r="R72" s="0" t="str">
        <f aca="false">IF(AND($O72=$O$5,$B72=2003),CONCATENATE($O72," ",$B72),"")</f>
        <v/>
      </c>
      <c r="S72" s="0" t="str">
        <f aca="false">IF(AND($O72=$O$5,$B72=2004),CONCATENATE($O72," ",$B72),"")</f>
        <v/>
      </c>
      <c r="T72" s="0" t="str">
        <f aca="false">IF(OR($EZ72=T$5,$FA72=T$5,$FB72=T$5),T$5,"")</f>
        <v/>
      </c>
      <c r="U72" s="0" t="str">
        <f aca="false">IF(AND($T72=$T$5,$B72=2001),CONCATENATE($T72," ",$B72),"")</f>
        <v/>
      </c>
      <c r="V72" s="0" t="str">
        <f aca="false">IF(AND($T72=$T$5,$B72=2002),CONCATENATE($T72," ",$B72),"")</f>
        <v/>
      </c>
      <c r="W72" s="0" t="str">
        <f aca="false">IF(AND($T72=$T$5,$B72=2003),CONCATENATE($T72," ",$B72),"")</f>
        <v/>
      </c>
      <c r="X72" s="0" t="str">
        <f aca="false">IF(AND($T72=$T$5,$B72=2004),CONCATENATE($T72," ",$B72),"")</f>
        <v/>
      </c>
      <c r="Y72" s="0" t="str">
        <f aca="false">IF(OR($EZ72=Y$5,$FA72=Y$5,$FB72=Y$5),Y$5,"")</f>
        <v>Kern California</v>
      </c>
      <c r="Z72" s="0" t="str">
        <f aca="false">IF(AND($Y72=$Y$5,$B72=2001),CONCATENATE($Y72," ",$B72),"")</f>
        <v/>
      </c>
      <c r="AA72" s="0" t="str">
        <f aca="false">IF(AND($Y72=$Y$5,$B72=2002),CONCATENATE($Y72," ",$B72),"")</f>
        <v/>
      </c>
      <c r="AB72" s="0" t="str">
        <f aca="false">IF(AND($Y72=$Y$5,$B72=2003),CONCATENATE($Y72," ",$B72),"")</f>
        <v/>
      </c>
      <c r="AC72" s="0" t="str">
        <f aca="false">IF(AND($Y72=$Y$5,$B72=2004),CONCATENATE($Y72," ",$B72),"")</f>
        <v>Kern California 2004</v>
      </c>
      <c r="AD72" s="0" t="str">
        <f aca="false">IF(OR($EZ72=AD$5,$FA72=AD$5,$FB72=AD$5),AD$5,"")</f>
        <v/>
      </c>
      <c r="AE72" s="0" t="str">
        <f aca="false">IF(AND($AD72=$AD$5,$B72=2001),CONCATENATE($AD72," ",$B72),"")</f>
        <v/>
      </c>
      <c r="AF72" s="0" t="str">
        <f aca="false">IF(AND($AD72=$AD$5,$B72=2002),CONCATENATE($AD72," ",$B72),"")</f>
        <v/>
      </c>
      <c r="AG72" s="0" t="str">
        <f aca="false">IF(AND($AD72=$AD$5,$B72=2003),CONCATENATE($AD72," ",$B72),"")</f>
        <v/>
      </c>
      <c r="AH72" s="0" t="str">
        <f aca="false">IF(AND($AD72=$AD$5,$B72=2004),CONCATENATE($AD72," ",$B72),"")</f>
        <v/>
      </c>
      <c r="AI72" s="0" t="str">
        <f aca="false">IF(OR($EZ72=AI$5,$FA72=AI$5,$FB72=AI$5),AI$5,"")</f>
        <v/>
      </c>
      <c r="AJ72" s="0" t="str">
        <f aca="false">IF(AND($AI72=$AI$5,$B72=2001),CONCATENATE($AI72," ",$B72),"")</f>
        <v/>
      </c>
      <c r="AK72" s="0" t="str">
        <f aca="false">IF(AND($AI72=$AI$5,$B72=2002),CONCATENATE($AI72," ",$B72),"")</f>
        <v/>
      </c>
      <c r="AL72" s="0" t="str">
        <f aca="false">IF(AND($AI72=$AI$5,$B72=2003),CONCATENATE($AI72," ",$B72),"")</f>
        <v/>
      </c>
      <c r="AM72" s="0" t="str">
        <f aca="false">IF(AND($AI72=$AI$5,$B72=2004),CONCATENATE($AI72," ",$B72),"")</f>
        <v/>
      </c>
      <c r="AN72" s="0" t="str">
        <f aca="false">IF(OR($EZ72=AN$5,$FA72=AN$5,$FB72=AN$5),AN$5,"")</f>
        <v/>
      </c>
      <c r="AO72" s="0" t="str">
        <f aca="false">IF(AND($AN72=$AN$5,$B72=2001),CONCATENATE($AN72," ",$B72),"")</f>
        <v/>
      </c>
      <c r="AP72" s="0" t="str">
        <f aca="false">IF(AND($AN72=$AN$5,$B72=2002),CONCATENATE($AN72," ",$B72),"")</f>
        <v/>
      </c>
      <c r="AQ72" s="0" t="str">
        <f aca="false">IF(AND($AN72=$AN$5,$B72=2003),CONCATENATE($AN72," ",$B72),"")</f>
        <v/>
      </c>
      <c r="AR72" s="0" t="str">
        <f aca="false">IF(AND($AN72=$AN$5,$B72=2004),CONCATENATE($AN72," ",$B72),"")</f>
        <v/>
      </c>
      <c r="AS72" s="0" t="str">
        <f aca="false">IF(OR($EZ72=AS$5,$FA72=AS$5,$FB72=AS$5),AS$5,"")</f>
        <v/>
      </c>
      <c r="AT72" s="0" t="str">
        <f aca="false">IF(AND($AS72=$AS$5,$B72=2001),CONCATENATE($AS72," ",$B72),"")</f>
        <v/>
      </c>
      <c r="AU72" s="0" t="str">
        <f aca="false">IF(AND($AS72=$AS$5,$B72=2002),CONCATENATE($AS72," ",$B72),"")</f>
        <v/>
      </c>
      <c r="AV72" s="0" t="str">
        <f aca="false">IF(AND($AS72=$AS$5,$B72=2003),CONCATENATE($AS72," ",$B72),"")</f>
        <v/>
      </c>
      <c r="AW72" s="0" t="str">
        <f aca="false">IF(AND($AS72=$AS$5,$B72=2004),CONCATENATE($AS72," ",$B72),"")</f>
        <v/>
      </c>
      <c r="AX72" s="0" t="str">
        <f aca="false">IF(OR($EZ72=AX$5,$FA72=AX$5,$FB72=AX$5),AX$5,"")</f>
        <v/>
      </c>
      <c r="AY72" s="0" t="str">
        <f aca="false">IF(AND($AX72=$AX$5,$B72=2001),CONCATENATE($AX72," ",$B72),"")</f>
        <v/>
      </c>
      <c r="AZ72" s="0" t="str">
        <f aca="false">IF(AND($AX72=$AX$5,$B72=2002),CONCATENATE($AX72," ",$B72),"")</f>
        <v/>
      </c>
      <c r="BA72" s="0" t="str">
        <f aca="false">IF(AND($AX72=$AX$5,$B72=2003),CONCATENATE($AX72," ",$B72),"")</f>
        <v/>
      </c>
      <c r="BB72" s="0" t="str">
        <f aca="false">IF(AND($AX72=$AX$5,$B72=2004),CONCATENATE($AX72," ",$B72),"")</f>
        <v/>
      </c>
      <c r="BC72" s="0" t="str">
        <f aca="false">IF(OR($EZ72=BC$5,$FA72=BC$5,$FB72=BC$5),BC$5,"")</f>
        <v/>
      </c>
      <c r="BD72" s="0" t="str">
        <f aca="false">IF(AND($BC72=$BC$5,$B72=2001),CONCATENATE($BC72," ",$B72),"")</f>
        <v/>
      </c>
      <c r="BE72" s="0" t="str">
        <f aca="false">IF(AND($BC72=$BC$5,$B72=2002),CONCATENATE($BC72," ",$B72),"")</f>
        <v/>
      </c>
      <c r="BF72" s="0" t="str">
        <f aca="false">IF(AND($BC72=$BC$5,$B72=2003),CONCATENATE($BC72," ",$B72),"")</f>
        <v/>
      </c>
      <c r="BG72" s="0" t="str">
        <f aca="false">IF(AND($BC72=$BC$5,$B72=2004),CONCATENATE($BC72," ",$B72),"")</f>
        <v/>
      </c>
      <c r="BH72" s="0" t="str">
        <f aca="false">IF(OR($EZ72=BH$5,$FA72=BH$5,$FB72=BH$5),BH$5,"")</f>
        <v/>
      </c>
      <c r="BI72" s="0" t="str">
        <f aca="false">IF(AND($BH72=$BH$5,$B72=2001),CONCATENATE($BH72," ",$B72),"")</f>
        <v/>
      </c>
      <c r="BJ72" s="0" t="str">
        <f aca="false">IF(AND($BH72=$BH$5,$B72=2002),CONCATENATE($BH72," ",$B72),"")</f>
        <v/>
      </c>
      <c r="BK72" s="0" t="str">
        <f aca="false">IF(AND($BH72=$BH$5,$B72=2003),CONCATENATE($BH72," ",$B72),"")</f>
        <v/>
      </c>
      <c r="BL72" s="0" t="str">
        <f aca="false">IF(AND($BH72=$BH$5,$B72=2004),CONCATENATE($BH72," ",$B72),"")</f>
        <v/>
      </c>
      <c r="BM72" s="0" t="str">
        <f aca="false">IF(OR($EZ72=BM$5,$FA72=BM$5,$FB72=BM$5),BM$5,"")</f>
        <v/>
      </c>
      <c r="BN72" s="0" t="str">
        <f aca="false">IF(AND($BM72=$BM$5,$B72=2001),CONCATENATE($BM72," ",$B72),"")</f>
        <v/>
      </c>
      <c r="BO72" s="0" t="str">
        <f aca="false">IF(AND($BM72=$BM$5,$B72=2002),CONCATENATE($BM72," ",$B72),"")</f>
        <v/>
      </c>
      <c r="BP72" s="0" t="str">
        <f aca="false">IF(AND($BM72=$BM$5,$B72=2003),CONCATENATE($BM72," ",$B72),"")</f>
        <v/>
      </c>
      <c r="BQ72" s="0" t="str">
        <f aca="false">IF(AND($BM72=$BM$5,$B72=2004),CONCATENATE($BM72," ",$B72),"")</f>
        <v/>
      </c>
      <c r="BR72" s="0" t="str">
        <f aca="false">IF(OR($EZ72=BR$5,$FA72=BR$5,$FB72=BR$5),BR$5,"")</f>
        <v/>
      </c>
      <c r="BS72" s="0" t="str">
        <f aca="false">IF(AND($BR72=$BR$5,$B72=2001),CONCATENATE($BR72," ",$B72),"")</f>
        <v/>
      </c>
      <c r="BT72" s="0" t="str">
        <f aca="false">IF(AND($BR72=$BR$5,$B72=2002),CONCATENATE($BR72," ",$B72),"")</f>
        <v/>
      </c>
      <c r="BU72" s="0" t="str">
        <f aca="false">IF(AND($BR72=$BR$5,$B72=2003),CONCATENATE($BR72," ",$B72),"")</f>
        <v/>
      </c>
      <c r="BV72" s="0" t="str">
        <f aca="false">IF(AND($BR72=$BR$5,$B72=2004),CONCATENATE($BR72," ",$B72),"")</f>
        <v/>
      </c>
      <c r="BW72" s="0" t="str">
        <f aca="false">IF(OR($EZ72=BW$5,$FA72=BW$5,$FB72=BW$5),BW$5,"")</f>
        <v/>
      </c>
      <c r="BX72" s="0" t="str">
        <f aca="false">IF(AND($BW72=$BW$5,$B72=2001),CONCATENATE($BW72," ",$B72),"")</f>
        <v/>
      </c>
      <c r="BY72" s="0" t="str">
        <f aca="false">IF(AND($BW72=$BW$5,$B72=2002),CONCATENATE($BW72," ",$B72),"")</f>
        <v/>
      </c>
      <c r="BZ72" s="0" t="str">
        <f aca="false">IF(AND($BW72=$BW$5,$B72=2003),CONCATENATE($BW72," ",$B72),"")</f>
        <v/>
      </c>
      <c r="CA72" s="0" t="str">
        <f aca="false">IF(AND($BW72=$BW$5,$B72=2004),CONCATENATE($BW72," ",$B72),"")</f>
        <v/>
      </c>
      <c r="CB72" s="0" t="str">
        <f aca="false">IF(OR($EZ72=CB$5,$FA72=CB$5,$FB72=CB$5),CB$5,"")</f>
        <v/>
      </c>
      <c r="CC72" s="0" t="str">
        <f aca="false">IF(AND($CB72=$CB$5,$B72=2001),CONCATENATE($CB72," ",$B72),"")</f>
        <v/>
      </c>
      <c r="CD72" s="0" t="str">
        <f aca="false">IF(AND($CB72=$CB$5,$B72=2002),CONCATENATE($CB72," ",$B72),"")</f>
        <v/>
      </c>
      <c r="CE72" s="0" t="str">
        <f aca="false">IF(AND($CB72=$CB$5,$B72=2003),CONCATENATE($CB72," ",$B72),"")</f>
        <v/>
      </c>
      <c r="CF72" s="0" t="str">
        <f aca="false">IF(AND($CB72=$CB$5,$B72=2004),CONCATENATE($CB72," ",$B72),"")</f>
        <v/>
      </c>
      <c r="CG72" s="0" t="str">
        <f aca="false">IF(OR($EZ72=CG$5,$FA72=CG$5,$FB72=CG$5),CG$5,"")</f>
        <v/>
      </c>
      <c r="CH72" s="0" t="str">
        <f aca="false">IF(AND($CG72=$CG$5,$B72=2001),CONCATENATE($CG72," ",$B72),"")</f>
        <v/>
      </c>
      <c r="CI72" s="0" t="str">
        <f aca="false">IF(AND($CG72=$CG$5,$B72=2002),CONCATENATE($CG72," ",$B72),"")</f>
        <v/>
      </c>
      <c r="CJ72" s="0" t="str">
        <f aca="false">IF(AND($CG72=$CG$5,$B72=2003),CONCATENATE($CG72," ",$B72),"")</f>
        <v/>
      </c>
      <c r="CK72" s="0" t="str">
        <f aca="false">IF(AND($CG72=$CG$5,$B72=2004),CONCATENATE($CG72," ",$B72),"")</f>
        <v/>
      </c>
      <c r="CL72" s="0" t="str">
        <f aca="false">IF(OR($EZ72=CL$5,$FA72=CL$5,$FB72=CL$5),CL$5,"")</f>
        <v/>
      </c>
      <c r="CM72" s="0" t="str">
        <f aca="false">IF(AND($CL72=$CL$5,$B72=2001),CONCATENATE($CL72," ",$B72),"")</f>
        <v/>
      </c>
      <c r="CN72" s="0" t="str">
        <f aca="false">IF(AND($CL72=$CL$5,$B72=2002),CONCATENATE($CL72," ",$B72),"")</f>
        <v/>
      </c>
      <c r="CO72" s="0" t="str">
        <f aca="false">IF(AND($CL72=$CL$5,$B72=2003),CONCATENATE($CL72," ",$B72),"")</f>
        <v/>
      </c>
      <c r="CP72" s="0" t="str">
        <f aca="false">IF(AND($CL72=$CL$5,$B72=2004),CONCATENATE($CL72," ",$B72),"")</f>
        <v/>
      </c>
      <c r="CQ72" s="0" t="str">
        <f aca="false">IF(OR($EZ72=CQ$5,$FA72=CQ$5,$FB72=CQ$5),CQ$5,"")</f>
        <v/>
      </c>
      <c r="CR72" s="0" t="str">
        <f aca="false">IF(AND($CQ72=$CQ$5,$B72=2001),CONCATENATE($CQ72," ",$B72),"")</f>
        <v/>
      </c>
      <c r="CS72" s="0" t="str">
        <f aca="false">IF(AND($CQ72=$CQ$5,$B72=2002),CONCATENATE($CQ72," ",$B72),"")</f>
        <v/>
      </c>
      <c r="CT72" s="0" t="str">
        <f aca="false">IF(AND($CQ72=$CQ$5,$B72=2003),CONCATENATE($CQ72," ",$B72),"")</f>
        <v/>
      </c>
      <c r="CU72" s="0" t="str">
        <f aca="false">IF(AND($CQ72=$CQ$5,$B72=2004),CONCATENATE($CQ72," ",$B72),"")</f>
        <v/>
      </c>
      <c r="CV72" s="0" t="str">
        <f aca="false">IF(OR($EZ72=CV$5,$FA72=CV$5,$FB72=CV$5),CV$5,"")</f>
        <v/>
      </c>
      <c r="CW72" s="0" t="str">
        <f aca="false">IF(AND($CV72=$CV$5,$B72=2001),CONCATENATE($CV72," ",$B72),"")</f>
        <v/>
      </c>
      <c r="CX72" s="0" t="str">
        <f aca="false">IF(AND($CV72=$CV$5,$B72=2002),CONCATENATE($CV72," ",$B72),"")</f>
        <v/>
      </c>
      <c r="CY72" s="0" t="str">
        <f aca="false">IF(AND($CV72=$CV$5,$B72=2003),CONCATENATE($CV72," ",$B72),"")</f>
        <v/>
      </c>
      <c r="CZ72" s="0" t="str">
        <f aca="false">IF(AND($CV72=$CV$5,$B72=2004),CONCATENATE($CV72," ",$B72),"")</f>
        <v/>
      </c>
      <c r="DA72" s="0" t="str">
        <f aca="false">IF(OR($EZ72=DA$5,$FA72=DA$5,$FB72=DA$5),DA$5,"")</f>
        <v/>
      </c>
      <c r="DB72" s="0" t="str">
        <f aca="false">IF(AND($DA72=$DA$5,$B72=2001),CONCATENATE($DA72," ",$B72),"")</f>
        <v/>
      </c>
      <c r="DC72" s="0" t="str">
        <f aca="false">IF(AND($DA72=$DA$5,$B72=2002),CONCATENATE($DA72," ",$B72),"")</f>
        <v/>
      </c>
      <c r="DD72" s="0" t="str">
        <f aca="false">IF(AND($DA72=$DA$5,$B72=2003),CONCATENATE($DA72," ",$B72),"")</f>
        <v/>
      </c>
      <c r="DE72" s="0" t="str">
        <f aca="false">IF(AND($DA72=$DA$5,$B72=2004),CONCATENATE($DA72," ",$B72),"")</f>
        <v/>
      </c>
      <c r="DF72" s="0" t="n">
        <v>1000</v>
      </c>
      <c r="DG72" s="0" t="n">
        <v>1000</v>
      </c>
      <c r="DH72" s="12" t="n">
        <v>3066.1</v>
      </c>
      <c r="DI72" s="12" t="n">
        <v>1425</v>
      </c>
      <c r="DJ72" s="12" t="n">
        <v>9850</v>
      </c>
      <c r="DK72" s="12" t="n">
        <v>4833</v>
      </c>
      <c r="DL72" s="12" t="n">
        <v>3745</v>
      </c>
      <c r="DM72" s="0" t="n">
        <v>6.8</v>
      </c>
      <c r="DN72" s="12" t="n">
        <v>1503.1</v>
      </c>
      <c r="DO72" s="0" t="n">
        <v>34</v>
      </c>
      <c r="DP72" s="0" t="n">
        <v>160</v>
      </c>
      <c r="DQ72" s="12" t="n">
        <v>5250</v>
      </c>
      <c r="DR72" s="12" t="n">
        <v>1390</v>
      </c>
      <c r="DS72" s="12" t="n">
        <v>7546</v>
      </c>
      <c r="DT72" s="12" t="n">
        <v>1846</v>
      </c>
      <c r="DU72" s="12" t="n">
        <v>1503.1</v>
      </c>
      <c r="DV72" s="0" t="n">
        <v>6.8</v>
      </c>
      <c r="DW72" s="0" t="n">
        <v>559</v>
      </c>
      <c r="DX72" s="12" t="n">
        <v>3075.2</v>
      </c>
      <c r="DY72" s="0" t="n">
        <v>905</v>
      </c>
      <c r="DZ72" s="0" t="n">
        <v>1065</v>
      </c>
      <c r="EA72" s="0" t="n">
        <v>0</v>
      </c>
      <c r="EB72" s="12" t="n">
        <f aca="false">DF72*$EB$1*$EB$2</f>
        <v>180000</v>
      </c>
      <c r="EC72" s="12" t="n">
        <v>551898</v>
      </c>
      <c r="ED72" s="12" t="n">
        <v>256500</v>
      </c>
      <c r="EE72" s="12" t="n">
        <v>1773000</v>
      </c>
      <c r="EF72" s="12" t="n">
        <v>869940</v>
      </c>
      <c r="EG72" s="12" t="n">
        <v>674100</v>
      </c>
      <c r="EH72" s="12" t="n">
        <v>1224</v>
      </c>
      <c r="EI72" s="12" t="n">
        <v>270558</v>
      </c>
      <c r="EJ72" s="12" t="n">
        <v>6120</v>
      </c>
      <c r="EK72" s="12" t="n">
        <v>28800</v>
      </c>
      <c r="EL72" s="12" t="n">
        <v>945000</v>
      </c>
      <c r="EM72" s="12" t="n">
        <v>250200</v>
      </c>
      <c r="EN72" s="12" t="n">
        <v>1358280</v>
      </c>
      <c r="EO72" s="12" t="n">
        <v>332280</v>
      </c>
      <c r="EP72" s="12" t="n">
        <v>270558</v>
      </c>
      <c r="EQ72" s="0" t="n">
        <v>1224</v>
      </c>
      <c r="ER72" s="12" t="n">
        <v>100620</v>
      </c>
      <c r="ES72" s="12" t="n">
        <v>553536</v>
      </c>
      <c r="ET72" s="12" t="n">
        <v>162900</v>
      </c>
      <c r="EU72" s="12" t="n">
        <v>191700</v>
      </c>
      <c r="EV72" s="0" t="n">
        <v>0</v>
      </c>
      <c r="EW72" s="0" t="s">
        <v>114</v>
      </c>
      <c r="EX72" s="0" t="s">
        <v>115</v>
      </c>
      <c r="EY72" s="0" t="s">
        <v>116</v>
      </c>
      <c r="EZ72" s="27" t="s">
        <v>69</v>
      </c>
      <c r="FA72" s="27"/>
      <c r="FB72" s="27"/>
      <c r="FC72" s="0" t="s">
        <v>518</v>
      </c>
      <c r="FD72" s="0" t="s">
        <v>519</v>
      </c>
      <c r="FG72" s="0" t="s">
        <v>568</v>
      </c>
      <c r="FS72" s="0" t="n">
        <v>655</v>
      </c>
    </row>
    <row r="73" customFormat="false" ht="12.75" hidden="false" customHeight="false" outlineLevel="0" collapsed="false">
      <c r="A73" s="0" t="s">
        <v>108</v>
      </c>
      <c r="B73" s="0" t="n">
        <v>2001</v>
      </c>
      <c r="C73" s="24" t="n">
        <v>37043</v>
      </c>
      <c r="D73" s="0" t="s">
        <v>109</v>
      </c>
      <c r="E73" s="0" t="str">
        <f aca="false">CONCATENATE(D73," ",B73)</f>
        <v>AZ 2001</v>
      </c>
      <c r="F73" s="0" t="s">
        <v>210</v>
      </c>
      <c r="G73" s="0" t="s">
        <v>204</v>
      </c>
      <c r="H73" s="0" t="s">
        <v>211</v>
      </c>
      <c r="I73" s="0" t="s">
        <v>212</v>
      </c>
      <c r="J73" s="0" t="str">
        <f aca="false">IF(OR($EZ73=J$5,$FA73=J$5,$FB73=J$5),J$5,"")</f>
        <v/>
      </c>
      <c r="K73" s="0" t="str">
        <f aca="false">IF(AND($J73=$J$5,$B73=2001),CONCATENATE($J73," ",$B73),"")</f>
        <v/>
      </c>
      <c r="L73" s="0" t="str">
        <f aca="false">IF(AND($J73=$J$5,$B73=2002),CONCATENATE($J73," ",$B73),"")</f>
        <v/>
      </c>
      <c r="M73" s="0" t="str">
        <f aca="false">IF(AND($J73=$J$5,$B73=2003),CONCATENATE($J73," ",$B73),"")</f>
        <v/>
      </c>
      <c r="N73" s="0" t="str">
        <f aca="false">IF(AND($J73=$J$5,$B73=2004),CONCATENATE($J73," ",$B73),"")</f>
        <v/>
      </c>
      <c r="O73" s="0" t="str">
        <f aca="false">IF(OR($EZ73=O$5,$FA73=O$5,$FB73=O$5),O$5,"")</f>
        <v/>
      </c>
      <c r="P73" s="0" t="str">
        <f aca="false">IF(AND($O73=$O$5,$B73=2001),CONCATENATE($O73," ",$B73),"")</f>
        <v/>
      </c>
      <c r="Q73" s="0" t="str">
        <f aca="false">IF(AND($O73=$O$5,$B73=2002),CONCATENATE($O73," ",$B73),"")</f>
        <v/>
      </c>
      <c r="R73" s="0" t="str">
        <f aca="false">IF(AND($O73=$O$5,$B73=2003),CONCATENATE($O73," ",$B73),"")</f>
        <v/>
      </c>
      <c r="S73" s="0" t="str">
        <f aca="false">IF(AND($O73=$O$5,$B73=2004),CONCATENATE($O73," ",$B73),"")</f>
        <v/>
      </c>
      <c r="T73" s="0" t="str">
        <f aca="false">IF(OR($EZ73=T$5,$FA73=T$5,$FB73=T$5),T$5,"")</f>
        <v>El Paso South</v>
      </c>
      <c r="U73" s="0" t="str">
        <f aca="false">IF(AND($T73=$T$5,$B73=2001),CONCATENATE($T73," ",$B73),"")</f>
        <v>El Paso South 2001</v>
      </c>
      <c r="V73" s="0" t="str">
        <f aca="false">IF(AND($T73=$T$5,$B73=2002),CONCATENATE($T73," ",$B73),"")</f>
        <v/>
      </c>
      <c r="W73" s="0" t="str">
        <f aca="false">IF(AND($T73=$T$5,$B73=2003),CONCATENATE($T73," ",$B73),"")</f>
        <v/>
      </c>
      <c r="X73" s="0" t="str">
        <f aca="false">IF(AND($T73=$T$5,$B73=2004),CONCATENATE($T73," ",$B73),"")</f>
        <v/>
      </c>
      <c r="Y73" s="0" t="str">
        <f aca="false">IF(OR($EZ73=Y$5,$FA73=Y$5,$FB73=Y$5),Y$5,"")</f>
        <v/>
      </c>
      <c r="Z73" s="0" t="str">
        <f aca="false">IF(AND($Y73=$Y$5,$B73=2001),CONCATENATE($Y73," ",$B73),"")</f>
        <v/>
      </c>
      <c r="AA73" s="0" t="str">
        <f aca="false">IF(AND($Y73=$Y$5,$B73=2002),CONCATENATE($Y73," ",$B73),"")</f>
        <v/>
      </c>
      <c r="AB73" s="0" t="str">
        <f aca="false">IF(AND($Y73=$Y$5,$B73=2003),CONCATENATE($Y73," ",$B73),"")</f>
        <v/>
      </c>
      <c r="AC73" s="0" t="str">
        <f aca="false">IF(AND($Y73=$Y$5,$B73=2004),CONCATENATE($Y73," ",$B73),"")</f>
        <v/>
      </c>
      <c r="AD73" s="0" t="str">
        <f aca="false">IF(OR($EZ73=AD$5,$FA73=AD$5,$FB73=AD$5),AD$5,"")</f>
        <v/>
      </c>
      <c r="AE73" s="0" t="str">
        <f aca="false">IF(AND($AD73=$AD$5,$B73=2001),CONCATENATE($AD73," ",$B73),"")</f>
        <v/>
      </c>
      <c r="AF73" s="0" t="str">
        <f aca="false">IF(AND($AD73=$AD$5,$B73=2002),CONCATENATE($AD73," ",$B73),"")</f>
        <v/>
      </c>
      <c r="AG73" s="0" t="str">
        <f aca="false">IF(AND($AD73=$AD$5,$B73=2003),CONCATENATE($AD73," ",$B73),"")</f>
        <v/>
      </c>
      <c r="AH73" s="0" t="str">
        <f aca="false">IF(AND($AD73=$AD$5,$B73=2004),CONCATENATE($AD73," ",$B73),"")</f>
        <v/>
      </c>
      <c r="AI73" s="0" t="str">
        <f aca="false">IF(OR($EZ73=AI$5,$FA73=AI$5,$FB73=AI$5),AI$5,"")</f>
        <v/>
      </c>
      <c r="AJ73" s="0" t="str">
        <f aca="false">IF(AND($AI73=$AI$5,$B73=2001),CONCATENATE($AI73," ",$B73),"")</f>
        <v/>
      </c>
      <c r="AK73" s="0" t="str">
        <f aca="false">IF(AND($AI73=$AI$5,$B73=2002),CONCATENATE($AI73," ",$B73),"")</f>
        <v/>
      </c>
      <c r="AL73" s="0" t="str">
        <f aca="false">IF(AND($AI73=$AI$5,$B73=2003),CONCATENATE($AI73," ",$B73),"")</f>
        <v/>
      </c>
      <c r="AM73" s="0" t="str">
        <f aca="false">IF(AND($AI73=$AI$5,$B73=2004),CONCATENATE($AI73," ",$B73),"")</f>
        <v/>
      </c>
      <c r="AN73" s="0" t="str">
        <f aca="false">IF(OR($EZ73=AN$5,$FA73=AN$5,$FB73=AN$5),AN$5,"")</f>
        <v/>
      </c>
      <c r="AO73" s="0" t="str">
        <f aca="false">IF(AND($AN73=$AN$5,$B73=2001),CONCATENATE($AN73," ",$B73),"")</f>
        <v/>
      </c>
      <c r="AP73" s="0" t="str">
        <f aca="false">IF(AND($AN73=$AN$5,$B73=2002),CONCATENATE($AN73," ",$B73),"")</f>
        <v/>
      </c>
      <c r="AQ73" s="0" t="str">
        <f aca="false">IF(AND($AN73=$AN$5,$B73=2003),CONCATENATE($AN73," ",$B73),"")</f>
        <v/>
      </c>
      <c r="AR73" s="0" t="str">
        <f aca="false">IF(AND($AN73=$AN$5,$B73=2004),CONCATENATE($AN73," ",$B73),"")</f>
        <v/>
      </c>
      <c r="AS73" s="0" t="str">
        <f aca="false">IF(OR($EZ73=AS$5,$FA73=AS$5,$FB73=AS$5),AS$5,"")</f>
        <v/>
      </c>
      <c r="AT73" s="0" t="str">
        <f aca="false">IF(AND($AS73=$AS$5,$B73=2001),CONCATENATE($AS73," ",$B73),"")</f>
        <v/>
      </c>
      <c r="AU73" s="0" t="str">
        <f aca="false">IF(AND($AS73=$AS$5,$B73=2002),CONCATENATE($AS73," ",$B73),"")</f>
        <v/>
      </c>
      <c r="AV73" s="0" t="str">
        <f aca="false">IF(AND($AS73=$AS$5,$B73=2003),CONCATENATE($AS73," ",$B73),"")</f>
        <v/>
      </c>
      <c r="AW73" s="0" t="str">
        <f aca="false">IF(AND($AS73=$AS$5,$B73=2004),CONCATENATE($AS73," ",$B73),"")</f>
        <v/>
      </c>
      <c r="AX73" s="0" t="str">
        <f aca="false">IF(OR($EZ73=AX$5,$FA73=AX$5,$FB73=AX$5),AX$5,"")</f>
        <v/>
      </c>
      <c r="AY73" s="0" t="str">
        <f aca="false">IF(AND($AX73=$AX$5,$B73=2001),CONCATENATE($AX73," ",$B73),"")</f>
        <v/>
      </c>
      <c r="AZ73" s="0" t="str">
        <f aca="false">IF(AND($AX73=$AX$5,$B73=2002),CONCATENATE($AX73," ",$B73),"")</f>
        <v/>
      </c>
      <c r="BA73" s="0" t="str">
        <f aca="false">IF(AND($AX73=$AX$5,$B73=2003),CONCATENATE($AX73," ",$B73),"")</f>
        <v/>
      </c>
      <c r="BB73" s="0" t="str">
        <f aca="false">IF(AND($AX73=$AX$5,$B73=2004),CONCATENATE($AX73," ",$B73),"")</f>
        <v/>
      </c>
      <c r="BC73" s="0" t="str">
        <f aca="false">IF(OR($EZ73=BC$5,$FA73=BC$5,$FB73=BC$5),BC$5,"")</f>
        <v/>
      </c>
      <c r="BD73" s="0" t="str">
        <f aca="false">IF(AND($BC73=$BC$5,$B73=2001),CONCATENATE($BC73," ",$B73),"")</f>
        <v/>
      </c>
      <c r="BE73" s="0" t="str">
        <f aca="false">IF(AND($BC73=$BC$5,$B73=2002),CONCATENATE($BC73," ",$B73),"")</f>
        <v/>
      </c>
      <c r="BF73" s="0" t="str">
        <f aca="false">IF(AND($BC73=$BC$5,$B73=2003),CONCATENATE($BC73," ",$B73),"")</f>
        <v/>
      </c>
      <c r="BG73" s="0" t="str">
        <f aca="false">IF(AND($BC73=$BC$5,$B73=2004),CONCATENATE($BC73," ",$B73),"")</f>
        <v/>
      </c>
      <c r="BH73" s="0" t="str">
        <f aca="false">IF(OR($EZ73=BH$5,$FA73=BH$5,$FB73=BH$5),BH$5,"")</f>
        <v/>
      </c>
      <c r="BI73" s="0" t="str">
        <f aca="false">IF(AND($BH73=$BH$5,$B73=2001),CONCATENATE($BH73," ",$B73),"")</f>
        <v/>
      </c>
      <c r="BJ73" s="0" t="str">
        <f aca="false">IF(AND($BH73=$BH$5,$B73=2002),CONCATENATE($BH73," ",$B73),"")</f>
        <v/>
      </c>
      <c r="BK73" s="0" t="str">
        <f aca="false">IF(AND($BH73=$BH$5,$B73=2003),CONCATENATE($BH73," ",$B73),"")</f>
        <v/>
      </c>
      <c r="BL73" s="0" t="str">
        <f aca="false">IF(AND($BH73=$BH$5,$B73=2004),CONCATENATE($BH73," ",$B73),"")</f>
        <v/>
      </c>
      <c r="BM73" s="0" t="str">
        <f aca="false">IF(OR($EZ73=BM$5,$FA73=BM$5,$FB73=BM$5),BM$5,"")</f>
        <v/>
      </c>
      <c r="BN73" s="0" t="str">
        <f aca="false">IF(AND($BM73=$BM$5,$B73=2001),CONCATENATE($BM73," ",$B73),"")</f>
        <v/>
      </c>
      <c r="BO73" s="0" t="str">
        <f aca="false">IF(AND($BM73=$BM$5,$B73=2002),CONCATENATE($BM73," ",$B73),"")</f>
        <v/>
      </c>
      <c r="BP73" s="0" t="str">
        <f aca="false">IF(AND($BM73=$BM$5,$B73=2003),CONCATENATE($BM73," ",$B73),"")</f>
        <v/>
      </c>
      <c r="BQ73" s="0" t="str">
        <f aca="false">IF(AND($BM73=$BM$5,$B73=2004),CONCATENATE($BM73," ",$B73),"")</f>
        <v/>
      </c>
      <c r="BR73" s="0" t="str">
        <f aca="false">IF(OR($EZ73=BR$5,$FA73=BR$5,$FB73=BR$5),BR$5,"")</f>
        <v/>
      </c>
      <c r="BS73" s="0" t="str">
        <f aca="false">IF(AND($BR73=$BR$5,$B73=2001),CONCATENATE($BR73," ",$B73),"")</f>
        <v/>
      </c>
      <c r="BT73" s="0" t="str">
        <f aca="false">IF(AND($BR73=$BR$5,$B73=2002),CONCATENATE($BR73," ",$B73),"")</f>
        <v/>
      </c>
      <c r="BU73" s="0" t="str">
        <f aca="false">IF(AND($BR73=$BR$5,$B73=2003),CONCATENATE($BR73," ",$B73),"")</f>
        <v/>
      </c>
      <c r="BV73" s="0" t="str">
        <f aca="false">IF(AND($BR73=$BR$5,$B73=2004),CONCATENATE($BR73," ",$B73),"")</f>
        <v/>
      </c>
      <c r="BW73" s="0" t="str">
        <f aca="false">IF(OR($EZ73=BW$5,$FA73=BW$5,$FB73=BW$5),BW$5,"")</f>
        <v/>
      </c>
      <c r="BX73" s="0" t="str">
        <f aca="false">IF(AND($BW73=$BW$5,$B73=2001),CONCATENATE($BW73," ",$B73),"")</f>
        <v/>
      </c>
      <c r="BY73" s="0" t="str">
        <f aca="false">IF(AND($BW73=$BW$5,$B73=2002),CONCATENATE($BW73," ",$B73),"")</f>
        <v/>
      </c>
      <c r="BZ73" s="0" t="str">
        <f aca="false">IF(AND($BW73=$BW$5,$B73=2003),CONCATENATE($BW73," ",$B73),"")</f>
        <v/>
      </c>
      <c r="CA73" s="0" t="str">
        <f aca="false">IF(AND($BW73=$BW$5,$B73=2004),CONCATENATE($BW73," ",$B73),"")</f>
        <v/>
      </c>
      <c r="CB73" s="0" t="str">
        <f aca="false">IF(OR($EZ73=CB$5,$FA73=CB$5,$FB73=CB$5),CB$5,"")</f>
        <v/>
      </c>
      <c r="CC73" s="0" t="str">
        <f aca="false">IF(AND($CB73=$CB$5,$B73=2001),CONCATENATE($CB73," ",$B73),"")</f>
        <v/>
      </c>
      <c r="CD73" s="0" t="str">
        <f aca="false">IF(AND($CB73=$CB$5,$B73=2002),CONCATENATE($CB73," ",$B73),"")</f>
        <v/>
      </c>
      <c r="CE73" s="0" t="str">
        <f aca="false">IF(AND($CB73=$CB$5,$B73=2003),CONCATENATE($CB73," ",$B73),"")</f>
        <v/>
      </c>
      <c r="CF73" s="0" t="str">
        <f aca="false">IF(AND($CB73=$CB$5,$B73=2004),CONCATENATE($CB73," ",$B73),"")</f>
        <v/>
      </c>
      <c r="CG73" s="0" t="str">
        <f aca="false">IF(OR($EZ73=CG$5,$FA73=CG$5,$FB73=CG$5),CG$5,"")</f>
        <v/>
      </c>
      <c r="CH73" s="0" t="str">
        <f aca="false">IF(AND($CG73=$CG$5,$B73=2001),CONCATENATE($CG73," ",$B73),"")</f>
        <v/>
      </c>
      <c r="CI73" s="0" t="str">
        <f aca="false">IF(AND($CG73=$CG$5,$B73=2002),CONCATENATE($CG73," ",$B73),"")</f>
        <v/>
      </c>
      <c r="CJ73" s="0" t="str">
        <f aca="false">IF(AND($CG73=$CG$5,$B73=2003),CONCATENATE($CG73," ",$B73),"")</f>
        <v/>
      </c>
      <c r="CK73" s="0" t="str">
        <f aca="false">IF(AND($CG73=$CG$5,$B73=2004),CONCATENATE($CG73," ",$B73),"")</f>
        <v/>
      </c>
      <c r="CL73" s="0" t="str">
        <f aca="false">IF(OR($EZ73=CL$5,$FA73=CL$5,$FB73=CL$5),CL$5,"")</f>
        <v/>
      </c>
      <c r="CM73" s="0" t="str">
        <f aca="false">IF(AND($CL73=$CL$5,$B73=2001),CONCATENATE($CL73," ",$B73),"")</f>
        <v/>
      </c>
      <c r="CN73" s="0" t="str">
        <f aca="false">IF(AND($CL73=$CL$5,$B73=2002),CONCATENATE($CL73," ",$B73),"")</f>
        <v/>
      </c>
      <c r="CO73" s="0" t="str">
        <f aca="false">IF(AND($CL73=$CL$5,$B73=2003),CONCATENATE($CL73," ",$B73),"")</f>
        <v/>
      </c>
      <c r="CP73" s="0" t="str">
        <f aca="false">IF(AND($CL73=$CL$5,$B73=2004),CONCATENATE($CL73," ",$B73),"")</f>
        <v/>
      </c>
      <c r="CQ73" s="0" t="str">
        <f aca="false">IF(OR($EZ73=CQ$5,$FA73=CQ$5,$FB73=CQ$5),CQ$5,"")</f>
        <v/>
      </c>
      <c r="CR73" s="0" t="str">
        <f aca="false">IF(AND($CQ73=$CQ$5,$B73=2001),CONCATENATE($CQ73," ",$B73),"")</f>
        <v/>
      </c>
      <c r="CS73" s="0" t="str">
        <f aca="false">IF(AND($CQ73=$CQ$5,$B73=2002),CONCATENATE($CQ73," ",$B73),"")</f>
        <v/>
      </c>
      <c r="CT73" s="0" t="str">
        <f aca="false">IF(AND($CQ73=$CQ$5,$B73=2003),CONCATENATE($CQ73," ",$B73),"")</f>
        <v/>
      </c>
      <c r="CU73" s="0" t="str">
        <f aca="false">IF(AND($CQ73=$CQ$5,$B73=2004),CONCATENATE($CQ73," ",$B73),"")</f>
        <v/>
      </c>
      <c r="CV73" s="0" t="str">
        <f aca="false">IF(OR($EZ73=CV$5,$FA73=CV$5,$FB73=CV$5),CV$5,"")</f>
        <v/>
      </c>
      <c r="CW73" s="0" t="str">
        <f aca="false">IF(AND($CV73=$CV$5,$B73=2001),CONCATENATE($CV73," ",$B73),"")</f>
        <v/>
      </c>
      <c r="CX73" s="0" t="str">
        <f aca="false">IF(AND($CV73=$CV$5,$B73=2002),CONCATENATE($CV73," ",$B73),"")</f>
        <v/>
      </c>
      <c r="CY73" s="0" t="str">
        <f aca="false">IF(AND($CV73=$CV$5,$B73=2003),CONCATENATE($CV73," ",$B73),"")</f>
        <v/>
      </c>
      <c r="CZ73" s="0" t="str">
        <f aca="false">IF(AND($CV73=$CV$5,$B73=2004),CONCATENATE($CV73," ",$B73),"")</f>
        <v/>
      </c>
      <c r="DA73" s="0" t="str">
        <f aca="false">IF(OR($EZ73=DA$5,$FA73=DA$5,$FB73=DA$5),DA$5,"")</f>
        <v/>
      </c>
      <c r="DB73" s="0" t="str">
        <f aca="false">IF(AND($DA73=$DA$5,$B73=2001),CONCATENATE($DA73," ",$B73),"")</f>
        <v/>
      </c>
      <c r="DC73" s="0" t="str">
        <f aca="false">IF(AND($DA73=$DA$5,$B73=2002),CONCATENATE($DA73," ",$B73),"")</f>
        <v/>
      </c>
      <c r="DD73" s="0" t="str">
        <f aca="false">IF(AND($DA73=$DA$5,$B73=2003),CONCATENATE($DA73," ",$B73),"")</f>
        <v/>
      </c>
      <c r="DE73" s="0" t="str">
        <f aca="false">IF(AND($DA73=$DA$5,$B73=2004),CONCATENATE($DA73," ",$B73),"")</f>
        <v/>
      </c>
      <c r="DF73" s="0" t="n">
        <v>560</v>
      </c>
      <c r="DG73" s="0" t="n">
        <v>560</v>
      </c>
      <c r="DH73" s="12" t="n">
        <v>1086.1</v>
      </c>
      <c r="DI73" s="12" t="n">
        <v>685</v>
      </c>
      <c r="DJ73" s="12" t="n">
        <v>560</v>
      </c>
      <c r="DK73" s="12" t="n">
        <v>0</v>
      </c>
      <c r="DL73" s="12" t="n">
        <v>0</v>
      </c>
      <c r="DM73" s="0" t="n">
        <v>6.8</v>
      </c>
      <c r="DN73" s="12" t="n">
        <v>1023.1</v>
      </c>
      <c r="DO73" s="0" t="n">
        <v>34</v>
      </c>
      <c r="DP73" s="0" t="n">
        <v>160</v>
      </c>
      <c r="DQ73" s="12" t="n">
        <v>0</v>
      </c>
      <c r="DR73" s="12" t="n">
        <v>0</v>
      </c>
      <c r="DS73" s="12" t="n">
        <v>0</v>
      </c>
      <c r="DT73" s="12" t="n">
        <v>0</v>
      </c>
      <c r="DU73" s="12" t="n">
        <v>1023.1</v>
      </c>
      <c r="DV73" s="0" t="n">
        <v>6.8</v>
      </c>
      <c r="DW73" s="0" t="n">
        <v>0</v>
      </c>
      <c r="DX73" s="12" t="n">
        <v>5.2</v>
      </c>
      <c r="DY73" s="0" t="n">
        <v>685</v>
      </c>
      <c r="DZ73" s="0" t="n">
        <v>545</v>
      </c>
      <c r="EA73" s="0" t="n">
        <v>0</v>
      </c>
      <c r="EB73" s="12" t="n">
        <f aca="false">DF73*$EB$1*$EB$2</f>
        <v>100800</v>
      </c>
      <c r="EC73" s="12" t="n">
        <v>195498</v>
      </c>
      <c r="ED73" s="12" t="n">
        <v>123300</v>
      </c>
      <c r="EE73" s="12" t="n">
        <v>100800</v>
      </c>
      <c r="EF73" s="12" t="n">
        <v>0</v>
      </c>
      <c r="EG73" s="12" t="n">
        <v>0</v>
      </c>
      <c r="EH73" s="12" t="n">
        <v>1224</v>
      </c>
      <c r="EI73" s="12" t="n">
        <v>184158</v>
      </c>
      <c r="EJ73" s="12" t="n">
        <v>6120</v>
      </c>
      <c r="EK73" s="12" t="n">
        <v>28800</v>
      </c>
      <c r="EL73" s="12" t="n">
        <v>0</v>
      </c>
      <c r="EM73" s="12" t="n">
        <v>0</v>
      </c>
      <c r="EN73" s="12" t="n">
        <v>0</v>
      </c>
      <c r="EO73" s="12" t="n">
        <v>0</v>
      </c>
      <c r="EP73" s="12" t="n">
        <v>184158</v>
      </c>
      <c r="EQ73" s="0" t="n">
        <v>1224</v>
      </c>
      <c r="ER73" s="12" t="n">
        <v>0</v>
      </c>
      <c r="ES73" s="12" t="n">
        <v>936</v>
      </c>
      <c r="ET73" s="12" t="n">
        <v>123300</v>
      </c>
      <c r="EU73" s="12" t="n">
        <v>98100</v>
      </c>
      <c r="EV73" s="0" t="n">
        <v>0</v>
      </c>
      <c r="EW73" s="0" t="s">
        <v>114</v>
      </c>
      <c r="EX73" s="0" t="s">
        <v>115</v>
      </c>
      <c r="EY73" s="0" t="s">
        <v>116</v>
      </c>
      <c r="EZ73" s="27" t="s">
        <v>64</v>
      </c>
      <c r="FA73" s="27"/>
      <c r="FB73" s="27"/>
      <c r="FC73" s="0" t="s">
        <v>557</v>
      </c>
      <c r="FD73" s="0" t="s">
        <v>558</v>
      </c>
      <c r="FG73" s="0" t="s">
        <v>569</v>
      </c>
      <c r="FS73" s="0" t="n">
        <v>541</v>
      </c>
    </row>
    <row r="74" customFormat="false" ht="12.75" hidden="false" customHeight="false" outlineLevel="0" collapsed="false">
      <c r="A74" s="0" t="s">
        <v>108</v>
      </c>
      <c r="B74" s="0" t="n">
        <v>2001</v>
      </c>
      <c r="C74" s="24" t="n">
        <v>37104</v>
      </c>
      <c r="D74" s="0" t="s">
        <v>109</v>
      </c>
      <c r="E74" s="0" t="str">
        <f aca="false">CONCATENATE(D74," ",B74)</f>
        <v>AZ 2001</v>
      </c>
      <c r="F74" s="0" t="s">
        <v>147</v>
      </c>
      <c r="G74" s="0" t="s">
        <v>148</v>
      </c>
      <c r="H74" s="0" t="s">
        <v>149</v>
      </c>
      <c r="I74" s="0" t="s">
        <v>150</v>
      </c>
      <c r="J74" s="0" t="str">
        <f aca="false">IF(OR($EZ74=J$5,$FA74=J$5,$FB74=J$5),J$5,"")</f>
        <v/>
      </c>
      <c r="K74" s="0" t="str">
        <f aca="false">IF(AND($J74=$J$5,$B74=2001),CONCATENATE($J74," ",$B74),"")</f>
        <v/>
      </c>
      <c r="L74" s="0" t="str">
        <f aca="false">IF(AND($J74=$J$5,$B74=2002),CONCATENATE($J74," ",$B74),"")</f>
        <v/>
      </c>
      <c r="M74" s="0" t="str">
        <f aca="false">IF(AND($J74=$J$5,$B74=2003),CONCATENATE($J74," ",$B74),"")</f>
        <v/>
      </c>
      <c r="N74" s="0" t="str">
        <f aca="false">IF(AND($J74=$J$5,$B74=2004),CONCATENATE($J74," ",$B74),"")</f>
        <v/>
      </c>
      <c r="O74" s="0" t="str">
        <f aca="false">IF(OR($EZ74=O$5,$FA74=O$5,$FB74=O$5),O$5,"")</f>
        <v/>
      </c>
      <c r="P74" s="0" t="str">
        <f aca="false">IF(AND($O74=$O$5,$B74=2001),CONCATENATE($O74," ",$B74),"")</f>
        <v/>
      </c>
      <c r="Q74" s="0" t="str">
        <f aca="false">IF(AND($O74=$O$5,$B74=2002),CONCATENATE($O74," ",$B74),"")</f>
        <v/>
      </c>
      <c r="R74" s="0" t="str">
        <f aca="false">IF(AND($O74=$O$5,$B74=2003),CONCATENATE($O74," ",$B74),"")</f>
        <v/>
      </c>
      <c r="S74" s="0" t="str">
        <f aca="false">IF(AND($O74=$O$5,$B74=2004),CONCATENATE($O74," ",$B74),"")</f>
        <v/>
      </c>
      <c r="T74" s="0" t="str">
        <f aca="false">IF(OR($EZ74=T$5,$FA74=T$5,$FB74=T$5),T$5,"")</f>
        <v>El Paso South</v>
      </c>
      <c r="U74" s="0" t="str">
        <f aca="false">IF(AND($T74=$T$5,$B74=2001),CONCATENATE($T74," ",$B74),"")</f>
        <v>El Paso South 2001</v>
      </c>
      <c r="V74" s="0" t="str">
        <f aca="false">IF(AND($T74=$T$5,$B74=2002),CONCATENATE($T74," ",$B74),"")</f>
        <v/>
      </c>
      <c r="W74" s="0" t="str">
        <f aca="false">IF(AND($T74=$T$5,$B74=2003),CONCATENATE($T74," ",$B74),"")</f>
        <v/>
      </c>
      <c r="X74" s="0" t="str">
        <f aca="false">IF(AND($T74=$T$5,$B74=2004),CONCATENATE($T74," ",$B74),"")</f>
        <v/>
      </c>
      <c r="Y74" s="0" t="str">
        <f aca="false">IF(OR($EZ74=Y$5,$FA74=Y$5,$FB74=Y$5),Y$5,"")</f>
        <v/>
      </c>
      <c r="Z74" s="0" t="str">
        <f aca="false">IF(AND($Y74=$Y$5,$B74=2001),CONCATENATE($Y74," ",$B74),"")</f>
        <v/>
      </c>
      <c r="AA74" s="0" t="str">
        <f aca="false">IF(AND($Y74=$Y$5,$B74=2002),CONCATENATE($Y74," ",$B74),"")</f>
        <v/>
      </c>
      <c r="AB74" s="0" t="str">
        <f aca="false">IF(AND($Y74=$Y$5,$B74=2003),CONCATENATE($Y74," ",$B74),"")</f>
        <v/>
      </c>
      <c r="AC74" s="0" t="str">
        <f aca="false">IF(AND($Y74=$Y$5,$B74=2004),CONCATENATE($Y74," ",$B74),"")</f>
        <v/>
      </c>
      <c r="AD74" s="0" t="str">
        <f aca="false">IF(OR($EZ74=AD$5,$FA74=AD$5,$FB74=AD$5),AD$5,"")</f>
        <v/>
      </c>
      <c r="AE74" s="0" t="str">
        <f aca="false">IF(AND($AD74=$AD$5,$B74=2001),CONCATENATE($AD74," ",$B74),"")</f>
        <v/>
      </c>
      <c r="AF74" s="0" t="str">
        <f aca="false">IF(AND($AD74=$AD$5,$B74=2002),CONCATENATE($AD74," ",$B74),"")</f>
        <v/>
      </c>
      <c r="AG74" s="0" t="str">
        <f aca="false">IF(AND($AD74=$AD$5,$B74=2003),CONCATENATE($AD74," ",$B74),"")</f>
        <v/>
      </c>
      <c r="AH74" s="0" t="str">
        <f aca="false">IF(AND($AD74=$AD$5,$B74=2004),CONCATENATE($AD74," ",$B74),"")</f>
        <v/>
      </c>
      <c r="AI74" s="0" t="str">
        <f aca="false">IF(OR($EZ74=AI$5,$FA74=AI$5,$FB74=AI$5),AI$5,"")</f>
        <v/>
      </c>
      <c r="AJ74" s="0" t="str">
        <f aca="false">IF(AND($AI74=$AI$5,$B74=2001),CONCATENATE($AI74," ",$B74),"")</f>
        <v/>
      </c>
      <c r="AK74" s="0" t="str">
        <f aca="false">IF(AND($AI74=$AI$5,$B74=2002),CONCATENATE($AI74," ",$B74),"")</f>
        <v/>
      </c>
      <c r="AL74" s="0" t="str">
        <f aca="false">IF(AND($AI74=$AI$5,$B74=2003),CONCATENATE($AI74," ",$B74),"")</f>
        <v/>
      </c>
      <c r="AM74" s="0" t="str">
        <f aca="false">IF(AND($AI74=$AI$5,$B74=2004),CONCATENATE($AI74," ",$B74),"")</f>
        <v/>
      </c>
      <c r="AN74" s="0" t="str">
        <f aca="false">IF(OR($EZ74=AN$5,$FA74=AN$5,$FB74=AN$5),AN$5,"")</f>
        <v/>
      </c>
      <c r="AO74" s="0" t="str">
        <f aca="false">IF(AND($AN74=$AN$5,$B74=2001),CONCATENATE($AN74," ",$B74),"")</f>
        <v/>
      </c>
      <c r="AP74" s="0" t="str">
        <f aca="false">IF(AND($AN74=$AN$5,$B74=2002),CONCATENATE($AN74," ",$B74),"")</f>
        <v/>
      </c>
      <c r="AQ74" s="0" t="str">
        <f aca="false">IF(AND($AN74=$AN$5,$B74=2003),CONCATENATE($AN74," ",$B74),"")</f>
        <v/>
      </c>
      <c r="AR74" s="0" t="str">
        <f aca="false">IF(AND($AN74=$AN$5,$B74=2004),CONCATENATE($AN74," ",$B74),"")</f>
        <v/>
      </c>
      <c r="AS74" s="0" t="str">
        <f aca="false">IF(OR($EZ74=AS$5,$FA74=AS$5,$FB74=AS$5),AS$5,"")</f>
        <v/>
      </c>
      <c r="AT74" s="0" t="str">
        <f aca="false">IF(AND($AS74=$AS$5,$B74=2001),CONCATENATE($AS74," ",$B74),"")</f>
        <v/>
      </c>
      <c r="AU74" s="0" t="str">
        <f aca="false">IF(AND($AS74=$AS$5,$B74=2002),CONCATENATE($AS74," ",$B74),"")</f>
        <v/>
      </c>
      <c r="AV74" s="0" t="str">
        <f aca="false">IF(AND($AS74=$AS$5,$B74=2003),CONCATENATE($AS74," ",$B74),"")</f>
        <v/>
      </c>
      <c r="AW74" s="0" t="str">
        <f aca="false">IF(AND($AS74=$AS$5,$B74=2004),CONCATENATE($AS74," ",$B74),"")</f>
        <v/>
      </c>
      <c r="AX74" s="0" t="str">
        <f aca="false">IF(OR($EZ74=AX$5,$FA74=AX$5,$FB74=AX$5),AX$5,"")</f>
        <v/>
      </c>
      <c r="AY74" s="0" t="str">
        <f aca="false">IF(AND($AX74=$AX$5,$B74=2001),CONCATENATE($AX74," ",$B74),"")</f>
        <v/>
      </c>
      <c r="AZ74" s="0" t="str">
        <f aca="false">IF(AND($AX74=$AX$5,$B74=2002),CONCATENATE($AX74," ",$B74),"")</f>
        <v/>
      </c>
      <c r="BA74" s="0" t="str">
        <f aca="false">IF(AND($AX74=$AX$5,$B74=2003),CONCATENATE($AX74," ",$B74),"")</f>
        <v/>
      </c>
      <c r="BB74" s="0" t="str">
        <f aca="false">IF(AND($AX74=$AX$5,$B74=2004),CONCATENATE($AX74," ",$B74),"")</f>
        <v/>
      </c>
      <c r="BC74" s="0" t="str">
        <f aca="false">IF(OR($EZ74=BC$5,$FA74=BC$5,$FB74=BC$5),BC$5,"")</f>
        <v/>
      </c>
      <c r="BD74" s="0" t="str">
        <f aca="false">IF(AND($BC74=$BC$5,$B74=2001),CONCATENATE($BC74," ",$B74),"")</f>
        <v/>
      </c>
      <c r="BE74" s="0" t="str">
        <f aca="false">IF(AND($BC74=$BC$5,$B74=2002),CONCATENATE($BC74," ",$B74),"")</f>
        <v/>
      </c>
      <c r="BF74" s="0" t="str">
        <f aca="false">IF(AND($BC74=$BC$5,$B74=2003),CONCATENATE($BC74," ",$B74),"")</f>
        <v/>
      </c>
      <c r="BG74" s="0" t="str">
        <f aca="false">IF(AND($BC74=$BC$5,$B74=2004),CONCATENATE($BC74," ",$B74),"")</f>
        <v/>
      </c>
      <c r="BH74" s="0" t="str">
        <f aca="false">IF(OR($EZ74=BH$5,$FA74=BH$5,$FB74=BH$5),BH$5,"")</f>
        <v/>
      </c>
      <c r="BI74" s="0" t="str">
        <f aca="false">IF(AND($BH74=$BH$5,$B74=2001),CONCATENATE($BH74," ",$B74),"")</f>
        <v/>
      </c>
      <c r="BJ74" s="0" t="str">
        <f aca="false">IF(AND($BH74=$BH$5,$B74=2002),CONCATENATE($BH74," ",$B74),"")</f>
        <v/>
      </c>
      <c r="BK74" s="0" t="str">
        <f aca="false">IF(AND($BH74=$BH$5,$B74=2003),CONCATENATE($BH74," ",$B74),"")</f>
        <v/>
      </c>
      <c r="BL74" s="0" t="str">
        <f aca="false">IF(AND($BH74=$BH$5,$B74=2004),CONCATENATE($BH74," ",$B74),"")</f>
        <v/>
      </c>
      <c r="BM74" s="0" t="str">
        <f aca="false">IF(OR($EZ74=BM$5,$FA74=BM$5,$FB74=BM$5),BM$5,"")</f>
        <v/>
      </c>
      <c r="BN74" s="0" t="str">
        <f aca="false">IF(AND($BM74=$BM$5,$B74=2001),CONCATENATE($BM74," ",$B74),"")</f>
        <v/>
      </c>
      <c r="BO74" s="0" t="str">
        <f aca="false">IF(AND($BM74=$BM$5,$B74=2002),CONCATENATE($BM74," ",$B74),"")</f>
        <v/>
      </c>
      <c r="BP74" s="0" t="str">
        <f aca="false">IF(AND($BM74=$BM$5,$B74=2003),CONCATENATE($BM74," ",$B74),"")</f>
        <v/>
      </c>
      <c r="BQ74" s="0" t="str">
        <f aca="false">IF(AND($BM74=$BM$5,$B74=2004),CONCATENATE($BM74," ",$B74),"")</f>
        <v/>
      </c>
      <c r="BR74" s="0" t="str">
        <f aca="false">IF(OR($EZ74=BR$5,$FA74=BR$5,$FB74=BR$5),BR$5,"")</f>
        <v/>
      </c>
      <c r="BS74" s="0" t="str">
        <f aca="false">IF(AND($BR74=$BR$5,$B74=2001),CONCATENATE($BR74," ",$B74),"")</f>
        <v/>
      </c>
      <c r="BT74" s="0" t="str">
        <f aca="false">IF(AND($BR74=$BR$5,$B74=2002),CONCATENATE($BR74," ",$B74),"")</f>
        <v/>
      </c>
      <c r="BU74" s="0" t="str">
        <f aca="false">IF(AND($BR74=$BR$5,$B74=2003),CONCATENATE($BR74," ",$B74),"")</f>
        <v/>
      </c>
      <c r="BV74" s="0" t="str">
        <f aca="false">IF(AND($BR74=$BR$5,$B74=2004),CONCATENATE($BR74," ",$B74),"")</f>
        <v/>
      </c>
      <c r="BW74" s="0" t="str">
        <f aca="false">IF(OR($EZ74=BW$5,$FA74=BW$5,$FB74=BW$5),BW$5,"")</f>
        <v/>
      </c>
      <c r="BX74" s="0" t="str">
        <f aca="false">IF(AND($BW74=$BW$5,$B74=2001),CONCATENATE($BW74," ",$B74),"")</f>
        <v/>
      </c>
      <c r="BY74" s="0" t="str">
        <f aca="false">IF(AND($BW74=$BW$5,$B74=2002),CONCATENATE($BW74," ",$B74),"")</f>
        <v/>
      </c>
      <c r="BZ74" s="0" t="str">
        <f aca="false">IF(AND($BW74=$BW$5,$B74=2003),CONCATENATE($BW74," ",$B74),"")</f>
        <v/>
      </c>
      <c r="CA74" s="0" t="str">
        <f aca="false">IF(AND($BW74=$BW$5,$B74=2004),CONCATENATE($BW74," ",$B74),"")</f>
        <v/>
      </c>
      <c r="CB74" s="0" t="str">
        <f aca="false">IF(OR($EZ74=CB$5,$FA74=CB$5,$FB74=CB$5),CB$5,"")</f>
        <v/>
      </c>
      <c r="CC74" s="0" t="str">
        <f aca="false">IF(AND($CB74=$CB$5,$B74=2001),CONCATENATE($CB74," ",$B74),"")</f>
        <v/>
      </c>
      <c r="CD74" s="0" t="str">
        <f aca="false">IF(AND($CB74=$CB$5,$B74=2002),CONCATENATE($CB74," ",$B74),"")</f>
        <v/>
      </c>
      <c r="CE74" s="0" t="str">
        <f aca="false">IF(AND($CB74=$CB$5,$B74=2003),CONCATENATE($CB74," ",$B74),"")</f>
        <v/>
      </c>
      <c r="CF74" s="0" t="str">
        <f aca="false">IF(AND($CB74=$CB$5,$B74=2004),CONCATENATE($CB74," ",$B74),"")</f>
        <v/>
      </c>
      <c r="CG74" s="0" t="str">
        <f aca="false">IF(OR($EZ74=CG$5,$FA74=CG$5,$FB74=CG$5),CG$5,"")</f>
        <v/>
      </c>
      <c r="CH74" s="0" t="str">
        <f aca="false">IF(AND($CG74=$CG$5,$B74=2001),CONCATENATE($CG74," ",$B74),"")</f>
        <v/>
      </c>
      <c r="CI74" s="0" t="str">
        <f aca="false">IF(AND($CG74=$CG$5,$B74=2002),CONCATENATE($CG74," ",$B74),"")</f>
        <v/>
      </c>
      <c r="CJ74" s="0" t="str">
        <f aca="false">IF(AND($CG74=$CG$5,$B74=2003),CONCATENATE($CG74," ",$B74),"")</f>
        <v/>
      </c>
      <c r="CK74" s="0" t="str">
        <f aca="false">IF(AND($CG74=$CG$5,$B74=2004),CONCATENATE($CG74," ",$B74),"")</f>
        <v/>
      </c>
      <c r="CL74" s="0" t="str">
        <f aca="false">IF(OR($EZ74=CL$5,$FA74=CL$5,$FB74=CL$5),CL$5,"")</f>
        <v/>
      </c>
      <c r="CM74" s="0" t="str">
        <f aca="false">IF(AND($CL74=$CL$5,$B74=2001),CONCATENATE($CL74," ",$B74),"")</f>
        <v/>
      </c>
      <c r="CN74" s="0" t="str">
        <f aca="false">IF(AND($CL74=$CL$5,$B74=2002),CONCATENATE($CL74," ",$B74),"")</f>
        <v/>
      </c>
      <c r="CO74" s="0" t="str">
        <f aca="false">IF(AND($CL74=$CL$5,$B74=2003),CONCATENATE($CL74," ",$B74),"")</f>
        <v/>
      </c>
      <c r="CP74" s="0" t="str">
        <f aca="false">IF(AND($CL74=$CL$5,$B74=2004),CONCATENATE($CL74," ",$B74),"")</f>
        <v/>
      </c>
      <c r="CQ74" s="0" t="str">
        <f aca="false">IF(OR($EZ74=CQ$5,$FA74=CQ$5,$FB74=CQ$5),CQ$5,"")</f>
        <v/>
      </c>
      <c r="CR74" s="0" t="str">
        <f aca="false">IF(AND($CQ74=$CQ$5,$B74=2001),CONCATENATE($CQ74," ",$B74),"")</f>
        <v/>
      </c>
      <c r="CS74" s="0" t="str">
        <f aca="false">IF(AND($CQ74=$CQ$5,$B74=2002),CONCATENATE($CQ74," ",$B74),"")</f>
        <v/>
      </c>
      <c r="CT74" s="0" t="str">
        <f aca="false">IF(AND($CQ74=$CQ$5,$B74=2003),CONCATENATE($CQ74," ",$B74),"")</f>
        <v/>
      </c>
      <c r="CU74" s="0" t="str">
        <f aca="false">IF(AND($CQ74=$CQ$5,$B74=2004),CONCATENATE($CQ74," ",$B74),"")</f>
        <v/>
      </c>
      <c r="CV74" s="0" t="str">
        <f aca="false">IF(OR($EZ74=CV$5,$FA74=CV$5,$FB74=CV$5),CV$5,"")</f>
        <v/>
      </c>
      <c r="CW74" s="0" t="str">
        <f aca="false">IF(AND($CV74=$CV$5,$B74=2001),CONCATENATE($CV74," ",$B74),"")</f>
        <v/>
      </c>
      <c r="CX74" s="0" t="str">
        <f aca="false">IF(AND($CV74=$CV$5,$B74=2002),CONCATENATE($CV74," ",$B74),"")</f>
        <v/>
      </c>
      <c r="CY74" s="0" t="str">
        <f aca="false">IF(AND($CV74=$CV$5,$B74=2003),CONCATENATE($CV74," ",$B74),"")</f>
        <v/>
      </c>
      <c r="CZ74" s="0" t="str">
        <f aca="false">IF(AND($CV74=$CV$5,$B74=2004),CONCATENATE($CV74," ",$B74),"")</f>
        <v/>
      </c>
      <c r="DA74" s="0" t="str">
        <f aca="false">IF(OR($EZ74=DA$5,$FA74=DA$5,$FB74=DA$5),DA$5,"")</f>
        <v/>
      </c>
      <c r="DB74" s="0" t="str">
        <f aca="false">IF(AND($DA74=$DA$5,$B74=2001),CONCATENATE($DA74," ",$B74),"")</f>
        <v/>
      </c>
      <c r="DC74" s="0" t="str">
        <f aca="false">IF(AND($DA74=$DA$5,$B74=2002),CONCATENATE($DA74," ",$B74),"")</f>
        <v/>
      </c>
      <c r="DD74" s="0" t="str">
        <f aca="false">IF(AND($DA74=$DA$5,$B74=2003),CONCATENATE($DA74," ",$B74),"")</f>
        <v/>
      </c>
      <c r="DE74" s="0" t="str">
        <f aca="false">IF(AND($DA74=$DA$5,$B74=2004),CONCATENATE($DA74," ",$B74),"")</f>
        <v/>
      </c>
      <c r="DF74" s="0" t="n">
        <v>120</v>
      </c>
      <c r="DG74" s="0" t="n">
        <v>120</v>
      </c>
      <c r="DH74" s="12" t="n">
        <v>1326.1</v>
      </c>
      <c r="DI74" s="12" t="n">
        <v>1205</v>
      </c>
      <c r="DJ74" s="12" t="n">
        <v>680</v>
      </c>
      <c r="DK74" s="12" t="n">
        <v>320</v>
      </c>
      <c r="DL74" s="12" t="n">
        <v>0</v>
      </c>
      <c r="DM74" s="0" t="n">
        <v>6.8</v>
      </c>
      <c r="DN74" s="12" t="n">
        <v>1023.1</v>
      </c>
      <c r="DO74" s="0" t="n">
        <v>34</v>
      </c>
      <c r="DP74" s="0" t="n">
        <v>160</v>
      </c>
      <c r="DQ74" s="12" t="n">
        <v>0</v>
      </c>
      <c r="DR74" s="12" t="n">
        <v>0</v>
      </c>
      <c r="DS74" s="12" t="n">
        <v>1051</v>
      </c>
      <c r="DT74" s="12" t="n">
        <v>490</v>
      </c>
      <c r="DU74" s="12" t="n">
        <v>1023.1</v>
      </c>
      <c r="DV74" s="0" t="n">
        <v>6.8</v>
      </c>
      <c r="DW74" s="0" t="n">
        <v>49</v>
      </c>
      <c r="DX74" s="12" t="n">
        <v>5.2</v>
      </c>
      <c r="DY74" s="0" t="n">
        <v>685</v>
      </c>
      <c r="DZ74" s="0" t="n">
        <v>1065</v>
      </c>
      <c r="EA74" s="0" t="n">
        <v>0</v>
      </c>
      <c r="EB74" s="12" t="n">
        <f aca="false">DF74*$EB$1*$EB$2</f>
        <v>21600</v>
      </c>
      <c r="EC74" s="12" t="n">
        <v>238698</v>
      </c>
      <c r="ED74" s="12" t="n">
        <v>216900</v>
      </c>
      <c r="EE74" s="12" t="n">
        <v>122400</v>
      </c>
      <c r="EF74" s="12" t="n">
        <v>57600</v>
      </c>
      <c r="EG74" s="12" t="n">
        <v>0</v>
      </c>
      <c r="EH74" s="12" t="n">
        <v>1224</v>
      </c>
      <c r="EI74" s="12" t="n">
        <v>184158</v>
      </c>
      <c r="EJ74" s="12" t="n">
        <v>6120</v>
      </c>
      <c r="EK74" s="12" t="n">
        <v>28800</v>
      </c>
      <c r="EL74" s="12" t="n">
        <v>0</v>
      </c>
      <c r="EM74" s="12" t="n">
        <v>0</v>
      </c>
      <c r="EN74" s="12" t="n">
        <v>189180</v>
      </c>
      <c r="EO74" s="12" t="n">
        <v>88200</v>
      </c>
      <c r="EP74" s="12" t="n">
        <v>184158</v>
      </c>
      <c r="EQ74" s="0" t="n">
        <v>1224</v>
      </c>
      <c r="ER74" s="12" t="n">
        <v>8820</v>
      </c>
      <c r="ES74" s="12" t="n">
        <v>936</v>
      </c>
      <c r="ET74" s="12" t="n">
        <v>123300</v>
      </c>
      <c r="EU74" s="12" t="n">
        <v>191700</v>
      </c>
      <c r="EV74" s="0" t="n">
        <v>0</v>
      </c>
      <c r="EW74" s="0" t="s">
        <v>114</v>
      </c>
      <c r="EX74" s="0" t="s">
        <v>115</v>
      </c>
      <c r="EY74" s="0" t="s">
        <v>116</v>
      </c>
      <c r="EZ74" s="25" t="s">
        <v>64</v>
      </c>
      <c r="FA74" s="25"/>
      <c r="FB74" s="25"/>
      <c r="FC74" s="26" t="s">
        <v>314</v>
      </c>
      <c r="FD74" s="0" t="s">
        <v>315</v>
      </c>
      <c r="FE74" s="0" t="s">
        <v>559</v>
      </c>
      <c r="FF74" s="0" t="s">
        <v>560</v>
      </c>
      <c r="FS74" s="0" t="n">
        <v>528</v>
      </c>
    </row>
    <row r="75" customFormat="false" ht="12.75" hidden="false" customHeight="false" outlineLevel="0" collapsed="false">
      <c r="A75" s="0" t="s">
        <v>108</v>
      </c>
      <c r="B75" s="0" t="n">
        <v>2001</v>
      </c>
      <c r="C75" s="24"/>
      <c r="D75" s="0" t="s">
        <v>109</v>
      </c>
      <c r="E75" s="0" t="str">
        <f aca="false">CONCATENATE(D75," ",B75)</f>
        <v>AZ 2001</v>
      </c>
      <c r="F75" s="0" t="s">
        <v>110</v>
      </c>
      <c r="G75" s="0" t="s">
        <v>111</v>
      </c>
      <c r="I75" s="0" t="s">
        <v>113</v>
      </c>
      <c r="J75" s="0" t="str">
        <f aca="false">IF(OR($EZ75=J$5,$FA75=J$5,$FB75=J$5),J$5,"")</f>
        <v/>
      </c>
      <c r="K75" s="0" t="str">
        <f aca="false">IF(AND($J75=$J$5,$B75=2001),CONCATENATE($J75," ",$B75),"")</f>
        <v/>
      </c>
      <c r="L75" s="0" t="str">
        <f aca="false">IF(AND($J75=$J$5,$B75=2002),CONCATENATE($J75," ",$B75),"")</f>
        <v/>
      </c>
      <c r="M75" s="0" t="str">
        <f aca="false">IF(AND($J75=$J$5,$B75=2003),CONCATENATE($J75," ",$B75),"")</f>
        <v/>
      </c>
      <c r="N75" s="0" t="str">
        <f aca="false">IF(AND($J75=$J$5,$B75=2004),CONCATENATE($J75," ",$B75),"")</f>
        <v/>
      </c>
      <c r="O75" s="0" t="str">
        <f aca="false">IF(OR($EZ75=O$5,$FA75=O$5,$FB75=O$5),O$5,"")</f>
        <v/>
      </c>
      <c r="P75" s="0" t="str">
        <f aca="false">IF(AND($O75=$O$5,$B75=2001),CONCATENATE($O75," ",$B75),"")</f>
        <v/>
      </c>
      <c r="Q75" s="0" t="str">
        <f aca="false">IF(AND($O75=$O$5,$B75=2002),CONCATENATE($O75," ",$B75),"")</f>
        <v/>
      </c>
      <c r="R75" s="0" t="str">
        <f aca="false">IF(AND($O75=$O$5,$B75=2003),CONCATENATE($O75," ",$B75),"")</f>
        <v/>
      </c>
      <c r="S75" s="0" t="str">
        <f aca="false">IF(AND($O75=$O$5,$B75=2004),CONCATENATE($O75," ",$B75),"")</f>
        <v/>
      </c>
      <c r="T75" s="0" t="str">
        <f aca="false">IF(OR($EZ75=T$5,$FA75=T$5,$FB75=T$5),T$5,"")</f>
        <v>El Paso South</v>
      </c>
      <c r="U75" s="0" t="str">
        <f aca="false">IF(AND($T75=$T$5,$B75=2001),CONCATENATE($T75," ",$B75),"")</f>
        <v>El Paso South 2001</v>
      </c>
      <c r="V75" s="0" t="str">
        <f aca="false">IF(AND($T75=$T$5,$B75=2002),CONCATENATE($T75," ",$B75),"")</f>
        <v/>
      </c>
      <c r="W75" s="0" t="str">
        <f aca="false">IF(AND($T75=$T$5,$B75=2003),CONCATENATE($T75," ",$B75),"")</f>
        <v/>
      </c>
      <c r="X75" s="0" t="str">
        <f aca="false">IF(AND($T75=$T$5,$B75=2004),CONCATENATE($T75," ",$B75),"")</f>
        <v/>
      </c>
      <c r="Y75" s="0" t="str">
        <f aca="false">IF(OR($EZ75=Y$5,$FA75=Y$5,$FB75=Y$5),Y$5,"")</f>
        <v/>
      </c>
      <c r="Z75" s="0" t="str">
        <f aca="false">IF(AND($Y75=$Y$5,$B75=2001),CONCATENATE($Y75," ",$B75),"")</f>
        <v/>
      </c>
      <c r="AA75" s="0" t="str">
        <f aca="false">IF(AND($Y75=$Y$5,$B75=2002),CONCATENATE($Y75," ",$B75),"")</f>
        <v/>
      </c>
      <c r="AB75" s="0" t="str">
        <f aca="false">IF(AND($Y75=$Y$5,$B75=2003),CONCATENATE($Y75," ",$B75),"")</f>
        <v/>
      </c>
      <c r="AC75" s="0" t="str">
        <f aca="false">IF(AND($Y75=$Y$5,$B75=2004),CONCATENATE($Y75," ",$B75),"")</f>
        <v/>
      </c>
      <c r="AD75" s="0" t="str">
        <f aca="false">IF(OR($EZ75=AD$5,$FA75=AD$5,$FB75=AD$5),AD$5,"")</f>
        <v/>
      </c>
      <c r="AE75" s="0" t="str">
        <f aca="false">IF(AND($AD75=$AD$5,$B75=2001),CONCATENATE($AD75," ",$B75),"")</f>
        <v/>
      </c>
      <c r="AF75" s="0" t="str">
        <f aca="false">IF(AND($AD75=$AD$5,$B75=2002),CONCATENATE($AD75," ",$B75),"")</f>
        <v/>
      </c>
      <c r="AG75" s="0" t="str">
        <f aca="false">IF(AND($AD75=$AD$5,$B75=2003),CONCATENATE($AD75," ",$B75),"")</f>
        <v/>
      </c>
      <c r="AH75" s="0" t="str">
        <f aca="false">IF(AND($AD75=$AD$5,$B75=2004),CONCATENATE($AD75," ",$B75),"")</f>
        <v/>
      </c>
      <c r="AI75" s="0" t="str">
        <f aca="false">IF(OR($EZ75=AI$5,$FA75=AI$5,$FB75=AI$5),AI$5,"")</f>
        <v/>
      </c>
      <c r="AJ75" s="0" t="str">
        <f aca="false">IF(AND($AI75=$AI$5,$B75=2001),CONCATENATE($AI75," ",$B75),"")</f>
        <v/>
      </c>
      <c r="AK75" s="0" t="str">
        <f aca="false">IF(AND($AI75=$AI$5,$B75=2002),CONCATENATE($AI75," ",$B75),"")</f>
        <v/>
      </c>
      <c r="AL75" s="0" t="str">
        <f aca="false">IF(AND($AI75=$AI$5,$B75=2003),CONCATENATE($AI75," ",$B75),"")</f>
        <v/>
      </c>
      <c r="AM75" s="0" t="str">
        <f aca="false">IF(AND($AI75=$AI$5,$B75=2004),CONCATENATE($AI75," ",$B75),"")</f>
        <v/>
      </c>
      <c r="AN75" s="0" t="str">
        <f aca="false">IF(OR($EZ75=AN$5,$FA75=AN$5,$FB75=AN$5),AN$5,"")</f>
        <v/>
      </c>
      <c r="AO75" s="0" t="str">
        <f aca="false">IF(AND($AN75=$AN$5,$B75=2001),CONCATENATE($AN75," ",$B75),"")</f>
        <v/>
      </c>
      <c r="AP75" s="0" t="str">
        <f aca="false">IF(AND($AN75=$AN$5,$B75=2002),CONCATENATE($AN75," ",$B75),"")</f>
        <v/>
      </c>
      <c r="AQ75" s="0" t="str">
        <f aca="false">IF(AND($AN75=$AN$5,$B75=2003),CONCATENATE($AN75," ",$B75),"")</f>
        <v/>
      </c>
      <c r="AR75" s="0" t="str">
        <f aca="false">IF(AND($AN75=$AN$5,$B75=2004),CONCATENATE($AN75," ",$B75),"")</f>
        <v/>
      </c>
      <c r="AS75" s="0" t="str">
        <f aca="false">IF(OR($EZ75=AS$5,$FA75=AS$5,$FB75=AS$5),AS$5,"")</f>
        <v/>
      </c>
      <c r="AT75" s="0" t="str">
        <f aca="false">IF(AND($AS75=$AS$5,$B75=2001),CONCATENATE($AS75," ",$B75),"")</f>
        <v/>
      </c>
      <c r="AU75" s="0" t="str">
        <f aca="false">IF(AND($AS75=$AS$5,$B75=2002),CONCATENATE($AS75," ",$B75),"")</f>
        <v/>
      </c>
      <c r="AV75" s="0" t="str">
        <f aca="false">IF(AND($AS75=$AS$5,$B75=2003),CONCATENATE($AS75," ",$B75),"")</f>
        <v/>
      </c>
      <c r="AW75" s="0" t="str">
        <f aca="false">IF(AND($AS75=$AS$5,$B75=2004),CONCATENATE($AS75," ",$B75),"")</f>
        <v/>
      </c>
      <c r="AX75" s="0" t="str">
        <f aca="false">IF(OR($EZ75=AX$5,$FA75=AX$5,$FB75=AX$5),AX$5,"")</f>
        <v/>
      </c>
      <c r="AY75" s="0" t="str">
        <f aca="false">IF(AND($AX75=$AX$5,$B75=2001),CONCATENATE($AX75," ",$B75),"")</f>
        <v/>
      </c>
      <c r="AZ75" s="0" t="str">
        <f aca="false">IF(AND($AX75=$AX$5,$B75=2002),CONCATENATE($AX75," ",$B75),"")</f>
        <v/>
      </c>
      <c r="BA75" s="0" t="str">
        <f aca="false">IF(AND($AX75=$AX$5,$B75=2003),CONCATENATE($AX75," ",$B75),"")</f>
        <v/>
      </c>
      <c r="BB75" s="0" t="str">
        <f aca="false">IF(AND($AX75=$AX$5,$B75=2004),CONCATENATE($AX75," ",$B75),"")</f>
        <v/>
      </c>
      <c r="BC75" s="0" t="str">
        <f aca="false">IF(OR($EZ75=BC$5,$FA75=BC$5,$FB75=BC$5),BC$5,"")</f>
        <v/>
      </c>
      <c r="BD75" s="0" t="str">
        <f aca="false">IF(AND($BC75=$BC$5,$B75=2001),CONCATENATE($BC75," ",$B75),"")</f>
        <v/>
      </c>
      <c r="BE75" s="0" t="str">
        <f aca="false">IF(AND($BC75=$BC$5,$B75=2002),CONCATENATE($BC75," ",$B75),"")</f>
        <v/>
      </c>
      <c r="BF75" s="0" t="str">
        <f aca="false">IF(AND($BC75=$BC$5,$B75=2003),CONCATENATE($BC75," ",$B75),"")</f>
        <v/>
      </c>
      <c r="BG75" s="0" t="str">
        <f aca="false">IF(AND($BC75=$BC$5,$B75=2004),CONCATENATE($BC75," ",$B75),"")</f>
        <v/>
      </c>
      <c r="BH75" s="0" t="str">
        <f aca="false">IF(OR($EZ75=BH$5,$FA75=BH$5,$FB75=BH$5),BH$5,"")</f>
        <v/>
      </c>
      <c r="BI75" s="0" t="str">
        <f aca="false">IF(AND($BH75=$BH$5,$B75=2001),CONCATENATE($BH75," ",$B75),"")</f>
        <v/>
      </c>
      <c r="BJ75" s="0" t="str">
        <f aca="false">IF(AND($BH75=$BH$5,$B75=2002),CONCATENATE($BH75," ",$B75),"")</f>
        <v/>
      </c>
      <c r="BK75" s="0" t="str">
        <f aca="false">IF(AND($BH75=$BH$5,$B75=2003),CONCATENATE($BH75," ",$B75),"")</f>
        <v/>
      </c>
      <c r="BL75" s="0" t="str">
        <f aca="false">IF(AND($BH75=$BH$5,$B75=2004),CONCATENATE($BH75," ",$B75),"")</f>
        <v/>
      </c>
      <c r="BM75" s="0" t="str">
        <f aca="false">IF(OR($EZ75=BM$5,$FA75=BM$5,$FB75=BM$5),BM$5,"")</f>
        <v/>
      </c>
      <c r="BN75" s="0" t="str">
        <f aca="false">IF(AND($BM75=$BM$5,$B75=2001),CONCATENATE($BM75," ",$B75),"")</f>
        <v/>
      </c>
      <c r="BO75" s="0" t="str">
        <f aca="false">IF(AND($BM75=$BM$5,$B75=2002),CONCATENATE($BM75," ",$B75),"")</f>
        <v/>
      </c>
      <c r="BP75" s="0" t="str">
        <f aca="false">IF(AND($BM75=$BM$5,$B75=2003),CONCATENATE($BM75," ",$B75),"")</f>
        <v/>
      </c>
      <c r="BQ75" s="0" t="str">
        <f aca="false">IF(AND($BM75=$BM$5,$B75=2004),CONCATENATE($BM75," ",$B75),"")</f>
        <v/>
      </c>
      <c r="BR75" s="0" t="str">
        <f aca="false">IF(OR($EZ75=BR$5,$FA75=BR$5,$FB75=BR$5),BR$5,"")</f>
        <v/>
      </c>
      <c r="BS75" s="0" t="str">
        <f aca="false">IF(AND($BR75=$BR$5,$B75=2001),CONCATENATE($BR75," ",$B75),"")</f>
        <v/>
      </c>
      <c r="BT75" s="0" t="str">
        <f aca="false">IF(AND($BR75=$BR$5,$B75=2002),CONCATENATE($BR75," ",$B75),"")</f>
        <v/>
      </c>
      <c r="BU75" s="0" t="str">
        <f aca="false">IF(AND($BR75=$BR$5,$B75=2003),CONCATENATE($BR75," ",$B75),"")</f>
        <v/>
      </c>
      <c r="BV75" s="0" t="str">
        <f aca="false">IF(AND($BR75=$BR$5,$B75=2004),CONCATENATE($BR75," ",$B75),"")</f>
        <v/>
      </c>
      <c r="BW75" s="0" t="str">
        <f aca="false">IF(OR($EZ75=BW$5,$FA75=BW$5,$FB75=BW$5),BW$5,"")</f>
        <v/>
      </c>
      <c r="BX75" s="0" t="str">
        <f aca="false">IF(AND($BW75=$BW$5,$B75=2001),CONCATENATE($BW75," ",$B75),"")</f>
        <v/>
      </c>
      <c r="BY75" s="0" t="str">
        <f aca="false">IF(AND($BW75=$BW$5,$B75=2002),CONCATENATE($BW75," ",$B75),"")</f>
        <v/>
      </c>
      <c r="BZ75" s="0" t="str">
        <f aca="false">IF(AND($BW75=$BW$5,$B75=2003),CONCATENATE($BW75," ",$B75),"")</f>
        <v/>
      </c>
      <c r="CA75" s="0" t="str">
        <f aca="false">IF(AND($BW75=$BW$5,$B75=2004),CONCATENATE($BW75," ",$B75),"")</f>
        <v/>
      </c>
      <c r="CB75" s="0" t="str">
        <f aca="false">IF(OR($EZ75=CB$5,$FA75=CB$5,$FB75=CB$5),CB$5,"")</f>
        <v/>
      </c>
      <c r="CC75" s="0" t="str">
        <f aca="false">IF(AND($CB75=$CB$5,$B75=2001),CONCATENATE($CB75," ",$B75),"")</f>
        <v/>
      </c>
      <c r="CD75" s="0" t="str">
        <f aca="false">IF(AND($CB75=$CB$5,$B75=2002),CONCATENATE($CB75," ",$B75),"")</f>
        <v/>
      </c>
      <c r="CE75" s="0" t="str">
        <f aca="false">IF(AND($CB75=$CB$5,$B75=2003),CONCATENATE($CB75," ",$B75),"")</f>
        <v/>
      </c>
      <c r="CF75" s="0" t="str">
        <f aca="false">IF(AND($CB75=$CB$5,$B75=2004),CONCATENATE($CB75," ",$B75),"")</f>
        <v/>
      </c>
      <c r="CG75" s="0" t="str">
        <f aca="false">IF(OR($EZ75=CG$5,$FA75=CG$5,$FB75=CG$5),CG$5,"")</f>
        <v/>
      </c>
      <c r="CH75" s="0" t="str">
        <f aca="false">IF(AND($CG75=$CG$5,$B75=2001),CONCATENATE($CG75," ",$B75),"")</f>
        <v/>
      </c>
      <c r="CI75" s="0" t="str">
        <f aca="false">IF(AND($CG75=$CG$5,$B75=2002),CONCATENATE($CG75," ",$B75),"")</f>
        <v/>
      </c>
      <c r="CJ75" s="0" t="str">
        <f aca="false">IF(AND($CG75=$CG$5,$B75=2003),CONCATENATE($CG75," ",$B75),"")</f>
        <v/>
      </c>
      <c r="CK75" s="0" t="str">
        <f aca="false">IF(AND($CG75=$CG$5,$B75=2004),CONCATENATE($CG75," ",$B75),"")</f>
        <v/>
      </c>
      <c r="CL75" s="0" t="str">
        <f aca="false">IF(OR($EZ75=CL$5,$FA75=CL$5,$FB75=CL$5),CL$5,"")</f>
        <v/>
      </c>
      <c r="CM75" s="0" t="str">
        <f aca="false">IF(AND($CL75=$CL$5,$B75=2001),CONCATENATE($CL75," ",$B75),"")</f>
        <v/>
      </c>
      <c r="CN75" s="0" t="str">
        <f aca="false">IF(AND($CL75=$CL$5,$B75=2002),CONCATENATE($CL75," ",$B75),"")</f>
        <v/>
      </c>
      <c r="CO75" s="0" t="str">
        <f aca="false">IF(AND($CL75=$CL$5,$B75=2003),CONCATENATE($CL75," ",$B75),"")</f>
        <v/>
      </c>
      <c r="CP75" s="0" t="str">
        <f aca="false">IF(AND($CL75=$CL$5,$B75=2004),CONCATENATE($CL75," ",$B75),"")</f>
        <v/>
      </c>
      <c r="CQ75" s="0" t="str">
        <f aca="false">IF(OR($EZ75=CQ$5,$FA75=CQ$5,$FB75=CQ$5),CQ$5,"")</f>
        <v/>
      </c>
      <c r="CR75" s="0" t="str">
        <f aca="false">IF(AND($CQ75=$CQ$5,$B75=2001),CONCATENATE($CQ75," ",$B75),"")</f>
        <v/>
      </c>
      <c r="CS75" s="0" t="str">
        <f aca="false">IF(AND($CQ75=$CQ$5,$B75=2002),CONCATENATE($CQ75," ",$B75),"")</f>
        <v/>
      </c>
      <c r="CT75" s="0" t="str">
        <f aca="false">IF(AND($CQ75=$CQ$5,$B75=2003),CONCATENATE($CQ75," ",$B75),"")</f>
        <v/>
      </c>
      <c r="CU75" s="0" t="str">
        <f aca="false">IF(AND($CQ75=$CQ$5,$B75=2004),CONCATENATE($CQ75," ",$B75),"")</f>
        <v/>
      </c>
      <c r="CV75" s="0" t="str">
        <f aca="false">IF(OR($EZ75=CV$5,$FA75=CV$5,$FB75=CV$5),CV$5,"")</f>
        <v/>
      </c>
      <c r="CW75" s="0" t="str">
        <f aca="false">IF(AND($CV75=$CV$5,$B75=2001),CONCATENATE($CV75," ",$B75),"")</f>
        <v/>
      </c>
      <c r="CX75" s="0" t="str">
        <f aca="false">IF(AND($CV75=$CV$5,$B75=2002),CONCATENATE($CV75," ",$B75),"")</f>
        <v/>
      </c>
      <c r="CY75" s="0" t="str">
        <f aca="false">IF(AND($CV75=$CV$5,$B75=2003),CONCATENATE($CV75," ",$B75),"")</f>
        <v/>
      </c>
      <c r="CZ75" s="0" t="str">
        <f aca="false">IF(AND($CV75=$CV$5,$B75=2004),CONCATENATE($CV75," ",$B75),"")</f>
        <v/>
      </c>
      <c r="DA75" s="0" t="str">
        <f aca="false">IF(OR($EZ75=DA$5,$FA75=DA$5,$FB75=DA$5),DA$5,"")</f>
        <v/>
      </c>
      <c r="DB75" s="0" t="str">
        <f aca="false">IF(AND($DA75=$DA$5,$B75=2001),CONCATENATE($DA75," ",$B75),"")</f>
        <v/>
      </c>
      <c r="DC75" s="0" t="str">
        <f aca="false">IF(AND($DA75=$DA$5,$B75=2002),CONCATENATE($DA75," ",$B75),"")</f>
        <v/>
      </c>
      <c r="DD75" s="0" t="str">
        <f aca="false">IF(AND($DA75=$DA$5,$B75=2003),CONCATENATE($DA75," ",$B75),"")</f>
        <v/>
      </c>
      <c r="DE75" s="0" t="str">
        <f aca="false">IF(AND($DA75=$DA$5,$B75=2004),CONCATENATE($DA75," ",$B75),"")</f>
        <v/>
      </c>
      <c r="DF75" s="0" t="n">
        <v>225</v>
      </c>
      <c r="DG75" s="0" t="n">
        <v>225</v>
      </c>
      <c r="DH75" s="12" t="n">
        <v>1401.1</v>
      </c>
      <c r="DI75" s="12" t="n">
        <v>1205</v>
      </c>
      <c r="DJ75" s="12" t="n">
        <v>905</v>
      </c>
      <c r="DK75" s="12" t="n">
        <v>1363</v>
      </c>
      <c r="DL75" s="12" t="n">
        <v>125</v>
      </c>
      <c r="DM75" s="0" t="n">
        <v>6.8</v>
      </c>
      <c r="DN75" s="12" t="n">
        <v>1023.1</v>
      </c>
      <c r="DO75" s="0" t="n">
        <v>34</v>
      </c>
      <c r="DP75" s="0" t="n">
        <v>160</v>
      </c>
      <c r="DQ75" s="12" t="n">
        <v>0</v>
      </c>
      <c r="DR75" s="12" t="n">
        <v>350</v>
      </c>
      <c r="DS75" s="12" t="n">
        <v>1051</v>
      </c>
      <c r="DT75" s="12" t="n">
        <v>760</v>
      </c>
      <c r="DU75" s="12" t="n">
        <v>1023.1</v>
      </c>
      <c r="DV75" s="0" t="n">
        <v>6.8</v>
      </c>
      <c r="DW75" s="0" t="n">
        <v>49</v>
      </c>
      <c r="DX75" s="12" t="n">
        <v>5.2</v>
      </c>
      <c r="DY75" s="0" t="n">
        <v>685</v>
      </c>
      <c r="DZ75" s="0" t="n">
        <v>1065</v>
      </c>
      <c r="EA75" s="0" t="n">
        <v>0</v>
      </c>
      <c r="EB75" s="12" t="n">
        <f aca="false">DF75*$EB$1*$EB$2</f>
        <v>40500</v>
      </c>
      <c r="EC75" s="12" t="n">
        <v>252198</v>
      </c>
      <c r="ED75" s="12" t="n">
        <v>216900</v>
      </c>
      <c r="EE75" s="12" t="n">
        <v>162900</v>
      </c>
      <c r="EF75" s="12" t="n">
        <v>245340</v>
      </c>
      <c r="EG75" s="12" t="n">
        <v>22500</v>
      </c>
      <c r="EH75" s="12" t="n">
        <v>1224</v>
      </c>
      <c r="EI75" s="12" t="n">
        <v>184158</v>
      </c>
      <c r="EJ75" s="12" t="n">
        <v>6120</v>
      </c>
      <c r="EK75" s="12" t="n">
        <v>28800</v>
      </c>
      <c r="EL75" s="12" t="n">
        <v>0</v>
      </c>
      <c r="EM75" s="12" t="n">
        <v>63000</v>
      </c>
      <c r="EN75" s="12" t="n">
        <v>189180</v>
      </c>
      <c r="EO75" s="12" t="n">
        <v>136800</v>
      </c>
      <c r="EP75" s="12" t="n">
        <v>184158</v>
      </c>
      <c r="EQ75" s="0" t="n">
        <v>1224</v>
      </c>
      <c r="ER75" s="12" t="n">
        <v>8820</v>
      </c>
      <c r="ES75" s="12" t="n">
        <v>936</v>
      </c>
      <c r="ET75" s="12" t="n">
        <v>123300</v>
      </c>
      <c r="EU75" s="12" t="n">
        <v>191700</v>
      </c>
      <c r="EV75" s="0" t="n">
        <v>0</v>
      </c>
      <c r="EW75" s="0" t="s">
        <v>114</v>
      </c>
      <c r="EX75" s="0" t="s">
        <v>115</v>
      </c>
      <c r="EY75" s="0" t="s">
        <v>116</v>
      </c>
      <c r="EZ75" s="25" t="s">
        <v>64</v>
      </c>
      <c r="FA75" s="25"/>
      <c r="FB75" s="25"/>
      <c r="FS75" s="0" t="n">
        <v>375</v>
      </c>
    </row>
    <row r="76" customFormat="false" ht="12.75" hidden="false" customHeight="false" outlineLevel="0" collapsed="false">
      <c r="A76" s="0" t="s">
        <v>144</v>
      </c>
      <c r="B76" s="0" t="n">
        <v>2002</v>
      </c>
      <c r="C76" s="24" t="n">
        <v>37316</v>
      </c>
      <c r="D76" s="0" t="s">
        <v>109</v>
      </c>
      <c r="E76" s="0" t="str">
        <f aca="false">CONCATENATE(D76," ",B76)</f>
        <v>AZ 2002</v>
      </c>
      <c r="F76" s="0" t="s">
        <v>110</v>
      </c>
      <c r="G76" s="0" t="s">
        <v>111</v>
      </c>
      <c r="H76" s="0" t="s">
        <v>181</v>
      </c>
      <c r="I76" s="0" t="s">
        <v>182</v>
      </c>
      <c r="J76" s="0" t="str">
        <f aca="false">IF(OR($EZ76=J$5,$FA76=J$5,$FB76=J$5),J$5,"")</f>
        <v/>
      </c>
      <c r="K76" s="0" t="str">
        <f aca="false">IF(AND($J76=$J$5,$B76=2001),CONCATENATE($J76," ",$B76),"")</f>
        <v/>
      </c>
      <c r="L76" s="0" t="str">
        <f aca="false">IF(AND($J76=$J$5,$B76=2002),CONCATENATE($J76," ",$B76),"")</f>
        <v/>
      </c>
      <c r="M76" s="0" t="str">
        <f aca="false">IF(AND($J76=$J$5,$B76=2003),CONCATENATE($J76," ",$B76),"")</f>
        <v/>
      </c>
      <c r="N76" s="0" t="str">
        <f aca="false">IF(AND($J76=$J$5,$B76=2004),CONCATENATE($J76," ",$B76),"")</f>
        <v/>
      </c>
      <c r="O76" s="0" t="str">
        <f aca="false">IF(OR($EZ76=O$5,$FA76=O$5,$FB76=O$5),O$5,"")</f>
        <v/>
      </c>
      <c r="P76" s="0" t="str">
        <f aca="false">IF(AND($O76=$O$5,$B76=2001),CONCATENATE($O76," ",$B76),"")</f>
        <v/>
      </c>
      <c r="Q76" s="0" t="str">
        <f aca="false">IF(AND($O76=$O$5,$B76=2002),CONCATENATE($O76," ",$B76),"")</f>
        <v/>
      </c>
      <c r="R76" s="0" t="str">
        <f aca="false">IF(AND($O76=$O$5,$B76=2003),CONCATENATE($O76," ",$B76),"")</f>
        <v/>
      </c>
      <c r="S76" s="0" t="str">
        <f aca="false">IF(AND($O76=$O$5,$B76=2004),CONCATENATE($O76," ",$B76),"")</f>
        <v/>
      </c>
      <c r="T76" s="0" t="str">
        <f aca="false">IF(OR($EZ76=T$5,$FA76=T$5,$FB76=T$5),T$5,"")</f>
        <v>El Paso South</v>
      </c>
      <c r="U76" s="0" t="str">
        <f aca="false">IF(AND($T76=$T$5,$B76=2001),CONCATENATE($T76," ",$B76),"")</f>
        <v/>
      </c>
      <c r="V76" s="0" t="str">
        <f aca="false">IF(AND($T76=$T$5,$B76=2002),CONCATENATE($T76," ",$B76),"")</f>
        <v>El Paso South 2002</v>
      </c>
      <c r="W76" s="0" t="str">
        <f aca="false">IF(AND($T76=$T$5,$B76=2003),CONCATENATE($T76," ",$B76),"")</f>
        <v/>
      </c>
      <c r="X76" s="0" t="str">
        <f aca="false">IF(AND($T76=$T$5,$B76=2004),CONCATENATE($T76," ",$B76),"")</f>
        <v/>
      </c>
      <c r="Y76" s="0" t="str">
        <f aca="false">IF(OR($EZ76=Y$5,$FA76=Y$5,$FB76=Y$5),Y$5,"")</f>
        <v/>
      </c>
      <c r="Z76" s="0" t="str">
        <f aca="false">IF(AND($Y76=$Y$5,$B76=2001),CONCATENATE($Y76," ",$B76),"")</f>
        <v/>
      </c>
      <c r="AA76" s="0" t="str">
        <f aca="false">IF(AND($Y76=$Y$5,$B76=2002),CONCATENATE($Y76," ",$B76),"")</f>
        <v/>
      </c>
      <c r="AB76" s="0" t="str">
        <f aca="false">IF(AND($Y76=$Y$5,$B76=2003),CONCATENATE($Y76," ",$B76),"")</f>
        <v/>
      </c>
      <c r="AC76" s="0" t="str">
        <f aca="false">IF(AND($Y76=$Y$5,$B76=2004),CONCATENATE($Y76," ",$B76),"")</f>
        <v/>
      </c>
      <c r="AD76" s="0" t="str">
        <f aca="false">IF(OR($EZ76=AD$5,$FA76=AD$5,$FB76=AD$5),AD$5,"")</f>
        <v/>
      </c>
      <c r="AE76" s="0" t="str">
        <f aca="false">IF(AND($AD76=$AD$5,$B76=2001),CONCATENATE($AD76," ",$B76),"")</f>
        <v/>
      </c>
      <c r="AF76" s="0" t="str">
        <f aca="false">IF(AND($AD76=$AD$5,$B76=2002),CONCATENATE($AD76," ",$B76),"")</f>
        <v/>
      </c>
      <c r="AG76" s="0" t="str">
        <f aca="false">IF(AND($AD76=$AD$5,$B76=2003),CONCATENATE($AD76," ",$B76),"")</f>
        <v/>
      </c>
      <c r="AH76" s="0" t="str">
        <f aca="false">IF(AND($AD76=$AD$5,$B76=2004),CONCATENATE($AD76," ",$B76),"")</f>
        <v/>
      </c>
      <c r="AI76" s="0" t="str">
        <f aca="false">IF(OR($EZ76=AI$5,$FA76=AI$5,$FB76=AI$5),AI$5,"")</f>
        <v/>
      </c>
      <c r="AJ76" s="0" t="str">
        <f aca="false">IF(AND($AI76=$AI$5,$B76=2001),CONCATENATE($AI76," ",$B76),"")</f>
        <v/>
      </c>
      <c r="AK76" s="0" t="str">
        <f aca="false">IF(AND($AI76=$AI$5,$B76=2002),CONCATENATE($AI76," ",$B76),"")</f>
        <v/>
      </c>
      <c r="AL76" s="0" t="str">
        <f aca="false">IF(AND($AI76=$AI$5,$B76=2003),CONCATENATE($AI76," ",$B76),"")</f>
        <v/>
      </c>
      <c r="AM76" s="0" t="str">
        <f aca="false">IF(AND($AI76=$AI$5,$B76=2004),CONCATENATE($AI76," ",$B76),"")</f>
        <v/>
      </c>
      <c r="AN76" s="0" t="str">
        <f aca="false">IF(OR($EZ76=AN$5,$FA76=AN$5,$FB76=AN$5),AN$5,"")</f>
        <v/>
      </c>
      <c r="AO76" s="0" t="str">
        <f aca="false">IF(AND($AN76=$AN$5,$B76=2001),CONCATENATE($AN76," ",$B76),"")</f>
        <v/>
      </c>
      <c r="AP76" s="0" t="str">
        <f aca="false">IF(AND($AN76=$AN$5,$B76=2002),CONCATENATE($AN76," ",$B76),"")</f>
        <v/>
      </c>
      <c r="AQ76" s="0" t="str">
        <f aca="false">IF(AND($AN76=$AN$5,$B76=2003),CONCATENATE($AN76," ",$B76),"")</f>
        <v/>
      </c>
      <c r="AR76" s="0" t="str">
        <f aca="false">IF(AND($AN76=$AN$5,$B76=2004),CONCATENATE($AN76," ",$B76),"")</f>
        <v/>
      </c>
      <c r="AS76" s="0" t="str">
        <f aca="false">IF(OR($EZ76=AS$5,$FA76=AS$5,$FB76=AS$5),AS$5,"")</f>
        <v/>
      </c>
      <c r="AT76" s="0" t="str">
        <f aca="false">IF(AND($AS76=$AS$5,$B76=2001),CONCATENATE($AS76," ",$B76),"")</f>
        <v/>
      </c>
      <c r="AU76" s="0" t="str">
        <f aca="false">IF(AND($AS76=$AS$5,$B76=2002),CONCATENATE($AS76," ",$B76),"")</f>
        <v/>
      </c>
      <c r="AV76" s="0" t="str">
        <f aca="false">IF(AND($AS76=$AS$5,$B76=2003),CONCATENATE($AS76," ",$B76),"")</f>
        <v/>
      </c>
      <c r="AW76" s="0" t="str">
        <f aca="false">IF(AND($AS76=$AS$5,$B76=2004),CONCATENATE($AS76," ",$B76),"")</f>
        <v/>
      </c>
      <c r="AX76" s="0" t="str">
        <f aca="false">IF(OR($EZ76=AX$5,$FA76=AX$5,$FB76=AX$5),AX$5,"")</f>
        <v/>
      </c>
      <c r="AY76" s="0" t="str">
        <f aca="false">IF(AND($AX76=$AX$5,$B76=2001),CONCATENATE($AX76," ",$B76),"")</f>
        <v/>
      </c>
      <c r="AZ76" s="0" t="str">
        <f aca="false">IF(AND($AX76=$AX$5,$B76=2002),CONCATENATE($AX76," ",$B76),"")</f>
        <v/>
      </c>
      <c r="BA76" s="0" t="str">
        <f aca="false">IF(AND($AX76=$AX$5,$B76=2003),CONCATENATE($AX76," ",$B76),"")</f>
        <v/>
      </c>
      <c r="BB76" s="0" t="str">
        <f aca="false">IF(AND($AX76=$AX$5,$B76=2004),CONCATENATE($AX76," ",$B76),"")</f>
        <v/>
      </c>
      <c r="BC76" s="0" t="str">
        <f aca="false">IF(OR($EZ76=BC$5,$FA76=BC$5,$FB76=BC$5),BC$5,"")</f>
        <v/>
      </c>
      <c r="BD76" s="0" t="str">
        <f aca="false">IF(AND($BC76=$BC$5,$B76=2001),CONCATENATE($BC76," ",$B76),"")</f>
        <v/>
      </c>
      <c r="BE76" s="0" t="str">
        <f aca="false">IF(AND($BC76=$BC$5,$B76=2002),CONCATENATE($BC76," ",$B76),"")</f>
        <v/>
      </c>
      <c r="BF76" s="0" t="str">
        <f aca="false">IF(AND($BC76=$BC$5,$B76=2003),CONCATENATE($BC76," ",$B76),"")</f>
        <v/>
      </c>
      <c r="BG76" s="0" t="str">
        <f aca="false">IF(AND($BC76=$BC$5,$B76=2004),CONCATENATE($BC76," ",$B76),"")</f>
        <v/>
      </c>
      <c r="BH76" s="0" t="str">
        <f aca="false">IF(OR($EZ76=BH$5,$FA76=BH$5,$FB76=BH$5),BH$5,"")</f>
        <v/>
      </c>
      <c r="BI76" s="0" t="str">
        <f aca="false">IF(AND($BH76=$BH$5,$B76=2001),CONCATENATE($BH76," ",$B76),"")</f>
        <v/>
      </c>
      <c r="BJ76" s="0" t="str">
        <f aca="false">IF(AND($BH76=$BH$5,$B76=2002),CONCATENATE($BH76," ",$B76),"")</f>
        <v/>
      </c>
      <c r="BK76" s="0" t="str">
        <f aca="false">IF(AND($BH76=$BH$5,$B76=2003),CONCATENATE($BH76," ",$B76),"")</f>
        <v/>
      </c>
      <c r="BL76" s="0" t="str">
        <f aca="false">IF(AND($BH76=$BH$5,$B76=2004),CONCATENATE($BH76," ",$B76),"")</f>
        <v/>
      </c>
      <c r="BM76" s="0" t="str">
        <f aca="false">IF(OR($EZ76=BM$5,$FA76=BM$5,$FB76=BM$5),BM$5,"")</f>
        <v/>
      </c>
      <c r="BN76" s="0" t="str">
        <f aca="false">IF(AND($BM76=$BM$5,$B76=2001),CONCATENATE($BM76," ",$B76),"")</f>
        <v/>
      </c>
      <c r="BO76" s="0" t="str">
        <f aca="false">IF(AND($BM76=$BM$5,$B76=2002),CONCATENATE($BM76," ",$B76),"")</f>
        <v/>
      </c>
      <c r="BP76" s="0" t="str">
        <f aca="false">IF(AND($BM76=$BM$5,$B76=2003),CONCATENATE($BM76," ",$B76),"")</f>
        <v/>
      </c>
      <c r="BQ76" s="0" t="str">
        <f aca="false">IF(AND($BM76=$BM$5,$B76=2004),CONCATENATE($BM76," ",$B76),"")</f>
        <v/>
      </c>
      <c r="BR76" s="0" t="str">
        <f aca="false">IF(OR($EZ76=BR$5,$FA76=BR$5,$FB76=BR$5),BR$5,"")</f>
        <v/>
      </c>
      <c r="BS76" s="0" t="str">
        <f aca="false">IF(AND($BR76=$BR$5,$B76=2001),CONCATENATE($BR76," ",$B76),"")</f>
        <v/>
      </c>
      <c r="BT76" s="0" t="str">
        <f aca="false">IF(AND($BR76=$BR$5,$B76=2002),CONCATENATE($BR76," ",$B76),"")</f>
        <v/>
      </c>
      <c r="BU76" s="0" t="str">
        <f aca="false">IF(AND($BR76=$BR$5,$B76=2003),CONCATENATE($BR76," ",$B76),"")</f>
        <v/>
      </c>
      <c r="BV76" s="0" t="str">
        <f aca="false">IF(AND($BR76=$BR$5,$B76=2004),CONCATENATE($BR76," ",$B76),"")</f>
        <v/>
      </c>
      <c r="BW76" s="0" t="str">
        <f aca="false">IF(OR($EZ76=BW$5,$FA76=BW$5,$FB76=BW$5),BW$5,"")</f>
        <v/>
      </c>
      <c r="BX76" s="0" t="str">
        <f aca="false">IF(AND($BW76=$BW$5,$B76=2001),CONCATENATE($BW76," ",$B76),"")</f>
        <v/>
      </c>
      <c r="BY76" s="0" t="str">
        <f aca="false">IF(AND($BW76=$BW$5,$B76=2002),CONCATENATE($BW76," ",$B76),"")</f>
        <v/>
      </c>
      <c r="BZ76" s="0" t="str">
        <f aca="false">IF(AND($BW76=$BW$5,$B76=2003),CONCATENATE($BW76," ",$B76),"")</f>
        <v/>
      </c>
      <c r="CA76" s="0" t="str">
        <f aca="false">IF(AND($BW76=$BW$5,$B76=2004),CONCATENATE($BW76," ",$B76),"")</f>
        <v/>
      </c>
      <c r="CB76" s="0" t="str">
        <f aca="false">IF(OR($EZ76=CB$5,$FA76=CB$5,$FB76=CB$5),CB$5,"")</f>
        <v/>
      </c>
      <c r="CC76" s="0" t="str">
        <f aca="false">IF(AND($CB76=$CB$5,$B76=2001),CONCATENATE($CB76," ",$B76),"")</f>
        <v/>
      </c>
      <c r="CD76" s="0" t="str">
        <f aca="false">IF(AND($CB76=$CB$5,$B76=2002),CONCATENATE($CB76," ",$B76),"")</f>
        <v/>
      </c>
      <c r="CE76" s="0" t="str">
        <f aca="false">IF(AND($CB76=$CB$5,$B76=2003),CONCATENATE($CB76," ",$B76),"")</f>
        <v/>
      </c>
      <c r="CF76" s="0" t="str">
        <f aca="false">IF(AND($CB76=$CB$5,$B76=2004),CONCATENATE($CB76," ",$B76),"")</f>
        <v/>
      </c>
      <c r="CG76" s="0" t="str">
        <f aca="false">IF(OR($EZ76=CG$5,$FA76=CG$5,$FB76=CG$5),CG$5,"")</f>
        <v/>
      </c>
      <c r="CH76" s="0" t="str">
        <f aca="false">IF(AND($CG76=$CG$5,$B76=2001),CONCATENATE($CG76," ",$B76),"")</f>
        <v/>
      </c>
      <c r="CI76" s="0" t="str">
        <f aca="false">IF(AND($CG76=$CG$5,$B76=2002),CONCATENATE($CG76," ",$B76),"")</f>
        <v/>
      </c>
      <c r="CJ76" s="0" t="str">
        <f aca="false">IF(AND($CG76=$CG$5,$B76=2003),CONCATENATE($CG76," ",$B76),"")</f>
        <v/>
      </c>
      <c r="CK76" s="0" t="str">
        <f aca="false">IF(AND($CG76=$CG$5,$B76=2004),CONCATENATE($CG76," ",$B76),"")</f>
        <v/>
      </c>
      <c r="CL76" s="0" t="str">
        <f aca="false">IF(OR($EZ76=CL$5,$FA76=CL$5,$FB76=CL$5),CL$5,"")</f>
        <v/>
      </c>
      <c r="CM76" s="0" t="str">
        <f aca="false">IF(AND($CL76=$CL$5,$B76=2001),CONCATENATE($CL76," ",$B76),"")</f>
        <v/>
      </c>
      <c r="CN76" s="0" t="str">
        <f aca="false">IF(AND($CL76=$CL$5,$B76=2002),CONCATENATE($CL76," ",$B76),"")</f>
        <v/>
      </c>
      <c r="CO76" s="0" t="str">
        <f aca="false">IF(AND($CL76=$CL$5,$B76=2003),CONCATENATE($CL76," ",$B76),"")</f>
        <v/>
      </c>
      <c r="CP76" s="0" t="str">
        <f aca="false">IF(AND($CL76=$CL$5,$B76=2004),CONCATENATE($CL76," ",$B76),"")</f>
        <v/>
      </c>
      <c r="CQ76" s="0" t="str">
        <f aca="false">IF(OR($EZ76=CQ$5,$FA76=CQ$5,$FB76=CQ$5),CQ$5,"")</f>
        <v/>
      </c>
      <c r="CR76" s="0" t="str">
        <f aca="false">IF(AND($CQ76=$CQ$5,$B76=2001),CONCATENATE($CQ76," ",$B76),"")</f>
        <v/>
      </c>
      <c r="CS76" s="0" t="str">
        <f aca="false">IF(AND($CQ76=$CQ$5,$B76=2002),CONCATENATE($CQ76," ",$B76),"")</f>
        <v/>
      </c>
      <c r="CT76" s="0" t="str">
        <f aca="false">IF(AND($CQ76=$CQ$5,$B76=2003),CONCATENATE($CQ76," ",$B76),"")</f>
        <v/>
      </c>
      <c r="CU76" s="0" t="str">
        <f aca="false">IF(AND($CQ76=$CQ$5,$B76=2004),CONCATENATE($CQ76," ",$B76),"")</f>
        <v/>
      </c>
      <c r="CV76" s="0" t="str">
        <f aca="false">IF(OR($EZ76=CV$5,$FA76=CV$5,$FB76=CV$5),CV$5,"")</f>
        <v/>
      </c>
      <c r="CW76" s="0" t="str">
        <f aca="false">IF(AND($CV76=$CV$5,$B76=2001),CONCATENATE($CV76," ",$B76),"")</f>
        <v/>
      </c>
      <c r="CX76" s="0" t="str">
        <f aca="false">IF(AND($CV76=$CV$5,$B76=2002),CONCATENATE($CV76," ",$B76),"")</f>
        <v/>
      </c>
      <c r="CY76" s="0" t="str">
        <f aca="false">IF(AND($CV76=$CV$5,$B76=2003),CONCATENATE($CV76," ",$B76),"")</f>
        <v/>
      </c>
      <c r="CZ76" s="0" t="str">
        <f aca="false">IF(AND($CV76=$CV$5,$B76=2004),CONCATENATE($CV76," ",$B76),"")</f>
        <v/>
      </c>
      <c r="DA76" s="0" t="str">
        <f aca="false">IF(OR($EZ76=DA$5,$FA76=DA$5,$FB76=DA$5),DA$5,"")</f>
        <v/>
      </c>
      <c r="DB76" s="0" t="str">
        <f aca="false">IF(AND($DA76=$DA$5,$B76=2001),CONCATENATE($DA76," ",$B76),"")</f>
        <v/>
      </c>
      <c r="DC76" s="0" t="str">
        <f aca="false">IF(AND($DA76=$DA$5,$B76=2002),CONCATENATE($DA76," ",$B76),"")</f>
        <v/>
      </c>
      <c r="DD76" s="0" t="str">
        <f aca="false">IF(AND($DA76=$DA$5,$B76=2003),CONCATENATE($DA76," ",$B76),"")</f>
        <v/>
      </c>
      <c r="DE76" s="0" t="str">
        <f aca="false">IF(AND($DA76=$DA$5,$B76=2004),CONCATENATE($DA76," ",$B76),"")</f>
        <v/>
      </c>
      <c r="DF76" s="0" t="n">
        <v>350</v>
      </c>
      <c r="DG76" s="0" t="n">
        <v>0</v>
      </c>
      <c r="DH76" s="12" t="n">
        <v>1401.1</v>
      </c>
      <c r="DI76" s="12" t="n">
        <v>1205</v>
      </c>
      <c r="DJ76" s="12" t="n">
        <v>1255</v>
      </c>
      <c r="DK76" s="12" t="n">
        <v>1363</v>
      </c>
      <c r="DL76" s="12" t="n">
        <v>345</v>
      </c>
      <c r="DM76" s="0" t="n">
        <v>6.8</v>
      </c>
      <c r="DN76" s="12" t="n">
        <v>1023.1</v>
      </c>
      <c r="DO76" s="0" t="n">
        <v>34</v>
      </c>
      <c r="DP76" s="0" t="n">
        <v>160</v>
      </c>
      <c r="DQ76" s="12" t="n">
        <v>0</v>
      </c>
      <c r="DR76" s="12" t="n">
        <v>350</v>
      </c>
      <c r="DS76" s="12" t="n">
        <v>1051</v>
      </c>
      <c r="DT76" s="12" t="n">
        <v>760</v>
      </c>
      <c r="DU76" s="12" t="n">
        <v>1023.1</v>
      </c>
      <c r="DV76" s="0" t="n">
        <v>6.8</v>
      </c>
      <c r="DW76" s="0" t="n">
        <v>49</v>
      </c>
      <c r="DX76" s="12" t="n">
        <v>5.2</v>
      </c>
      <c r="DY76" s="0" t="n">
        <v>685</v>
      </c>
      <c r="DZ76" s="0" t="n">
        <v>1065</v>
      </c>
      <c r="EA76" s="0" t="n">
        <v>0</v>
      </c>
      <c r="EB76" s="12" t="n">
        <f aca="false">DF76*$EB$1*$EB$2</f>
        <v>63000</v>
      </c>
      <c r="EC76" s="12" t="n">
        <v>252198</v>
      </c>
      <c r="ED76" s="12" t="n">
        <v>216900</v>
      </c>
      <c r="EE76" s="12" t="n">
        <v>225900</v>
      </c>
      <c r="EF76" s="12" t="n">
        <v>245340</v>
      </c>
      <c r="EG76" s="12" t="n">
        <v>62100</v>
      </c>
      <c r="EH76" s="12" t="n">
        <v>1224</v>
      </c>
      <c r="EI76" s="12" t="n">
        <v>184158</v>
      </c>
      <c r="EJ76" s="12" t="n">
        <v>6120</v>
      </c>
      <c r="EK76" s="12" t="n">
        <v>28800</v>
      </c>
      <c r="EL76" s="12" t="n">
        <v>0</v>
      </c>
      <c r="EM76" s="12" t="n">
        <v>63000</v>
      </c>
      <c r="EN76" s="12" t="n">
        <v>189180</v>
      </c>
      <c r="EO76" s="12" t="n">
        <v>136800</v>
      </c>
      <c r="EP76" s="12" t="n">
        <v>184158</v>
      </c>
      <c r="EQ76" s="0" t="n">
        <v>1224</v>
      </c>
      <c r="ER76" s="12" t="n">
        <v>8820</v>
      </c>
      <c r="ES76" s="12" t="n">
        <v>936</v>
      </c>
      <c r="ET76" s="12" t="n">
        <v>123300</v>
      </c>
      <c r="EU76" s="12" t="n">
        <v>191700</v>
      </c>
      <c r="EV76" s="0" t="n">
        <v>0</v>
      </c>
      <c r="EW76" s="0" t="s">
        <v>114</v>
      </c>
      <c r="EX76" s="0" t="s">
        <v>115</v>
      </c>
      <c r="EY76" s="0" t="s">
        <v>116</v>
      </c>
      <c r="EZ76" s="25" t="s">
        <v>64</v>
      </c>
      <c r="FA76" s="25"/>
      <c r="FB76" s="25"/>
      <c r="FC76" s="0" t="s">
        <v>515</v>
      </c>
      <c r="FD76" s="0" t="s">
        <v>516</v>
      </c>
      <c r="FH76" s="0" t="n">
        <v>0</v>
      </c>
      <c r="FS76" s="0" t="n">
        <v>748</v>
      </c>
    </row>
    <row r="77" customFormat="false" ht="12.75" hidden="false" customHeight="false" outlineLevel="0" collapsed="false">
      <c r="A77" s="0" t="s">
        <v>144</v>
      </c>
      <c r="B77" s="0" t="n">
        <v>2002</v>
      </c>
      <c r="C77" s="24" t="n">
        <v>37408</v>
      </c>
      <c r="D77" s="0" t="s">
        <v>109</v>
      </c>
      <c r="E77" s="0" t="str">
        <f aca="false">CONCATENATE(D77," ",B77)</f>
        <v>AZ 2002</v>
      </c>
      <c r="F77" s="0" t="s">
        <v>203</v>
      </c>
      <c r="G77" s="0" t="s">
        <v>204</v>
      </c>
      <c r="H77" s="0" t="s">
        <v>205</v>
      </c>
      <c r="I77" s="0" t="s">
        <v>206</v>
      </c>
      <c r="J77" s="0" t="str">
        <f aca="false">IF(OR($EZ77=J$5,$FA77=J$5,$FB77=J$5),J$5,"")</f>
        <v/>
      </c>
      <c r="K77" s="0" t="str">
        <f aca="false">IF(AND($J77=$J$5,$B77=2001),CONCATENATE($J77," ",$B77),"")</f>
        <v/>
      </c>
      <c r="L77" s="0" t="str">
        <f aca="false">IF(AND($J77=$J$5,$B77=2002),CONCATENATE($J77," ",$B77),"")</f>
        <v/>
      </c>
      <c r="M77" s="0" t="str">
        <f aca="false">IF(AND($J77=$J$5,$B77=2003),CONCATENATE($J77," ",$B77),"")</f>
        <v/>
      </c>
      <c r="N77" s="0" t="str">
        <f aca="false">IF(AND($J77=$J$5,$B77=2004),CONCATENATE($J77," ",$B77),"")</f>
        <v/>
      </c>
      <c r="O77" s="0" t="str">
        <f aca="false">IF(OR($EZ77=O$5,$FA77=O$5,$FB77=O$5),O$5,"")</f>
        <v/>
      </c>
      <c r="P77" s="0" t="str">
        <f aca="false">IF(AND($O77=$O$5,$B77=2001),CONCATENATE($O77," ",$B77),"")</f>
        <v/>
      </c>
      <c r="Q77" s="0" t="str">
        <f aca="false">IF(AND($O77=$O$5,$B77=2002),CONCATENATE($O77," ",$B77),"")</f>
        <v/>
      </c>
      <c r="R77" s="0" t="str">
        <f aca="false">IF(AND($O77=$O$5,$B77=2003),CONCATENATE($O77," ",$B77),"")</f>
        <v/>
      </c>
      <c r="S77" s="0" t="str">
        <f aca="false">IF(AND($O77=$O$5,$B77=2004),CONCATENATE($O77," ",$B77),"")</f>
        <v/>
      </c>
      <c r="T77" s="0" t="str">
        <f aca="false">IF(OR($EZ77=T$5,$FA77=T$5,$FB77=T$5),T$5,"")</f>
        <v>El Paso South</v>
      </c>
      <c r="U77" s="0" t="str">
        <f aca="false">IF(AND($T77=$T$5,$B77=2001),CONCATENATE($T77," ",$B77),"")</f>
        <v/>
      </c>
      <c r="V77" s="0" t="str">
        <f aca="false">IF(AND($T77=$T$5,$B77=2002),CONCATENATE($T77," ",$B77),"")</f>
        <v>El Paso South 2002</v>
      </c>
      <c r="W77" s="0" t="str">
        <f aca="false">IF(AND($T77=$T$5,$B77=2003),CONCATENATE($T77," ",$B77),"")</f>
        <v/>
      </c>
      <c r="X77" s="0" t="str">
        <f aca="false">IF(AND($T77=$T$5,$B77=2004),CONCATENATE($T77," ",$B77),"")</f>
        <v/>
      </c>
      <c r="Y77" s="0" t="str">
        <f aca="false">IF(OR($EZ77=Y$5,$FA77=Y$5,$FB77=Y$5),Y$5,"")</f>
        <v/>
      </c>
      <c r="Z77" s="0" t="str">
        <f aca="false">IF(AND($Y77=$Y$5,$B77=2001),CONCATENATE($Y77," ",$B77),"")</f>
        <v/>
      </c>
      <c r="AA77" s="0" t="str">
        <f aca="false">IF(AND($Y77=$Y$5,$B77=2002),CONCATENATE($Y77," ",$B77),"")</f>
        <v/>
      </c>
      <c r="AB77" s="0" t="str">
        <f aca="false">IF(AND($Y77=$Y$5,$B77=2003),CONCATENATE($Y77," ",$B77),"")</f>
        <v/>
      </c>
      <c r="AC77" s="0" t="str">
        <f aca="false">IF(AND($Y77=$Y$5,$B77=2004),CONCATENATE($Y77," ",$B77),"")</f>
        <v/>
      </c>
      <c r="AD77" s="0" t="str">
        <f aca="false">IF(OR($EZ77=AD$5,$FA77=AD$5,$FB77=AD$5),AD$5,"")</f>
        <v/>
      </c>
      <c r="AE77" s="0" t="str">
        <f aca="false">IF(AND($AD77=$AD$5,$B77=2001),CONCATENATE($AD77," ",$B77),"")</f>
        <v/>
      </c>
      <c r="AF77" s="0" t="str">
        <f aca="false">IF(AND($AD77=$AD$5,$B77=2002),CONCATENATE($AD77," ",$B77),"")</f>
        <v/>
      </c>
      <c r="AG77" s="0" t="str">
        <f aca="false">IF(AND($AD77=$AD$5,$B77=2003),CONCATENATE($AD77," ",$B77),"")</f>
        <v/>
      </c>
      <c r="AH77" s="0" t="str">
        <f aca="false">IF(AND($AD77=$AD$5,$B77=2004),CONCATENATE($AD77," ",$B77),"")</f>
        <v/>
      </c>
      <c r="AI77" s="0" t="str">
        <f aca="false">IF(OR($EZ77=AI$5,$FA77=AI$5,$FB77=AI$5),AI$5,"")</f>
        <v/>
      </c>
      <c r="AJ77" s="0" t="str">
        <f aca="false">IF(AND($AI77=$AI$5,$B77=2001),CONCATENATE($AI77," ",$B77),"")</f>
        <v/>
      </c>
      <c r="AK77" s="0" t="str">
        <f aca="false">IF(AND($AI77=$AI$5,$B77=2002),CONCATENATE($AI77," ",$B77),"")</f>
        <v/>
      </c>
      <c r="AL77" s="0" t="str">
        <f aca="false">IF(AND($AI77=$AI$5,$B77=2003),CONCATENATE($AI77," ",$B77),"")</f>
        <v/>
      </c>
      <c r="AM77" s="0" t="str">
        <f aca="false">IF(AND($AI77=$AI$5,$B77=2004),CONCATENATE($AI77," ",$B77),"")</f>
        <v/>
      </c>
      <c r="AN77" s="0" t="str">
        <f aca="false">IF(OR($EZ77=AN$5,$FA77=AN$5,$FB77=AN$5),AN$5,"")</f>
        <v/>
      </c>
      <c r="AO77" s="0" t="str">
        <f aca="false">IF(AND($AN77=$AN$5,$B77=2001),CONCATENATE($AN77," ",$B77),"")</f>
        <v/>
      </c>
      <c r="AP77" s="0" t="str">
        <f aca="false">IF(AND($AN77=$AN$5,$B77=2002),CONCATENATE($AN77," ",$B77),"")</f>
        <v/>
      </c>
      <c r="AQ77" s="0" t="str">
        <f aca="false">IF(AND($AN77=$AN$5,$B77=2003),CONCATENATE($AN77," ",$B77),"")</f>
        <v/>
      </c>
      <c r="AR77" s="0" t="str">
        <f aca="false">IF(AND($AN77=$AN$5,$B77=2004),CONCATENATE($AN77," ",$B77),"")</f>
        <v/>
      </c>
      <c r="AS77" s="0" t="str">
        <f aca="false">IF(OR($EZ77=AS$5,$FA77=AS$5,$FB77=AS$5),AS$5,"")</f>
        <v/>
      </c>
      <c r="AT77" s="0" t="str">
        <f aca="false">IF(AND($AS77=$AS$5,$B77=2001),CONCATENATE($AS77," ",$B77),"")</f>
        <v/>
      </c>
      <c r="AU77" s="0" t="str">
        <f aca="false">IF(AND($AS77=$AS$5,$B77=2002),CONCATENATE($AS77," ",$B77),"")</f>
        <v/>
      </c>
      <c r="AV77" s="0" t="str">
        <f aca="false">IF(AND($AS77=$AS$5,$B77=2003),CONCATENATE($AS77," ",$B77),"")</f>
        <v/>
      </c>
      <c r="AW77" s="0" t="str">
        <f aca="false">IF(AND($AS77=$AS$5,$B77=2004),CONCATENATE($AS77," ",$B77),"")</f>
        <v/>
      </c>
      <c r="AX77" s="0" t="str">
        <f aca="false">IF(OR($EZ77=AX$5,$FA77=AX$5,$FB77=AX$5),AX$5,"")</f>
        <v/>
      </c>
      <c r="AY77" s="0" t="str">
        <f aca="false">IF(AND($AX77=$AX$5,$B77=2001),CONCATENATE($AX77," ",$B77),"")</f>
        <v/>
      </c>
      <c r="AZ77" s="0" t="str">
        <f aca="false">IF(AND($AX77=$AX$5,$B77=2002),CONCATENATE($AX77," ",$B77),"")</f>
        <v/>
      </c>
      <c r="BA77" s="0" t="str">
        <f aca="false">IF(AND($AX77=$AX$5,$B77=2003),CONCATENATE($AX77," ",$B77),"")</f>
        <v/>
      </c>
      <c r="BB77" s="0" t="str">
        <f aca="false">IF(AND($AX77=$AX$5,$B77=2004),CONCATENATE($AX77," ",$B77),"")</f>
        <v/>
      </c>
      <c r="BC77" s="0" t="str">
        <f aca="false">IF(OR($EZ77=BC$5,$FA77=BC$5,$FB77=BC$5),BC$5,"")</f>
        <v/>
      </c>
      <c r="BD77" s="0" t="str">
        <f aca="false">IF(AND($BC77=$BC$5,$B77=2001),CONCATENATE($BC77," ",$B77),"")</f>
        <v/>
      </c>
      <c r="BE77" s="0" t="str">
        <f aca="false">IF(AND($BC77=$BC$5,$B77=2002),CONCATENATE($BC77," ",$B77),"")</f>
        <v/>
      </c>
      <c r="BF77" s="0" t="str">
        <f aca="false">IF(AND($BC77=$BC$5,$B77=2003),CONCATENATE($BC77," ",$B77),"")</f>
        <v/>
      </c>
      <c r="BG77" s="0" t="str">
        <f aca="false">IF(AND($BC77=$BC$5,$B77=2004),CONCATENATE($BC77," ",$B77),"")</f>
        <v/>
      </c>
      <c r="BH77" s="0" t="str">
        <f aca="false">IF(OR($EZ77=BH$5,$FA77=BH$5,$FB77=BH$5),BH$5,"")</f>
        <v/>
      </c>
      <c r="BI77" s="0" t="str">
        <f aca="false">IF(AND($BH77=$BH$5,$B77=2001),CONCATENATE($BH77," ",$B77),"")</f>
        <v/>
      </c>
      <c r="BJ77" s="0" t="str">
        <f aca="false">IF(AND($BH77=$BH$5,$B77=2002),CONCATENATE($BH77," ",$B77),"")</f>
        <v/>
      </c>
      <c r="BK77" s="0" t="str">
        <f aca="false">IF(AND($BH77=$BH$5,$B77=2003),CONCATENATE($BH77," ",$B77),"")</f>
        <v/>
      </c>
      <c r="BL77" s="0" t="str">
        <f aca="false">IF(AND($BH77=$BH$5,$B77=2004),CONCATENATE($BH77," ",$B77),"")</f>
        <v/>
      </c>
      <c r="BM77" s="0" t="str">
        <f aca="false">IF(OR($EZ77=BM$5,$FA77=BM$5,$FB77=BM$5),BM$5,"")</f>
        <v/>
      </c>
      <c r="BN77" s="0" t="str">
        <f aca="false">IF(AND($BM77=$BM$5,$B77=2001),CONCATENATE($BM77," ",$B77),"")</f>
        <v/>
      </c>
      <c r="BO77" s="0" t="str">
        <f aca="false">IF(AND($BM77=$BM$5,$B77=2002),CONCATENATE($BM77," ",$B77),"")</f>
        <v/>
      </c>
      <c r="BP77" s="0" t="str">
        <f aca="false">IF(AND($BM77=$BM$5,$B77=2003),CONCATENATE($BM77," ",$B77),"")</f>
        <v/>
      </c>
      <c r="BQ77" s="0" t="str">
        <f aca="false">IF(AND($BM77=$BM$5,$B77=2004),CONCATENATE($BM77," ",$B77),"")</f>
        <v/>
      </c>
      <c r="BR77" s="0" t="str">
        <f aca="false">IF(OR($EZ77=BR$5,$FA77=BR$5,$FB77=BR$5),BR$5,"")</f>
        <v/>
      </c>
      <c r="BS77" s="0" t="str">
        <f aca="false">IF(AND($BR77=$BR$5,$B77=2001),CONCATENATE($BR77," ",$B77),"")</f>
        <v/>
      </c>
      <c r="BT77" s="0" t="str">
        <f aca="false">IF(AND($BR77=$BR$5,$B77=2002),CONCATENATE($BR77," ",$B77),"")</f>
        <v/>
      </c>
      <c r="BU77" s="0" t="str">
        <f aca="false">IF(AND($BR77=$BR$5,$B77=2003),CONCATENATE($BR77," ",$B77),"")</f>
        <v/>
      </c>
      <c r="BV77" s="0" t="str">
        <f aca="false">IF(AND($BR77=$BR$5,$B77=2004),CONCATENATE($BR77," ",$B77),"")</f>
        <v/>
      </c>
      <c r="BW77" s="0" t="str">
        <f aca="false">IF(OR($EZ77=BW$5,$FA77=BW$5,$FB77=BW$5),BW$5,"")</f>
        <v/>
      </c>
      <c r="BX77" s="0" t="str">
        <f aca="false">IF(AND($BW77=$BW$5,$B77=2001),CONCATENATE($BW77," ",$B77),"")</f>
        <v/>
      </c>
      <c r="BY77" s="0" t="str">
        <f aca="false">IF(AND($BW77=$BW$5,$B77=2002),CONCATENATE($BW77," ",$B77),"")</f>
        <v/>
      </c>
      <c r="BZ77" s="0" t="str">
        <f aca="false">IF(AND($BW77=$BW$5,$B77=2003),CONCATENATE($BW77," ",$B77),"")</f>
        <v/>
      </c>
      <c r="CA77" s="0" t="str">
        <f aca="false">IF(AND($BW77=$BW$5,$B77=2004),CONCATENATE($BW77," ",$B77),"")</f>
        <v/>
      </c>
      <c r="CB77" s="0" t="str">
        <f aca="false">IF(OR($EZ77=CB$5,$FA77=CB$5,$FB77=CB$5),CB$5,"")</f>
        <v/>
      </c>
      <c r="CC77" s="0" t="str">
        <f aca="false">IF(AND($CB77=$CB$5,$B77=2001),CONCATENATE($CB77," ",$B77),"")</f>
        <v/>
      </c>
      <c r="CD77" s="0" t="str">
        <f aca="false">IF(AND($CB77=$CB$5,$B77=2002),CONCATENATE($CB77," ",$B77),"")</f>
        <v/>
      </c>
      <c r="CE77" s="0" t="str">
        <f aca="false">IF(AND($CB77=$CB$5,$B77=2003),CONCATENATE($CB77," ",$B77),"")</f>
        <v/>
      </c>
      <c r="CF77" s="0" t="str">
        <f aca="false">IF(AND($CB77=$CB$5,$B77=2004),CONCATENATE($CB77," ",$B77),"")</f>
        <v/>
      </c>
      <c r="CG77" s="0" t="str">
        <f aca="false">IF(OR($EZ77=CG$5,$FA77=CG$5,$FB77=CG$5),CG$5,"")</f>
        <v/>
      </c>
      <c r="CH77" s="0" t="str">
        <f aca="false">IF(AND($CG77=$CG$5,$B77=2001),CONCATENATE($CG77," ",$B77),"")</f>
        <v/>
      </c>
      <c r="CI77" s="0" t="str">
        <f aca="false">IF(AND($CG77=$CG$5,$B77=2002),CONCATENATE($CG77," ",$B77),"")</f>
        <v/>
      </c>
      <c r="CJ77" s="0" t="str">
        <f aca="false">IF(AND($CG77=$CG$5,$B77=2003),CONCATENATE($CG77," ",$B77),"")</f>
        <v/>
      </c>
      <c r="CK77" s="0" t="str">
        <f aca="false">IF(AND($CG77=$CG$5,$B77=2004),CONCATENATE($CG77," ",$B77),"")</f>
        <v/>
      </c>
      <c r="CL77" s="0" t="str">
        <f aca="false">IF(OR($EZ77=CL$5,$FA77=CL$5,$FB77=CL$5),CL$5,"")</f>
        <v/>
      </c>
      <c r="CM77" s="0" t="str">
        <f aca="false">IF(AND($CL77=$CL$5,$B77=2001),CONCATENATE($CL77," ",$B77),"")</f>
        <v/>
      </c>
      <c r="CN77" s="0" t="str">
        <f aca="false">IF(AND($CL77=$CL$5,$B77=2002),CONCATENATE($CL77," ",$B77),"")</f>
        <v/>
      </c>
      <c r="CO77" s="0" t="str">
        <f aca="false">IF(AND($CL77=$CL$5,$B77=2003),CONCATENATE($CL77," ",$B77),"")</f>
        <v/>
      </c>
      <c r="CP77" s="0" t="str">
        <f aca="false">IF(AND($CL77=$CL$5,$B77=2004),CONCATENATE($CL77," ",$B77),"")</f>
        <v/>
      </c>
      <c r="CQ77" s="0" t="str">
        <f aca="false">IF(OR($EZ77=CQ$5,$FA77=CQ$5,$FB77=CQ$5),CQ$5,"")</f>
        <v/>
      </c>
      <c r="CR77" s="0" t="str">
        <f aca="false">IF(AND($CQ77=$CQ$5,$B77=2001),CONCATENATE($CQ77," ",$B77),"")</f>
        <v/>
      </c>
      <c r="CS77" s="0" t="str">
        <f aca="false">IF(AND($CQ77=$CQ$5,$B77=2002),CONCATENATE($CQ77," ",$B77),"")</f>
        <v/>
      </c>
      <c r="CT77" s="0" t="str">
        <f aca="false">IF(AND($CQ77=$CQ$5,$B77=2003),CONCATENATE($CQ77," ",$B77),"")</f>
        <v/>
      </c>
      <c r="CU77" s="0" t="str">
        <f aca="false">IF(AND($CQ77=$CQ$5,$B77=2004),CONCATENATE($CQ77," ",$B77),"")</f>
        <v/>
      </c>
      <c r="CV77" s="0" t="str">
        <f aca="false">IF(OR($EZ77=CV$5,$FA77=CV$5,$FB77=CV$5),CV$5,"")</f>
        <v/>
      </c>
      <c r="CW77" s="0" t="str">
        <f aca="false">IF(AND($CV77=$CV$5,$B77=2001),CONCATENATE($CV77," ",$B77),"")</f>
        <v/>
      </c>
      <c r="CX77" s="0" t="str">
        <f aca="false">IF(AND($CV77=$CV$5,$B77=2002),CONCATENATE($CV77," ",$B77),"")</f>
        <v/>
      </c>
      <c r="CY77" s="0" t="str">
        <f aca="false">IF(AND($CV77=$CV$5,$B77=2003),CONCATENATE($CV77," ",$B77),"")</f>
        <v/>
      </c>
      <c r="CZ77" s="0" t="str">
        <f aca="false">IF(AND($CV77=$CV$5,$B77=2004),CONCATENATE($CV77," ",$B77),"")</f>
        <v/>
      </c>
      <c r="DA77" s="0" t="str">
        <f aca="false">IF(OR($EZ77=DA$5,$FA77=DA$5,$FB77=DA$5),DA$5,"")</f>
        <v/>
      </c>
      <c r="DB77" s="0" t="str">
        <f aca="false">IF(AND($DA77=$DA$5,$B77=2001),CONCATENATE($DA77," ",$B77),"")</f>
        <v/>
      </c>
      <c r="DC77" s="0" t="str">
        <f aca="false">IF(AND($DA77=$DA$5,$B77=2002),CONCATENATE($DA77," ",$B77),"")</f>
        <v/>
      </c>
      <c r="DD77" s="0" t="str">
        <f aca="false">IF(AND($DA77=$DA$5,$B77=2003),CONCATENATE($DA77," ",$B77),"")</f>
        <v/>
      </c>
      <c r="DE77" s="0" t="str">
        <f aca="false">IF(AND($DA77=$DA$5,$B77=2004),CONCATENATE($DA77," ",$B77),"")</f>
        <v/>
      </c>
      <c r="DF77" s="0" t="n">
        <v>600</v>
      </c>
      <c r="DG77" s="0" t="n">
        <v>600</v>
      </c>
      <c r="DH77" s="12" t="n">
        <v>1611.1</v>
      </c>
      <c r="DI77" s="12" t="n">
        <v>1205</v>
      </c>
      <c r="DJ77" s="12" t="n">
        <v>2915</v>
      </c>
      <c r="DK77" s="12" t="n">
        <v>1363</v>
      </c>
      <c r="DL77" s="12" t="n">
        <v>345</v>
      </c>
      <c r="DM77" s="0" t="n">
        <v>6.8</v>
      </c>
      <c r="DN77" s="12" t="n">
        <v>1233.1</v>
      </c>
      <c r="DO77" s="0" t="n">
        <v>34</v>
      </c>
      <c r="DP77" s="0" t="n">
        <v>160</v>
      </c>
      <c r="DQ77" s="12" t="n">
        <v>280</v>
      </c>
      <c r="DR77" s="12" t="n">
        <v>350</v>
      </c>
      <c r="DS77" s="12" t="n">
        <v>1051</v>
      </c>
      <c r="DT77" s="12" t="n">
        <v>760</v>
      </c>
      <c r="DU77" s="12" t="n">
        <v>1233.1</v>
      </c>
      <c r="DV77" s="0" t="n">
        <v>6.8</v>
      </c>
      <c r="DW77" s="0" t="n">
        <v>49</v>
      </c>
      <c r="DX77" s="12" t="n">
        <v>5.2</v>
      </c>
      <c r="DY77" s="0" t="n">
        <v>685</v>
      </c>
      <c r="DZ77" s="0" t="n">
        <v>1065</v>
      </c>
      <c r="EA77" s="0" t="n">
        <v>0</v>
      </c>
      <c r="EB77" s="12" t="n">
        <f aca="false">DF77*$EB$1*$EB$2</f>
        <v>108000</v>
      </c>
      <c r="EC77" s="12" t="n">
        <v>289998</v>
      </c>
      <c r="ED77" s="12" t="n">
        <v>216900</v>
      </c>
      <c r="EE77" s="12" t="n">
        <v>524700</v>
      </c>
      <c r="EF77" s="12" t="n">
        <v>245340</v>
      </c>
      <c r="EG77" s="12" t="n">
        <v>62100</v>
      </c>
      <c r="EH77" s="12" t="n">
        <v>1224</v>
      </c>
      <c r="EI77" s="12" t="n">
        <v>221958</v>
      </c>
      <c r="EJ77" s="12" t="n">
        <v>6120</v>
      </c>
      <c r="EK77" s="12" t="n">
        <v>28800</v>
      </c>
      <c r="EL77" s="12" t="n">
        <v>50400</v>
      </c>
      <c r="EM77" s="12" t="n">
        <v>63000</v>
      </c>
      <c r="EN77" s="12" t="n">
        <v>189180</v>
      </c>
      <c r="EO77" s="12" t="n">
        <v>136800</v>
      </c>
      <c r="EP77" s="12" t="n">
        <v>221958</v>
      </c>
      <c r="EQ77" s="0" t="n">
        <v>1224</v>
      </c>
      <c r="ER77" s="12" t="n">
        <v>8820</v>
      </c>
      <c r="ES77" s="12" t="n">
        <v>936</v>
      </c>
      <c r="ET77" s="12" t="n">
        <v>123300</v>
      </c>
      <c r="EU77" s="12" t="n">
        <v>191700</v>
      </c>
      <c r="EV77" s="0" t="n">
        <v>0</v>
      </c>
      <c r="EW77" s="0" t="s">
        <v>121</v>
      </c>
      <c r="EX77" s="0" t="s">
        <v>115</v>
      </c>
      <c r="EY77" s="0" t="s">
        <v>116</v>
      </c>
      <c r="EZ77" s="0" t="s">
        <v>64</v>
      </c>
      <c r="FC77" s="0" t="s">
        <v>357</v>
      </c>
      <c r="FD77" s="0" t="s">
        <v>358</v>
      </c>
      <c r="FH77" s="0" t="n">
        <v>0</v>
      </c>
      <c r="FS77" s="0" t="n">
        <v>876</v>
      </c>
    </row>
    <row r="78" customFormat="false" ht="12.75" hidden="false" customHeight="false" outlineLevel="0" collapsed="false">
      <c r="A78" s="0" t="s">
        <v>108</v>
      </c>
      <c r="B78" s="0" t="n">
        <v>2002</v>
      </c>
      <c r="C78" s="24" t="n">
        <v>37408</v>
      </c>
      <c r="D78" s="0" t="s">
        <v>109</v>
      </c>
      <c r="E78" s="0" t="str">
        <f aca="false">CONCATENATE(D78," ",B78)</f>
        <v>AZ 2002</v>
      </c>
      <c r="F78" s="0" t="s">
        <v>156</v>
      </c>
      <c r="G78" s="0" t="s">
        <v>148</v>
      </c>
      <c r="H78" s="0" t="s">
        <v>199</v>
      </c>
      <c r="I78" s="0" t="s">
        <v>200</v>
      </c>
      <c r="J78" s="0" t="str">
        <f aca="false">IF(OR($EZ78=J$5,$FA78=J$5,$FB78=J$5),J$5,"")</f>
        <v/>
      </c>
      <c r="K78" s="0" t="str">
        <f aca="false">IF(AND($J78=$J$5,$B78=2001),CONCATENATE($J78," ",$B78),"")</f>
        <v/>
      </c>
      <c r="L78" s="0" t="str">
        <f aca="false">IF(AND($J78=$J$5,$B78=2002),CONCATENATE($J78," ",$B78),"")</f>
        <v/>
      </c>
      <c r="M78" s="0" t="str">
        <f aca="false">IF(AND($J78=$J$5,$B78=2003),CONCATENATE($J78," ",$B78),"")</f>
        <v/>
      </c>
      <c r="N78" s="0" t="str">
        <f aca="false">IF(AND($J78=$J$5,$B78=2004),CONCATENATE($J78," ",$B78),"")</f>
        <v/>
      </c>
      <c r="O78" s="0" t="str">
        <f aca="false">IF(OR($EZ78=O$5,$FA78=O$5,$FB78=O$5),O$5,"")</f>
        <v/>
      </c>
      <c r="P78" s="0" t="str">
        <f aca="false">IF(AND($O78=$O$5,$B78=2001),CONCATENATE($O78," ",$B78),"")</f>
        <v/>
      </c>
      <c r="Q78" s="0" t="str">
        <f aca="false">IF(AND($O78=$O$5,$B78=2002),CONCATENATE($O78," ",$B78),"")</f>
        <v/>
      </c>
      <c r="R78" s="0" t="str">
        <f aca="false">IF(AND($O78=$O$5,$B78=2003),CONCATENATE($O78," ",$B78),"")</f>
        <v/>
      </c>
      <c r="S78" s="0" t="str">
        <f aca="false">IF(AND($O78=$O$5,$B78=2004),CONCATENATE($O78," ",$B78),"")</f>
        <v/>
      </c>
      <c r="T78" s="0" t="str">
        <f aca="false">IF(OR($EZ78=T$5,$FA78=T$5,$FB78=T$5),T$5,"")</f>
        <v>El Paso South</v>
      </c>
      <c r="U78" s="0" t="str">
        <f aca="false">IF(AND($T78=$T$5,$B78=2001),CONCATENATE($T78," ",$B78),"")</f>
        <v/>
      </c>
      <c r="V78" s="0" t="str">
        <f aca="false">IF(AND($T78=$T$5,$B78=2002),CONCATENATE($T78," ",$B78),"")</f>
        <v>El Paso South 2002</v>
      </c>
      <c r="W78" s="0" t="str">
        <f aca="false">IF(AND($T78=$T$5,$B78=2003),CONCATENATE($T78," ",$B78),"")</f>
        <v/>
      </c>
      <c r="X78" s="0" t="str">
        <f aca="false">IF(AND($T78=$T$5,$B78=2004),CONCATENATE($T78," ",$B78),"")</f>
        <v/>
      </c>
      <c r="Y78" s="0" t="str">
        <f aca="false">IF(OR($EZ78=Y$5,$FA78=Y$5,$FB78=Y$5),Y$5,"")</f>
        <v/>
      </c>
      <c r="Z78" s="0" t="str">
        <f aca="false">IF(AND($Y78=$Y$5,$B78=2001),CONCATENATE($Y78," ",$B78),"")</f>
        <v/>
      </c>
      <c r="AA78" s="0" t="str">
        <f aca="false">IF(AND($Y78=$Y$5,$B78=2002),CONCATENATE($Y78," ",$B78),"")</f>
        <v/>
      </c>
      <c r="AB78" s="0" t="str">
        <f aca="false">IF(AND($Y78=$Y$5,$B78=2003),CONCATENATE($Y78," ",$B78),"")</f>
        <v/>
      </c>
      <c r="AC78" s="0" t="str">
        <f aca="false">IF(AND($Y78=$Y$5,$B78=2004),CONCATENATE($Y78," ",$B78),"")</f>
        <v/>
      </c>
      <c r="AD78" s="0" t="str">
        <f aca="false">IF(OR($EZ78=AD$5,$FA78=AD$5,$FB78=AD$5),AD$5,"")</f>
        <v/>
      </c>
      <c r="AE78" s="0" t="str">
        <f aca="false">IF(AND($AD78=$AD$5,$B78=2001),CONCATENATE($AD78," ",$B78),"")</f>
        <v/>
      </c>
      <c r="AF78" s="0" t="str">
        <f aca="false">IF(AND($AD78=$AD$5,$B78=2002),CONCATENATE($AD78," ",$B78),"")</f>
        <v/>
      </c>
      <c r="AG78" s="0" t="str">
        <f aca="false">IF(AND($AD78=$AD$5,$B78=2003),CONCATENATE($AD78," ",$B78),"")</f>
        <v/>
      </c>
      <c r="AH78" s="0" t="str">
        <f aca="false">IF(AND($AD78=$AD$5,$B78=2004),CONCATENATE($AD78," ",$B78),"")</f>
        <v/>
      </c>
      <c r="AI78" s="0" t="str">
        <f aca="false">IF(OR($EZ78=AI$5,$FA78=AI$5,$FB78=AI$5),AI$5,"")</f>
        <v/>
      </c>
      <c r="AJ78" s="0" t="str">
        <f aca="false">IF(AND($AI78=$AI$5,$B78=2001),CONCATENATE($AI78," ",$B78),"")</f>
        <v/>
      </c>
      <c r="AK78" s="0" t="str">
        <f aca="false">IF(AND($AI78=$AI$5,$B78=2002),CONCATENATE($AI78," ",$B78),"")</f>
        <v/>
      </c>
      <c r="AL78" s="0" t="str">
        <f aca="false">IF(AND($AI78=$AI$5,$B78=2003),CONCATENATE($AI78," ",$B78),"")</f>
        <v/>
      </c>
      <c r="AM78" s="0" t="str">
        <f aca="false">IF(AND($AI78=$AI$5,$B78=2004),CONCATENATE($AI78," ",$B78),"")</f>
        <v/>
      </c>
      <c r="AN78" s="0" t="str">
        <f aca="false">IF(OR($EZ78=AN$5,$FA78=AN$5,$FB78=AN$5),AN$5,"")</f>
        <v/>
      </c>
      <c r="AO78" s="0" t="str">
        <f aca="false">IF(AND($AN78=$AN$5,$B78=2001),CONCATENATE($AN78," ",$B78),"")</f>
        <v/>
      </c>
      <c r="AP78" s="0" t="str">
        <f aca="false">IF(AND($AN78=$AN$5,$B78=2002),CONCATENATE($AN78," ",$B78),"")</f>
        <v/>
      </c>
      <c r="AQ78" s="0" t="str">
        <f aca="false">IF(AND($AN78=$AN$5,$B78=2003),CONCATENATE($AN78," ",$B78),"")</f>
        <v/>
      </c>
      <c r="AR78" s="0" t="str">
        <f aca="false">IF(AND($AN78=$AN$5,$B78=2004),CONCATENATE($AN78," ",$B78),"")</f>
        <v/>
      </c>
      <c r="AS78" s="0" t="str">
        <f aca="false">IF(OR($EZ78=AS$5,$FA78=AS$5,$FB78=AS$5),AS$5,"")</f>
        <v/>
      </c>
      <c r="AT78" s="0" t="str">
        <f aca="false">IF(AND($AS78=$AS$5,$B78=2001),CONCATENATE($AS78," ",$B78),"")</f>
        <v/>
      </c>
      <c r="AU78" s="0" t="str">
        <f aca="false">IF(AND($AS78=$AS$5,$B78=2002),CONCATENATE($AS78," ",$B78),"")</f>
        <v/>
      </c>
      <c r="AV78" s="0" t="str">
        <f aca="false">IF(AND($AS78=$AS$5,$B78=2003),CONCATENATE($AS78," ",$B78),"")</f>
        <v/>
      </c>
      <c r="AW78" s="0" t="str">
        <f aca="false">IF(AND($AS78=$AS$5,$B78=2004),CONCATENATE($AS78," ",$B78),"")</f>
        <v/>
      </c>
      <c r="AX78" s="0" t="str">
        <f aca="false">IF(OR($EZ78=AX$5,$FA78=AX$5,$FB78=AX$5),AX$5,"")</f>
        <v/>
      </c>
      <c r="AY78" s="0" t="str">
        <f aca="false">IF(AND($AX78=$AX$5,$B78=2001),CONCATENATE($AX78," ",$B78),"")</f>
        <v/>
      </c>
      <c r="AZ78" s="0" t="str">
        <f aca="false">IF(AND($AX78=$AX$5,$B78=2002),CONCATENATE($AX78," ",$B78),"")</f>
        <v/>
      </c>
      <c r="BA78" s="0" t="str">
        <f aca="false">IF(AND($AX78=$AX$5,$B78=2003),CONCATENATE($AX78," ",$B78),"")</f>
        <v/>
      </c>
      <c r="BB78" s="0" t="str">
        <f aca="false">IF(AND($AX78=$AX$5,$B78=2004),CONCATENATE($AX78," ",$B78),"")</f>
        <v/>
      </c>
      <c r="BC78" s="0" t="str">
        <f aca="false">IF(OR($EZ78=BC$5,$FA78=BC$5,$FB78=BC$5),BC$5,"")</f>
        <v/>
      </c>
      <c r="BD78" s="0" t="str">
        <f aca="false">IF(AND($BC78=$BC$5,$B78=2001),CONCATENATE($BC78," ",$B78),"")</f>
        <v/>
      </c>
      <c r="BE78" s="0" t="str">
        <f aca="false">IF(AND($BC78=$BC$5,$B78=2002),CONCATENATE($BC78," ",$B78),"")</f>
        <v/>
      </c>
      <c r="BF78" s="0" t="str">
        <f aca="false">IF(AND($BC78=$BC$5,$B78=2003),CONCATENATE($BC78," ",$B78),"")</f>
        <v/>
      </c>
      <c r="BG78" s="0" t="str">
        <f aca="false">IF(AND($BC78=$BC$5,$B78=2004),CONCATENATE($BC78," ",$B78),"")</f>
        <v/>
      </c>
      <c r="BH78" s="0" t="str">
        <f aca="false">IF(OR($EZ78=BH$5,$FA78=BH$5,$FB78=BH$5),BH$5,"")</f>
        <v/>
      </c>
      <c r="BI78" s="0" t="str">
        <f aca="false">IF(AND($BH78=$BH$5,$B78=2001),CONCATENATE($BH78," ",$B78),"")</f>
        <v/>
      </c>
      <c r="BJ78" s="0" t="str">
        <f aca="false">IF(AND($BH78=$BH$5,$B78=2002),CONCATENATE($BH78," ",$B78),"")</f>
        <v/>
      </c>
      <c r="BK78" s="0" t="str">
        <f aca="false">IF(AND($BH78=$BH$5,$B78=2003),CONCATENATE($BH78," ",$B78),"")</f>
        <v/>
      </c>
      <c r="BL78" s="0" t="str">
        <f aca="false">IF(AND($BH78=$BH$5,$B78=2004),CONCATENATE($BH78," ",$B78),"")</f>
        <v/>
      </c>
      <c r="BM78" s="0" t="str">
        <f aca="false">IF(OR($EZ78=BM$5,$FA78=BM$5,$FB78=BM$5),BM$5,"")</f>
        <v/>
      </c>
      <c r="BN78" s="0" t="str">
        <f aca="false">IF(AND($BM78=$BM$5,$B78=2001),CONCATENATE($BM78," ",$B78),"")</f>
        <v/>
      </c>
      <c r="BO78" s="0" t="str">
        <f aca="false">IF(AND($BM78=$BM$5,$B78=2002),CONCATENATE($BM78," ",$B78),"")</f>
        <v/>
      </c>
      <c r="BP78" s="0" t="str">
        <f aca="false">IF(AND($BM78=$BM$5,$B78=2003),CONCATENATE($BM78," ",$B78),"")</f>
        <v/>
      </c>
      <c r="BQ78" s="0" t="str">
        <f aca="false">IF(AND($BM78=$BM$5,$B78=2004),CONCATENATE($BM78," ",$B78),"")</f>
        <v/>
      </c>
      <c r="BR78" s="0" t="str">
        <f aca="false">IF(OR($EZ78=BR$5,$FA78=BR$5,$FB78=BR$5),BR$5,"")</f>
        <v/>
      </c>
      <c r="BS78" s="0" t="str">
        <f aca="false">IF(AND($BR78=$BR$5,$B78=2001),CONCATENATE($BR78," ",$B78),"")</f>
        <v/>
      </c>
      <c r="BT78" s="0" t="str">
        <f aca="false">IF(AND($BR78=$BR$5,$B78=2002),CONCATENATE($BR78," ",$B78),"")</f>
        <v/>
      </c>
      <c r="BU78" s="0" t="str">
        <f aca="false">IF(AND($BR78=$BR$5,$B78=2003),CONCATENATE($BR78," ",$B78),"")</f>
        <v/>
      </c>
      <c r="BV78" s="0" t="str">
        <f aca="false">IF(AND($BR78=$BR$5,$B78=2004),CONCATENATE($BR78," ",$B78),"")</f>
        <v/>
      </c>
      <c r="BW78" s="0" t="str">
        <f aca="false">IF(OR($EZ78=BW$5,$FA78=BW$5,$FB78=BW$5),BW$5,"")</f>
        <v/>
      </c>
      <c r="BX78" s="0" t="str">
        <f aca="false">IF(AND($BW78=$BW$5,$B78=2001),CONCATENATE($BW78," ",$B78),"")</f>
        <v/>
      </c>
      <c r="BY78" s="0" t="str">
        <f aca="false">IF(AND($BW78=$BW$5,$B78=2002),CONCATENATE($BW78," ",$B78),"")</f>
        <v/>
      </c>
      <c r="BZ78" s="0" t="str">
        <f aca="false">IF(AND($BW78=$BW$5,$B78=2003),CONCATENATE($BW78," ",$B78),"")</f>
        <v/>
      </c>
      <c r="CA78" s="0" t="str">
        <f aca="false">IF(AND($BW78=$BW$5,$B78=2004),CONCATENATE($BW78," ",$B78),"")</f>
        <v/>
      </c>
      <c r="CB78" s="0" t="str">
        <f aca="false">IF(OR($EZ78=CB$5,$FA78=CB$5,$FB78=CB$5),CB$5,"")</f>
        <v/>
      </c>
      <c r="CC78" s="0" t="str">
        <f aca="false">IF(AND($CB78=$CB$5,$B78=2001),CONCATENATE($CB78," ",$B78),"")</f>
        <v/>
      </c>
      <c r="CD78" s="0" t="str">
        <f aca="false">IF(AND($CB78=$CB$5,$B78=2002),CONCATENATE($CB78," ",$B78),"")</f>
        <v/>
      </c>
      <c r="CE78" s="0" t="str">
        <f aca="false">IF(AND($CB78=$CB$5,$B78=2003),CONCATENATE($CB78," ",$B78),"")</f>
        <v/>
      </c>
      <c r="CF78" s="0" t="str">
        <f aca="false">IF(AND($CB78=$CB$5,$B78=2004),CONCATENATE($CB78," ",$B78),"")</f>
        <v/>
      </c>
      <c r="CG78" s="0" t="str">
        <f aca="false">IF(OR($EZ78=CG$5,$FA78=CG$5,$FB78=CG$5),CG$5,"")</f>
        <v/>
      </c>
      <c r="CH78" s="0" t="str">
        <f aca="false">IF(AND($CG78=$CG$5,$B78=2001),CONCATENATE($CG78," ",$B78),"")</f>
        <v/>
      </c>
      <c r="CI78" s="0" t="str">
        <f aca="false">IF(AND($CG78=$CG$5,$B78=2002),CONCATENATE($CG78," ",$B78),"")</f>
        <v/>
      </c>
      <c r="CJ78" s="0" t="str">
        <f aca="false">IF(AND($CG78=$CG$5,$B78=2003),CONCATENATE($CG78," ",$B78),"")</f>
        <v/>
      </c>
      <c r="CK78" s="0" t="str">
        <f aca="false">IF(AND($CG78=$CG$5,$B78=2004),CONCATENATE($CG78," ",$B78),"")</f>
        <v/>
      </c>
      <c r="CL78" s="0" t="str">
        <f aca="false">IF(OR($EZ78=CL$5,$FA78=CL$5,$FB78=CL$5),CL$5,"")</f>
        <v/>
      </c>
      <c r="CM78" s="0" t="str">
        <f aca="false">IF(AND($CL78=$CL$5,$B78=2001),CONCATENATE($CL78," ",$B78),"")</f>
        <v/>
      </c>
      <c r="CN78" s="0" t="str">
        <f aca="false">IF(AND($CL78=$CL$5,$B78=2002),CONCATENATE($CL78," ",$B78),"")</f>
        <v/>
      </c>
      <c r="CO78" s="0" t="str">
        <f aca="false">IF(AND($CL78=$CL$5,$B78=2003),CONCATENATE($CL78," ",$B78),"")</f>
        <v/>
      </c>
      <c r="CP78" s="0" t="str">
        <f aca="false">IF(AND($CL78=$CL$5,$B78=2004),CONCATENATE($CL78," ",$B78),"")</f>
        <v/>
      </c>
      <c r="CQ78" s="0" t="str">
        <f aca="false">IF(OR($EZ78=CQ$5,$FA78=CQ$5,$FB78=CQ$5),CQ$5,"")</f>
        <v/>
      </c>
      <c r="CR78" s="0" t="str">
        <f aca="false">IF(AND($CQ78=$CQ$5,$B78=2001),CONCATENATE($CQ78," ",$B78),"")</f>
        <v/>
      </c>
      <c r="CS78" s="0" t="str">
        <f aca="false">IF(AND($CQ78=$CQ$5,$B78=2002),CONCATENATE($CQ78," ",$B78),"")</f>
        <v/>
      </c>
      <c r="CT78" s="0" t="str">
        <f aca="false">IF(AND($CQ78=$CQ$5,$B78=2003),CONCATENATE($CQ78," ",$B78),"")</f>
        <v/>
      </c>
      <c r="CU78" s="0" t="str">
        <f aca="false">IF(AND($CQ78=$CQ$5,$B78=2004),CONCATENATE($CQ78," ",$B78),"")</f>
        <v/>
      </c>
      <c r="CV78" s="0" t="str">
        <f aca="false">IF(OR($EZ78=CV$5,$FA78=CV$5,$FB78=CV$5),CV$5,"")</f>
        <v/>
      </c>
      <c r="CW78" s="0" t="str">
        <f aca="false">IF(AND($CV78=$CV$5,$B78=2001),CONCATENATE($CV78," ",$B78),"")</f>
        <v/>
      </c>
      <c r="CX78" s="0" t="str">
        <f aca="false">IF(AND($CV78=$CV$5,$B78=2002),CONCATENATE($CV78," ",$B78),"")</f>
        <v/>
      </c>
      <c r="CY78" s="0" t="str">
        <f aca="false">IF(AND($CV78=$CV$5,$B78=2003),CONCATENATE($CV78," ",$B78),"")</f>
        <v/>
      </c>
      <c r="CZ78" s="0" t="str">
        <f aca="false">IF(AND($CV78=$CV$5,$B78=2004),CONCATENATE($CV78," ",$B78),"")</f>
        <v/>
      </c>
      <c r="DA78" s="0" t="str">
        <f aca="false">IF(OR($EZ78=DA$5,$FA78=DA$5,$FB78=DA$5),DA$5,"")</f>
        <v/>
      </c>
      <c r="DB78" s="0" t="str">
        <f aca="false">IF(AND($DA78=$DA$5,$B78=2001),CONCATENATE($DA78," ",$B78),"")</f>
        <v/>
      </c>
      <c r="DC78" s="0" t="str">
        <f aca="false">IF(AND($DA78=$DA$5,$B78=2002),CONCATENATE($DA78," ",$B78),"")</f>
        <v/>
      </c>
      <c r="DD78" s="0" t="str">
        <f aca="false">IF(AND($DA78=$DA$5,$B78=2003),CONCATENATE($DA78," ",$B78),"")</f>
        <v/>
      </c>
      <c r="DE78" s="0" t="str">
        <f aca="false">IF(AND($DA78=$DA$5,$B78=2004),CONCATENATE($DA78," ",$B78),"")</f>
        <v/>
      </c>
      <c r="DF78" s="0" t="n">
        <v>1060</v>
      </c>
      <c r="DG78" s="0" t="n">
        <v>1060</v>
      </c>
      <c r="DH78" s="12" t="n">
        <v>1611.1</v>
      </c>
      <c r="DI78" s="12" t="n">
        <v>1205</v>
      </c>
      <c r="DJ78" s="12" t="n">
        <v>2315</v>
      </c>
      <c r="DK78" s="12" t="n">
        <v>1363</v>
      </c>
      <c r="DL78" s="12" t="n">
        <v>345</v>
      </c>
      <c r="DM78" s="0" t="n">
        <v>6.8</v>
      </c>
      <c r="DN78" s="12" t="n">
        <v>1233.1</v>
      </c>
      <c r="DO78" s="0" t="n">
        <v>34</v>
      </c>
      <c r="DP78" s="0" t="n">
        <v>160</v>
      </c>
      <c r="DQ78" s="12" t="n">
        <v>280</v>
      </c>
      <c r="DR78" s="12" t="n">
        <v>350</v>
      </c>
      <c r="DS78" s="12" t="n">
        <v>1051</v>
      </c>
      <c r="DT78" s="12" t="n">
        <v>760</v>
      </c>
      <c r="DU78" s="12" t="n">
        <v>1233.1</v>
      </c>
      <c r="DV78" s="0" t="n">
        <v>6.8</v>
      </c>
      <c r="DW78" s="0" t="n">
        <v>49</v>
      </c>
      <c r="DX78" s="12" t="n">
        <v>5.2</v>
      </c>
      <c r="DY78" s="0" t="n">
        <v>685</v>
      </c>
      <c r="DZ78" s="0" t="n">
        <v>1065</v>
      </c>
      <c r="EA78" s="0" t="n">
        <v>0</v>
      </c>
      <c r="EB78" s="12" t="n">
        <f aca="false">DF78*$EB$1*$EB$2</f>
        <v>190800</v>
      </c>
      <c r="EC78" s="12" t="n">
        <v>289998</v>
      </c>
      <c r="ED78" s="12" t="n">
        <v>216900</v>
      </c>
      <c r="EE78" s="12" t="n">
        <v>416700</v>
      </c>
      <c r="EF78" s="12" t="n">
        <v>245340</v>
      </c>
      <c r="EG78" s="12" t="n">
        <v>62100</v>
      </c>
      <c r="EH78" s="12" t="n">
        <v>1224</v>
      </c>
      <c r="EI78" s="12" t="n">
        <v>221958</v>
      </c>
      <c r="EJ78" s="12" t="n">
        <v>6120</v>
      </c>
      <c r="EK78" s="12" t="n">
        <v>28800</v>
      </c>
      <c r="EL78" s="12" t="n">
        <v>50400</v>
      </c>
      <c r="EM78" s="12" t="n">
        <v>63000</v>
      </c>
      <c r="EN78" s="12" t="n">
        <v>189180</v>
      </c>
      <c r="EO78" s="12" t="n">
        <v>136800</v>
      </c>
      <c r="EP78" s="12" t="n">
        <v>221958</v>
      </c>
      <c r="EQ78" s="0" t="n">
        <v>1224</v>
      </c>
      <c r="ER78" s="12" t="n">
        <v>8820</v>
      </c>
      <c r="ES78" s="12" t="n">
        <v>936</v>
      </c>
      <c r="ET78" s="12" t="n">
        <v>123300</v>
      </c>
      <c r="EU78" s="12" t="n">
        <v>191700</v>
      </c>
      <c r="EV78" s="0" t="n">
        <v>0</v>
      </c>
      <c r="EW78" s="0" t="s">
        <v>114</v>
      </c>
      <c r="EX78" s="0" t="s">
        <v>115</v>
      </c>
      <c r="EY78" s="0" t="s">
        <v>116</v>
      </c>
      <c r="EZ78" s="25" t="s">
        <v>64</v>
      </c>
      <c r="FA78" s="25"/>
      <c r="FB78" s="25"/>
      <c r="FC78" s="0" t="s">
        <v>559</v>
      </c>
      <c r="FD78" s="0" t="s">
        <v>560</v>
      </c>
      <c r="FH78" s="0" t="n">
        <v>0</v>
      </c>
      <c r="FS78" s="0" t="n">
        <v>804</v>
      </c>
    </row>
    <row r="79" customFormat="false" ht="12.75" hidden="false" customHeight="false" outlineLevel="0" collapsed="false">
      <c r="A79" s="0" t="s">
        <v>108</v>
      </c>
      <c r="B79" s="0" t="n">
        <v>2002</v>
      </c>
      <c r="C79" s="24" t="n">
        <v>37469</v>
      </c>
      <c r="D79" s="0" t="s">
        <v>109</v>
      </c>
      <c r="E79" s="0" t="str">
        <f aca="false">CONCATENATE(D79," ",B79)</f>
        <v>AZ 2002</v>
      </c>
      <c r="F79" s="0" t="s">
        <v>156</v>
      </c>
      <c r="G79" s="0" t="s">
        <v>148</v>
      </c>
      <c r="H79" s="0" t="s">
        <v>21</v>
      </c>
      <c r="I79" s="0" t="s">
        <v>157</v>
      </c>
      <c r="J79" s="0" t="str">
        <f aca="false">IF(OR($EZ79=J$5,$FA79=J$5,$FB79=J$5),J$5,"")</f>
        <v/>
      </c>
      <c r="K79" s="0" t="str">
        <f aca="false">IF(AND($J79=$J$5,$B79=2001),CONCATENATE($J79," ",$B79),"")</f>
        <v/>
      </c>
      <c r="L79" s="0" t="str">
        <f aca="false">IF(AND($J79=$J$5,$B79=2002),CONCATENATE($J79," ",$B79),"")</f>
        <v/>
      </c>
      <c r="M79" s="0" t="str">
        <f aca="false">IF(AND($J79=$J$5,$B79=2003),CONCATENATE($J79," ",$B79),"")</f>
        <v/>
      </c>
      <c r="N79" s="0" t="str">
        <f aca="false">IF(AND($J79=$J$5,$B79=2004),CONCATENATE($J79," ",$B79),"")</f>
        <v/>
      </c>
      <c r="O79" s="0" t="str">
        <f aca="false">IF(OR($EZ79=O$5,$FA79=O$5,$FB79=O$5),O$5,"")</f>
        <v/>
      </c>
      <c r="P79" s="0" t="str">
        <f aca="false">IF(AND($O79=$O$5,$B79=2001),CONCATENATE($O79," ",$B79),"")</f>
        <v/>
      </c>
      <c r="Q79" s="0" t="str">
        <f aca="false">IF(AND($O79=$O$5,$B79=2002),CONCATENATE($O79," ",$B79),"")</f>
        <v/>
      </c>
      <c r="R79" s="0" t="str">
        <f aca="false">IF(AND($O79=$O$5,$B79=2003),CONCATENATE($O79," ",$B79),"")</f>
        <v/>
      </c>
      <c r="S79" s="0" t="str">
        <f aca="false">IF(AND($O79=$O$5,$B79=2004),CONCATENATE($O79," ",$B79),"")</f>
        <v/>
      </c>
      <c r="T79" s="0" t="str">
        <f aca="false">IF(OR($EZ79=T$5,$FA79=T$5,$FB79=T$5),T$5,"")</f>
        <v>El Paso South</v>
      </c>
      <c r="U79" s="0" t="str">
        <f aca="false">IF(AND($T79=$T$5,$B79=2001),CONCATENATE($T79," ",$B79),"")</f>
        <v/>
      </c>
      <c r="V79" s="0" t="str">
        <f aca="false">IF(AND($T79=$T$5,$B79=2002),CONCATENATE($T79," ",$B79),"")</f>
        <v>El Paso South 2002</v>
      </c>
      <c r="W79" s="0" t="str">
        <f aca="false">IF(AND($T79=$T$5,$B79=2003),CONCATENATE($T79," ",$B79),"")</f>
        <v/>
      </c>
      <c r="X79" s="0" t="str">
        <f aca="false">IF(AND($T79=$T$5,$B79=2004),CONCATENATE($T79," ",$B79),"")</f>
        <v/>
      </c>
      <c r="Y79" s="0" t="str">
        <f aca="false">IF(OR($EZ79=Y$5,$FA79=Y$5,$FB79=Y$5),Y$5,"")</f>
        <v/>
      </c>
      <c r="Z79" s="0" t="str">
        <f aca="false">IF(AND($Y79=$Y$5,$B79=2001),CONCATENATE($Y79," ",$B79),"")</f>
        <v/>
      </c>
      <c r="AA79" s="0" t="str">
        <f aca="false">IF(AND($Y79=$Y$5,$B79=2002),CONCATENATE($Y79," ",$B79),"")</f>
        <v/>
      </c>
      <c r="AB79" s="0" t="str">
        <f aca="false">IF(AND($Y79=$Y$5,$B79=2003),CONCATENATE($Y79," ",$B79),"")</f>
        <v/>
      </c>
      <c r="AC79" s="0" t="str">
        <f aca="false">IF(AND($Y79=$Y$5,$B79=2004),CONCATENATE($Y79," ",$B79),"")</f>
        <v/>
      </c>
      <c r="AD79" s="0" t="str">
        <f aca="false">IF(OR($EZ79=AD$5,$FA79=AD$5,$FB79=AD$5),AD$5,"")</f>
        <v/>
      </c>
      <c r="AE79" s="0" t="str">
        <f aca="false">IF(AND($AD79=$AD$5,$B79=2001),CONCATENATE($AD79," ",$B79),"")</f>
        <v/>
      </c>
      <c r="AF79" s="0" t="str">
        <f aca="false">IF(AND($AD79=$AD$5,$B79=2002),CONCATENATE($AD79," ",$B79),"")</f>
        <v/>
      </c>
      <c r="AG79" s="0" t="str">
        <f aca="false">IF(AND($AD79=$AD$5,$B79=2003),CONCATENATE($AD79," ",$B79),"")</f>
        <v/>
      </c>
      <c r="AH79" s="0" t="str">
        <f aca="false">IF(AND($AD79=$AD$5,$B79=2004),CONCATENATE($AD79," ",$B79),"")</f>
        <v/>
      </c>
      <c r="AI79" s="0" t="str">
        <f aca="false">IF(OR($EZ79=AI$5,$FA79=AI$5,$FB79=AI$5),AI$5,"")</f>
        <v/>
      </c>
      <c r="AJ79" s="0" t="str">
        <f aca="false">IF(AND($AI79=$AI$5,$B79=2001),CONCATENATE($AI79," ",$B79),"")</f>
        <v/>
      </c>
      <c r="AK79" s="0" t="str">
        <f aca="false">IF(AND($AI79=$AI$5,$B79=2002),CONCATENATE($AI79," ",$B79),"")</f>
        <v/>
      </c>
      <c r="AL79" s="0" t="str">
        <f aca="false">IF(AND($AI79=$AI$5,$B79=2003),CONCATENATE($AI79," ",$B79),"")</f>
        <v/>
      </c>
      <c r="AM79" s="0" t="str">
        <f aca="false">IF(AND($AI79=$AI$5,$B79=2004),CONCATENATE($AI79," ",$B79),"")</f>
        <v/>
      </c>
      <c r="AN79" s="0" t="str">
        <f aca="false">IF(OR($EZ79=AN$5,$FA79=AN$5,$FB79=AN$5),AN$5,"")</f>
        <v/>
      </c>
      <c r="AO79" s="0" t="str">
        <f aca="false">IF(AND($AN79=$AN$5,$B79=2001),CONCATENATE($AN79," ",$B79),"")</f>
        <v/>
      </c>
      <c r="AP79" s="0" t="str">
        <f aca="false">IF(AND($AN79=$AN$5,$B79=2002),CONCATENATE($AN79," ",$B79),"")</f>
        <v/>
      </c>
      <c r="AQ79" s="0" t="str">
        <f aca="false">IF(AND($AN79=$AN$5,$B79=2003),CONCATENATE($AN79," ",$B79),"")</f>
        <v/>
      </c>
      <c r="AR79" s="0" t="str">
        <f aca="false">IF(AND($AN79=$AN$5,$B79=2004),CONCATENATE($AN79," ",$B79),"")</f>
        <v/>
      </c>
      <c r="AS79" s="0" t="str">
        <f aca="false">IF(OR($EZ79=AS$5,$FA79=AS$5,$FB79=AS$5),AS$5,"")</f>
        <v/>
      </c>
      <c r="AT79" s="0" t="str">
        <f aca="false">IF(AND($AS79=$AS$5,$B79=2001),CONCATENATE($AS79," ",$B79),"")</f>
        <v/>
      </c>
      <c r="AU79" s="0" t="str">
        <f aca="false">IF(AND($AS79=$AS$5,$B79=2002),CONCATENATE($AS79," ",$B79),"")</f>
        <v/>
      </c>
      <c r="AV79" s="0" t="str">
        <f aca="false">IF(AND($AS79=$AS$5,$B79=2003),CONCATENATE($AS79," ",$B79),"")</f>
        <v/>
      </c>
      <c r="AW79" s="0" t="str">
        <f aca="false">IF(AND($AS79=$AS$5,$B79=2004),CONCATENATE($AS79," ",$B79),"")</f>
        <v/>
      </c>
      <c r="AX79" s="0" t="str">
        <f aca="false">IF(OR($EZ79=AX$5,$FA79=AX$5,$FB79=AX$5),AX$5,"")</f>
        <v/>
      </c>
      <c r="AY79" s="0" t="str">
        <f aca="false">IF(AND($AX79=$AX$5,$B79=2001),CONCATENATE($AX79," ",$B79),"")</f>
        <v/>
      </c>
      <c r="AZ79" s="0" t="str">
        <f aca="false">IF(AND($AX79=$AX$5,$B79=2002),CONCATENATE($AX79," ",$B79),"")</f>
        <v/>
      </c>
      <c r="BA79" s="0" t="str">
        <f aca="false">IF(AND($AX79=$AX$5,$B79=2003),CONCATENATE($AX79," ",$B79),"")</f>
        <v/>
      </c>
      <c r="BB79" s="0" t="str">
        <f aca="false">IF(AND($AX79=$AX$5,$B79=2004),CONCATENATE($AX79," ",$B79),"")</f>
        <v/>
      </c>
      <c r="BC79" s="0" t="str">
        <f aca="false">IF(OR($EZ79=BC$5,$FA79=BC$5,$FB79=BC$5),BC$5,"")</f>
        <v/>
      </c>
      <c r="BD79" s="0" t="str">
        <f aca="false">IF(AND($BC79=$BC$5,$B79=2001),CONCATENATE($BC79," ",$B79),"")</f>
        <v/>
      </c>
      <c r="BE79" s="0" t="str">
        <f aca="false">IF(AND($BC79=$BC$5,$B79=2002),CONCATENATE($BC79," ",$B79),"")</f>
        <v/>
      </c>
      <c r="BF79" s="0" t="str">
        <f aca="false">IF(AND($BC79=$BC$5,$B79=2003),CONCATENATE($BC79," ",$B79),"")</f>
        <v/>
      </c>
      <c r="BG79" s="0" t="str">
        <f aca="false">IF(AND($BC79=$BC$5,$B79=2004),CONCATENATE($BC79," ",$B79),"")</f>
        <v/>
      </c>
      <c r="BH79" s="0" t="str">
        <f aca="false">IF(OR($EZ79=BH$5,$FA79=BH$5,$FB79=BH$5),BH$5,"")</f>
        <v/>
      </c>
      <c r="BI79" s="0" t="str">
        <f aca="false">IF(AND($BH79=$BH$5,$B79=2001),CONCATENATE($BH79," ",$B79),"")</f>
        <v/>
      </c>
      <c r="BJ79" s="0" t="str">
        <f aca="false">IF(AND($BH79=$BH$5,$B79=2002),CONCATENATE($BH79," ",$B79),"")</f>
        <v/>
      </c>
      <c r="BK79" s="0" t="str">
        <f aca="false">IF(AND($BH79=$BH$5,$B79=2003),CONCATENATE($BH79," ",$B79),"")</f>
        <v/>
      </c>
      <c r="BL79" s="0" t="str">
        <f aca="false">IF(AND($BH79=$BH$5,$B79=2004),CONCATENATE($BH79," ",$B79),"")</f>
        <v/>
      </c>
      <c r="BM79" s="0" t="str">
        <f aca="false">IF(OR($EZ79=BM$5,$FA79=BM$5,$FB79=BM$5),BM$5,"")</f>
        <v/>
      </c>
      <c r="BN79" s="0" t="str">
        <f aca="false">IF(AND($BM79=$BM$5,$B79=2001),CONCATENATE($BM79," ",$B79),"")</f>
        <v/>
      </c>
      <c r="BO79" s="0" t="str">
        <f aca="false">IF(AND($BM79=$BM$5,$B79=2002),CONCATENATE($BM79," ",$B79),"")</f>
        <v/>
      </c>
      <c r="BP79" s="0" t="str">
        <f aca="false">IF(AND($BM79=$BM$5,$B79=2003),CONCATENATE($BM79," ",$B79),"")</f>
        <v/>
      </c>
      <c r="BQ79" s="0" t="str">
        <f aca="false">IF(AND($BM79=$BM$5,$B79=2004),CONCATENATE($BM79," ",$B79),"")</f>
        <v/>
      </c>
      <c r="BR79" s="0" t="str">
        <f aca="false">IF(OR($EZ79=BR$5,$FA79=BR$5,$FB79=BR$5),BR$5,"")</f>
        <v/>
      </c>
      <c r="BS79" s="0" t="str">
        <f aca="false">IF(AND($BR79=$BR$5,$B79=2001),CONCATENATE($BR79," ",$B79),"")</f>
        <v/>
      </c>
      <c r="BT79" s="0" t="str">
        <f aca="false">IF(AND($BR79=$BR$5,$B79=2002),CONCATENATE($BR79," ",$B79),"")</f>
        <v/>
      </c>
      <c r="BU79" s="0" t="str">
        <f aca="false">IF(AND($BR79=$BR$5,$B79=2003),CONCATENATE($BR79," ",$B79),"")</f>
        <v/>
      </c>
      <c r="BV79" s="0" t="str">
        <f aca="false">IF(AND($BR79=$BR$5,$B79=2004),CONCATENATE($BR79," ",$B79),"")</f>
        <v/>
      </c>
      <c r="BW79" s="0" t="str">
        <f aca="false">IF(OR($EZ79=BW$5,$FA79=BW$5,$FB79=BW$5),BW$5,"")</f>
        <v/>
      </c>
      <c r="BX79" s="0" t="str">
        <f aca="false">IF(AND($BW79=$BW$5,$B79=2001),CONCATENATE($BW79," ",$B79),"")</f>
        <v/>
      </c>
      <c r="BY79" s="0" t="str">
        <f aca="false">IF(AND($BW79=$BW$5,$B79=2002),CONCATENATE($BW79," ",$B79),"")</f>
        <v/>
      </c>
      <c r="BZ79" s="0" t="str">
        <f aca="false">IF(AND($BW79=$BW$5,$B79=2003),CONCATENATE($BW79," ",$B79),"")</f>
        <v/>
      </c>
      <c r="CA79" s="0" t="str">
        <f aca="false">IF(AND($BW79=$BW$5,$B79=2004),CONCATENATE($BW79," ",$B79),"")</f>
        <v/>
      </c>
      <c r="CB79" s="0" t="str">
        <f aca="false">IF(OR($EZ79=CB$5,$FA79=CB$5,$FB79=CB$5),CB$5,"")</f>
        <v/>
      </c>
      <c r="CC79" s="0" t="str">
        <f aca="false">IF(AND($CB79=$CB$5,$B79=2001),CONCATENATE($CB79," ",$B79),"")</f>
        <v/>
      </c>
      <c r="CD79" s="0" t="str">
        <f aca="false">IF(AND($CB79=$CB$5,$B79=2002),CONCATENATE($CB79," ",$B79),"")</f>
        <v/>
      </c>
      <c r="CE79" s="0" t="str">
        <f aca="false">IF(AND($CB79=$CB$5,$B79=2003),CONCATENATE($CB79," ",$B79),"")</f>
        <v/>
      </c>
      <c r="CF79" s="0" t="str">
        <f aca="false">IF(AND($CB79=$CB$5,$B79=2004),CONCATENATE($CB79," ",$B79),"")</f>
        <v/>
      </c>
      <c r="CG79" s="0" t="str">
        <f aca="false">IF(OR($EZ79=CG$5,$FA79=CG$5,$FB79=CG$5),CG$5,"")</f>
        <v/>
      </c>
      <c r="CH79" s="0" t="str">
        <f aca="false">IF(AND($CG79=$CG$5,$B79=2001),CONCATENATE($CG79," ",$B79),"")</f>
        <v/>
      </c>
      <c r="CI79" s="0" t="str">
        <f aca="false">IF(AND($CG79=$CG$5,$B79=2002),CONCATENATE($CG79," ",$B79),"")</f>
        <v/>
      </c>
      <c r="CJ79" s="0" t="str">
        <f aca="false">IF(AND($CG79=$CG$5,$B79=2003),CONCATENATE($CG79," ",$B79),"")</f>
        <v/>
      </c>
      <c r="CK79" s="0" t="str">
        <f aca="false">IF(AND($CG79=$CG$5,$B79=2004),CONCATENATE($CG79," ",$B79),"")</f>
        <v/>
      </c>
      <c r="CL79" s="0" t="str">
        <f aca="false">IF(OR($EZ79=CL$5,$FA79=CL$5,$FB79=CL$5),CL$5,"")</f>
        <v/>
      </c>
      <c r="CM79" s="0" t="str">
        <f aca="false">IF(AND($CL79=$CL$5,$B79=2001),CONCATENATE($CL79," ",$B79),"")</f>
        <v/>
      </c>
      <c r="CN79" s="0" t="str">
        <f aca="false">IF(AND($CL79=$CL$5,$B79=2002),CONCATENATE($CL79," ",$B79),"")</f>
        <v/>
      </c>
      <c r="CO79" s="0" t="str">
        <f aca="false">IF(AND($CL79=$CL$5,$B79=2003),CONCATENATE($CL79," ",$B79),"")</f>
        <v/>
      </c>
      <c r="CP79" s="0" t="str">
        <f aca="false">IF(AND($CL79=$CL$5,$B79=2004),CONCATENATE($CL79," ",$B79),"")</f>
        <v/>
      </c>
      <c r="CQ79" s="0" t="str">
        <f aca="false">IF(OR($EZ79=CQ$5,$FA79=CQ$5,$FB79=CQ$5),CQ$5,"")</f>
        <v/>
      </c>
      <c r="CR79" s="0" t="str">
        <f aca="false">IF(AND($CQ79=$CQ$5,$B79=2001),CONCATENATE($CQ79," ",$B79),"")</f>
        <v/>
      </c>
      <c r="CS79" s="0" t="str">
        <f aca="false">IF(AND($CQ79=$CQ$5,$B79=2002),CONCATENATE($CQ79," ",$B79),"")</f>
        <v/>
      </c>
      <c r="CT79" s="0" t="str">
        <f aca="false">IF(AND($CQ79=$CQ$5,$B79=2003),CONCATENATE($CQ79," ",$B79),"")</f>
        <v/>
      </c>
      <c r="CU79" s="0" t="str">
        <f aca="false">IF(AND($CQ79=$CQ$5,$B79=2004),CONCATENATE($CQ79," ",$B79),"")</f>
        <v/>
      </c>
      <c r="CV79" s="0" t="str">
        <f aca="false">IF(OR($EZ79=CV$5,$FA79=CV$5,$FB79=CV$5),CV$5,"")</f>
        <v/>
      </c>
      <c r="CW79" s="0" t="str">
        <f aca="false">IF(AND($CV79=$CV$5,$B79=2001),CONCATENATE($CV79," ",$B79),"")</f>
        <v/>
      </c>
      <c r="CX79" s="0" t="str">
        <f aca="false">IF(AND($CV79=$CV$5,$B79=2002),CONCATENATE($CV79," ",$B79),"")</f>
        <v/>
      </c>
      <c r="CY79" s="0" t="str">
        <f aca="false">IF(AND($CV79=$CV$5,$B79=2003),CONCATENATE($CV79," ",$B79),"")</f>
        <v/>
      </c>
      <c r="CZ79" s="0" t="str">
        <f aca="false">IF(AND($CV79=$CV$5,$B79=2004),CONCATENATE($CV79," ",$B79),"")</f>
        <v/>
      </c>
      <c r="DA79" s="0" t="str">
        <f aca="false">IF(OR($EZ79=DA$5,$FA79=DA$5,$FB79=DA$5),DA$5,"")</f>
        <v/>
      </c>
      <c r="DB79" s="0" t="str">
        <f aca="false">IF(AND($DA79=$DA$5,$B79=2001),CONCATENATE($DA79," ",$B79),"")</f>
        <v/>
      </c>
      <c r="DC79" s="0" t="str">
        <f aca="false">IF(AND($DA79=$DA$5,$B79=2002),CONCATENATE($DA79," ",$B79),"")</f>
        <v/>
      </c>
      <c r="DD79" s="0" t="str">
        <f aca="false">IF(AND($DA79=$DA$5,$B79=2003),CONCATENATE($DA79," ",$B79),"")</f>
        <v/>
      </c>
      <c r="DE79" s="0" t="str">
        <f aca="false">IF(AND($DA79=$DA$5,$B79=2004),CONCATENATE($DA79," ",$B79),"")</f>
        <v/>
      </c>
      <c r="DF79" s="0" t="n">
        <v>550</v>
      </c>
      <c r="DG79" s="0" t="n">
        <v>550</v>
      </c>
      <c r="DH79" s="12" t="n">
        <v>1611.1</v>
      </c>
      <c r="DI79" s="12" t="n">
        <v>1205</v>
      </c>
      <c r="DJ79" s="12" t="n">
        <v>3465</v>
      </c>
      <c r="DK79" s="12" t="n">
        <v>1863</v>
      </c>
      <c r="DL79" s="12" t="n">
        <v>345</v>
      </c>
      <c r="DM79" s="0" t="n">
        <v>6.8</v>
      </c>
      <c r="DN79" s="12" t="n">
        <v>1233.1</v>
      </c>
      <c r="DO79" s="0" t="n">
        <v>34</v>
      </c>
      <c r="DP79" s="0" t="n">
        <v>160</v>
      </c>
      <c r="DQ79" s="12" t="n">
        <v>529</v>
      </c>
      <c r="DR79" s="12" t="n">
        <v>350</v>
      </c>
      <c r="DS79" s="12" t="n">
        <v>2101</v>
      </c>
      <c r="DT79" s="12" t="n">
        <v>760</v>
      </c>
      <c r="DU79" s="12" t="n">
        <v>1233.1</v>
      </c>
      <c r="DV79" s="0" t="n">
        <v>6.8</v>
      </c>
      <c r="DW79" s="0" t="n">
        <v>49</v>
      </c>
      <c r="DX79" s="12" t="n">
        <v>5.2</v>
      </c>
      <c r="DY79" s="0" t="n">
        <v>685</v>
      </c>
      <c r="DZ79" s="0" t="n">
        <v>1065</v>
      </c>
      <c r="EA79" s="0" t="n">
        <v>0</v>
      </c>
      <c r="EB79" s="12" t="n">
        <f aca="false">DF79*$EB$1*$EB$2</f>
        <v>99000</v>
      </c>
      <c r="EC79" s="12" t="n">
        <v>289998</v>
      </c>
      <c r="ED79" s="12" t="n">
        <v>216900</v>
      </c>
      <c r="EE79" s="12" t="n">
        <v>623700</v>
      </c>
      <c r="EF79" s="12" t="n">
        <v>335340</v>
      </c>
      <c r="EG79" s="12" t="n">
        <v>62100</v>
      </c>
      <c r="EH79" s="12" t="n">
        <v>1224</v>
      </c>
      <c r="EI79" s="12" t="n">
        <v>221958</v>
      </c>
      <c r="EJ79" s="12" t="n">
        <v>6120</v>
      </c>
      <c r="EK79" s="12" t="n">
        <v>28800</v>
      </c>
      <c r="EL79" s="12" t="n">
        <v>95220</v>
      </c>
      <c r="EM79" s="12" t="n">
        <v>63000</v>
      </c>
      <c r="EN79" s="12" t="n">
        <v>378180</v>
      </c>
      <c r="EO79" s="12" t="n">
        <v>136800</v>
      </c>
      <c r="EP79" s="12" t="n">
        <v>221958</v>
      </c>
      <c r="EQ79" s="0" t="n">
        <v>1224</v>
      </c>
      <c r="ER79" s="12" t="n">
        <v>8820</v>
      </c>
      <c r="ES79" s="12" t="n">
        <v>936</v>
      </c>
      <c r="ET79" s="12" t="n">
        <v>123300</v>
      </c>
      <c r="EU79" s="12" t="n">
        <v>191700</v>
      </c>
      <c r="EV79" s="0" t="n">
        <v>0</v>
      </c>
      <c r="EW79" s="0" t="s">
        <v>114</v>
      </c>
      <c r="EX79" s="0" t="s">
        <v>115</v>
      </c>
      <c r="EY79" s="0" t="s">
        <v>116</v>
      </c>
      <c r="EZ79" s="27" t="s">
        <v>64</v>
      </c>
      <c r="FA79" s="27"/>
      <c r="FB79" s="27"/>
      <c r="FC79" s="0" t="s">
        <v>364</v>
      </c>
      <c r="FD79" s="0" t="s">
        <v>365</v>
      </c>
      <c r="FE79" s="0" t="s">
        <v>366</v>
      </c>
      <c r="FF79" s="0" t="s">
        <v>367</v>
      </c>
      <c r="FS79" s="0" t="n">
        <v>379</v>
      </c>
    </row>
    <row r="80" customFormat="false" ht="12.75" hidden="false" customHeight="false" outlineLevel="0" collapsed="false">
      <c r="A80" s="0" t="s">
        <v>144</v>
      </c>
      <c r="B80" s="0" t="n">
        <v>2002</v>
      </c>
      <c r="C80" s="24" t="n">
        <v>37561</v>
      </c>
      <c r="D80" s="0" t="s">
        <v>405</v>
      </c>
      <c r="E80" s="0" t="str">
        <f aca="false">CONCATENATE(D80," ",B80)</f>
        <v>NM 2002</v>
      </c>
      <c r="F80" s="0" t="s">
        <v>435</v>
      </c>
      <c r="G80" s="0" t="s">
        <v>570</v>
      </c>
      <c r="H80" s="0" t="s">
        <v>21</v>
      </c>
      <c r="I80" s="0" t="s">
        <v>436</v>
      </c>
      <c r="J80" s="0" t="str">
        <f aca="false">IF(OR($EZ80=J$5,$FA80=J$5,$FB80=J$5),J$5,"")</f>
        <v/>
      </c>
      <c r="K80" s="0" t="str">
        <f aca="false">IF(AND($J80=$J$5,$B80=2001),CONCATENATE($J80," ",$B80),"")</f>
        <v/>
      </c>
      <c r="L80" s="0" t="str">
        <f aca="false">IF(AND($J80=$J$5,$B80=2002),CONCATENATE($J80," ",$B80),"")</f>
        <v/>
      </c>
      <c r="M80" s="0" t="str">
        <f aca="false">IF(AND($J80=$J$5,$B80=2003),CONCATENATE($J80," ",$B80),"")</f>
        <v/>
      </c>
      <c r="N80" s="0" t="str">
        <f aca="false">IF(AND($J80=$J$5,$B80=2004),CONCATENATE($J80," ",$B80),"")</f>
        <v/>
      </c>
      <c r="O80" s="0" t="str">
        <f aca="false">IF(OR($EZ80=O$5,$FA80=O$5,$FB80=O$5),O$5,"")</f>
        <v/>
      </c>
      <c r="P80" s="0" t="str">
        <f aca="false">IF(AND($O80=$O$5,$B80=2001),CONCATENATE($O80," ",$B80),"")</f>
        <v/>
      </c>
      <c r="Q80" s="0" t="str">
        <f aca="false">IF(AND($O80=$O$5,$B80=2002),CONCATENATE($O80," ",$B80),"")</f>
        <v/>
      </c>
      <c r="R80" s="0" t="str">
        <f aca="false">IF(AND($O80=$O$5,$B80=2003),CONCATENATE($O80," ",$B80),"")</f>
        <v/>
      </c>
      <c r="S80" s="0" t="str">
        <f aca="false">IF(AND($O80=$O$5,$B80=2004),CONCATENATE($O80," ",$B80),"")</f>
        <v/>
      </c>
      <c r="T80" s="0" t="str">
        <f aca="false">IF(OR($EZ80=T$5,$FA80=T$5,$FB80=T$5),T$5,"")</f>
        <v>El Paso South</v>
      </c>
      <c r="U80" s="0" t="str">
        <f aca="false">IF(AND($T80=$T$5,$B80=2001),CONCATENATE($T80," ",$B80),"")</f>
        <v/>
      </c>
      <c r="V80" s="0" t="str">
        <f aca="false">IF(AND($T80=$T$5,$B80=2002),CONCATENATE($T80," ",$B80),"")</f>
        <v>El Paso South 2002</v>
      </c>
      <c r="W80" s="0" t="str">
        <f aca="false">IF(AND($T80=$T$5,$B80=2003),CONCATENATE($T80," ",$B80),"")</f>
        <v/>
      </c>
      <c r="X80" s="0" t="str">
        <f aca="false">IF(AND($T80=$T$5,$B80=2004),CONCATENATE($T80," ",$B80),"")</f>
        <v/>
      </c>
      <c r="Y80" s="0" t="str">
        <f aca="false">IF(OR($EZ80=Y$5,$FA80=Y$5,$FB80=Y$5),Y$5,"")</f>
        <v/>
      </c>
      <c r="Z80" s="0" t="str">
        <f aca="false">IF(AND($Y80=$Y$5,$B80=2001),CONCATENATE($Y80," ",$B80),"")</f>
        <v/>
      </c>
      <c r="AA80" s="0" t="str">
        <f aca="false">IF(AND($Y80=$Y$5,$B80=2002),CONCATENATE($Y80," ",$B80),"")</f>
        <v/>
      </c>
      <c r="AB80" s="0" t="str">
        <f aca="false">IF(AND($Y80=$Y$5,$B80=2003),CONCATENATE($Y80," ",$B80),"")</f>
        <v/>
      </c>
      <c r="AC80" s="0" t="str">
        <f aca="false">IF(AND($Y80=$Y$5,$B80=2004),CONCATENATE($Y80," ",$B80),"")</f>
        <v/>
      </c>
      <c r="AD80" s="0" t="str">
        <f aca="false">IF(OR($EZ80=AD$5,$FA80=AD$5,$FB80=AD$5),AD$5,"")</f>
        <v/>
      </c>
      <c r="AE80" s="0" t="str">
        <f aca="false">IF(AND($AD80=$AD$5,$B80=2001),CONCATENATE($AD80," ",$B80),"")</f>
        <v/>
      </c>
      <c r="AF80" s="0" t="str">
        <f aca="false">IF(AND($AD80=$AD$5,$B80=2002),CONCATENATE($AD80," ",$B80),"")</f>
        <v/>
      </c>
      <c r="AG80" s="0" t="str">
        <f aca="false">IF(AND($AD80=$AD$5,$B80=2003),CONCATENATE($AD80," ",$B80),"")</f>
        <v/>
      </c>
      <c r="AH80" s="0" t="str">
        <f aca="false">IF(AND($AD80=$AD$5,$B80=2004),CONCATENATE($AD80," ",$B80),"")</f>
        <v/>
      </c>
      <c r="AI80" s="0" t="str">
        <f aca="false">IF(OR($EZ80=AI$5,$FA80=AI$5,$FB80=AI$5),AI$5,"")</f>
        <v/>
      </c>
      <c r="AJ80" s="0" t="str">
        <f aca="false">IF(AND($AI80=$AI$5,$B80=2001),CONCATENATE($AI80," ",$B80),"")</f>
        <v/>
      </c>
      <c r="AK80" s="0" t="str">
        <f aca="false">IF(AND($AI80=$AI$5,$B80=2002),CONCATENATE($AI80," ",$B80),"")</f>
        <v/>
      </c>
      <c r="AL80" s="0" t="str">
        <f aca="false">IF(AND($AI80=$AI$5,$B80=2003),CONCATENATE($AI80," ",$B80),"")</f>
        <v/>
      </c>
      <c r="AM80" s="0" t="str">
        <f aca="false">IF(AND($AI80=$AI$5,$B80=2004),CONCATENATE($AI80," ",$B80),"")</f>
        <v/>
      </c>
      <c r="AN80" s="0" t="str">
        <f aca="false">IF(OR($EZ80=AN$5,$FA80=AN$5,$FB80=AN$5),AN$5,"")</f>
        <v/>
      </c>
      <c r="AO80" s="0" t="str">
        <f aca="false">IF(AND($AN80=$AN$5,$B80=2001),CONCATENATE($AN80," ",$B80),"")</f>
        <v/>
      </c>
      <c r="AP80" s="0" t="str">
        <f aca="false">IF(AND($AN80=$AN$5,$B80=2002),CONCATENATE($AN80," ",$B80),"")</f>
        <v/>
      </c>
      <c r="AQ80" s="0" t="str">
        <f aca="false">IF(AND($AN80=$AN$5,$B80=2003),CONCATENATE($AN80," ",$B80),"")</f>
        <v/>
      </c>
      <c r="AR80" s="0" t="str">
        <f aca="false">IF(AND($AN80=$AN$5,$B80=2004),CONCATENATE($AN80," ",$B80),"")</f>
        <v/>
      </c>
      <c r="AS80" s="0" t="str">
        <f aca="false">IF(OR($EZ80=AS$5,$FA80=AS$5,$FB80=AS$5),AS$5,"")</f>
        <v/>
      </c>
      <c r="AT80" s="0" t="str">
        <f aca="false">IF(AND($AS80=$AS$5,$B80=2001),CONCATENATE($AS80," ",$B80),"")</f>
        <v/>
      </c>
      <c r="AU80" s="0" t="str">
        <f aca="false">IF(AND($AS80=$AS$5,$B80=2002),CONCATENATE($AS80," ",$B80),"")</f>
        <v/>
      </c>
      <c r="AV80" s="0" t="str">
        <f aca="false">IF(AND($AS80=$AS$5,$B80=2003),CONCATENATE($AS80," ",$B80),"")</f>
        <v/>
      </c>
      <c r="AW80" s="0" t="str">
        <f aca="false">IF(AND($AS80=$AS$5,$B80=2004),CONCATENATE($AS80," ",$B80),"")</f>
        <v/>
      </c>
      <c r="AX80" s="0" t="str">
        <f aca="false">IF(OR($EZ80=AX$5,$FA80=AX$5,$FB80=AX$5),AX$5,"")</f>
        <v/>
      </c>
      <c r="AY80" s="0" t="str">
        <f aca="false">IF(AND($AX80=$AX$5,$B80=2001),CONCATENATE($AX80," ",$B80),"")</f>
        <v/>
      </c>
      <c r="AZ80" s="0" t="str">
        <f aca="false">IF(AND($AX80=$AX$5,$B80=2002),CONCATENATE($AX80," ",$B80),"")</f>
        <v/>
      </c>
      <c r="BA80" s="0" t="str">
        <f aca="false">IF(AND($AX80=$AX$5,$B80=2003),CONCATENATE($AX80," ",$B80),"")</f>
        <v/>
      </c>
      <c r="BB80" s="0" t="str">
        <f aca="false">IF(AND($AX80=$AX$5,$B80=2004),CONCATENATE($AX80," ",$B80),"")</f>
        <v/>
      </c>
      <c r="BC80" s="0" t="str">
        <f aca="false">IF(OR($EZ80=BC$5,$FA80=BC$5,$FB80=BC$5),BC$5,"")</f>
        <v/>
      </c>
      <c r="BD80" s="0" t="str">
        <f aca="false">IF(AND($BC80=$BC$5,$B80=2001),CONCATENATE($BC80," ",$B80),"")</f>
        <v/>
      </c>
      <c r="BE80" s="0" t="str">
        <f aca="false">IF(AND($BC80=$BC$5,$B80=2002),CONCATENATE($BC80," ",$B80),"")</f>
        <v/>
      </c>
      <c r="BF80" s="0" t="str">
        <f aca="false">IF(AND($BC80=$BC$5,$B80=2003),CONCATENATE($BC80," ",$B80),"")</f>
        <v/>
      </c>
      <c r="BG80" s="0" t="str">
        <f aca="false">IF(AND($BC80=$BC$5,$B80=2004),CONCATENATE($BC80," ",$B80),"")</f>
        <v/>
      </c>
      <c r="BH80" s="0" t="str">
        <f aca="false">IF(OR($EZ80=BH$5,$FA80=BH$5,$FB80=BH$5),BH$5,"")</f>
        <v/>
      </c>
      <c r="BI80" s="0" t="str">
        <f aca="false">IF(AND($BH80=$BH$5,$B80=2001),CONCATENATE($BH80," ",$B80),"")</f>
        <v/>
      </c>
      <c r="BJ80" s="0" t="str">
        <f aca="false">IF(AND($BH80=$BH$5,$B80=2002),CONCATENATE($BH80," ",$B80),"")</f>
        <v/>
      </c>
      <c r="BK80" s="0" t="str">
        <f aca="false">IF(AND($BH80=$BH$5,$B80=2003),CONCATENATE($BH80," ",$B80),"")</f>
        <v/>
      </c>
      <c r="BL80" s="0" t="str">
        <f aca="false">IF(AND($BH80=$BH$5,$B80=2004),CONCATENATE($BH80," ",$B80),"")</f>
        <v/>
      </c>
      <c r="BM80" s="0" t="str">
        <f aca="false">IF(OR($EZ80=BM$5,$FA80=BM$5,$FB80=BM$5),BM$5,"")</f>
        <v/>
      </c>
      <c r="BN80" s="0" t="str">
        <f aca="false">IF(AND($BM80=$BM$5,$B80=2001),CONCATENATE($BM80," ",$B80),"")</f>
        <v/>
      </c>
      <c r="BO80" s="0" t="str">
        <f aca="false">IF(AND($BM80=$BM$5,$B80=2002),CONCATENATE($BM80," ",$B80),"")</f>
        <v/>
      </c>
      <c r="BP80" s="0" t="str">
        <f aca="false">IF(AND($BM80=$BM$5,$B80=2003),CONCATENATE($BM80," ",$B80),"")</f>
        <v/>
      </c>
      <c r="BQ80" s="0" t="str">
        <f aca="false">IF(AND($BM80=$BM$5,$B80=2004),CONCATENATE($BM80," ",$B80),"")</f>
        <v/>
      </c>
      <c r="BR80" s="0" t="str">
        <f aca="false">IF(OR($EZ80=BR$5,$FA80=BR$5,$FB80=BR$5),BR$5,"")</f>
        <v/>
      </c>
      <c r="BS80" s="0" t="str">
        <f aca="false">IF(AND($BR80=$BR$5,$B80=2001),CONCATENATE($BR80," ",$B80),"")</f>
        <v/>
      </c>
      <c r="BT80" s="0" t="str">
        <f aca="false">IF(AND($BR80=$BR$5,$B80=2002),CONCATENATE($BR80," ",$B80),"")</f>
        <v/>
      </c>
      <c r="BU80" s="0" t="str">
        <f aca="false">IF(AND($BR80=$BR$5,$B80=2003),CONCATENATE($BR80," ",$B80),"")</f>
        <v/>
      </c>
      <c r="BV80" s="0" t="str">
        <f aca="false">IF(AND($BR80=$BR$5,$B80=2004),CONCATENATE($BR80," ",$B80),"")</f>
        <v/>
      </c>
      <c r="BW80" s="0" t="str">
        <f aca="false">IF(OR($EZ80=BW$5,$FA80=BW$5,$FB80=BW$5),BW$5,"")</f>
        <v/>
      </c>
      <c r="BX80" s="0" t="str">
        <f aca="false">IF(AND($BW80=$BW$5,$B80=2001),CONCATENATE($BW80," ",$B80),"")</f>
        <v/>
      </c>
      <c r="BY80" s="0" t="str">
        <f aca="false">IF(AND($BW80=$BW$5,$B80=2002),CONCATENATE($BW80," ",$B80),"")</f>
        <v/>
      </c>
      <c r="BZ80" s="0" t="str">
        <f aca="false">IF(AND($BW80=$BW$5,$B80=2003),CONCATENATE($BW80," ",$B80),"")</f>
        <v/>
      </c>
      <c r="CA80" s="0" t="str">
        <f aca="false">IF(AND($BW80=$BW$5,$B80=2004),CONCATENATE($BW80," ",$B80),"")</f>
        <v/>
      </c>
      <c r="CB80" s="0" t="str">
        <f aca="false">IF(OR($EZ80=CB$5,$FA80=CB$5,$FB80=CB$5),CB$5,"")</f>
        <v/>
      </c>
      <c r="CC80" s="0" t="str">
        <f aca="false">IF(AND($CB80=$CB$5,$B80=2001),CONCATENATE($CB80," ",$B80),"")</f>
        <v/>
      </c>
      <c r="CD80" s="0" t="str">
        <f aca="false">IF(AND($CB80=$CB$5,$B80=2002),CONCATENATE($CB80," ",$B80),"")</f>
        <v/>
      </c>
      <c r="CE80" s="0" t="str">
        <f aca="false">IF(AND($CB80=$CB$5,$B80=2003),CONCATENATE($CB80," ",$B80),"")</f>
        <v/>
      </c>
      <c r="CF80" s="0" t="str">
        <f aca="false">IF(AND($CB80=$CB$5,$B80=2004),CONCATENATE($CB80," ",$B80),"")</f>
        <v/>
      </c>
      <c r="CG80" s="0" t="str">
        <f aca="false">IF(OR($EZ80=CG$5,$FA80=CG$5,$FB80=CG$5),CG$5,"")</f>
        <v/>
      </c>
      <c r="CH80" s="0" t="str">
        <f aca="false">IF(AND($CG80=$CG$5,$B80=2001),CONCATENATE($CG80," ",$B80),"")</f>
        <v/>
      </c>
      <c r="CI80" s="0" t="str">
        <f aca="false">IF(AND($CG80=$CG$5,$B80=2002),CONCATENATE($CG80," ",$B80),"")</f>
        <v/>
      </c>
      <c r="CJ80" s="0" t="str">
        <f aca="false">IF(AND($CG80=$CG$5,$B80=2003),CONCATENATE($CG80," ",$B80),"")</f>
        <v/>
      </c>
      <c r="CK80" s="0" t="str">
        <f aca="false">IF(AND($CG80=$CG$5,$B80=2004),CONCATENATE($CG80," ",$B80),"")</f>
        <v/>
      </c>
      <c r="CL80" s="0" t="str">
        <f aca="false">IF(OR($EZ80=CL$5,$FA80=CL$5,$FB80=CL$5),CL$5,"")</f>
        <v/>
      </c>
      <c r="CM80" s="0" t="str">
        <f aca="false">IF(AND($CL80=$CL$5,$B80=2001),CONCATENATE($CL80," ",$B80),"")</f>
        <v/>
      </c>
      <c r="CN80" s="0" t="str">
        <f aca="false">IF(AND($CL80=$CL$5,$B80=2002),CONCATENATE($CL80," ",$B80),"")</f>
        <v/>
      </c>
      <c r="CO80" s="0" t="str">
        <f aca="false">IF(AND($CL80=$CL$5,$B80=2003),CONCATENATE($CL80," ",$B80),"")</f>
        <v/>
      </c>
      <c r="CP80" s="0" t="str">
        <f aca="false">IF(AND($CL80=$CL$5,$B80=2004),CONCATENATE($CL80," ",$B80),"")</f>
        <v/>
      </c>
      <c r="CQ80" s="0" t="str">
        <f aca="false">IF(OR($EZ80=CQ$5,$FA80=CQ$5,$FB80=CQ$5),CQ$5,"")</f>
        <v/>
      </c>
      <c r="CR80" s="0" t="str">
        <f aca="false">IF(AND($CQ80=$CQ$5,$B80=2001),CONCATENATE($CQ80," ",$B80),"")</f>
        <v/>
      </c>
      <c r="CS80" s="0" t="str">
        <f aca="false">IF(AND($CQ80=$CQ$5,$B80=2002),CONCATENATE($CQ80," ",$B80),"")</f>
        <v/>
      </c>
      <c r="CT80" s="0" t="str">
        <f aca="false">IF(AND($CQ80=$CQ$5,$B80=2003),CONCATENATE($CQ80," ",$B80),"")</f>
        <v/>
      </c>
      <c r="CU80" s="0" t="str">
        <f aca="false">IF(AND($CQ80=$CQ$5,$B80=2004),CONCATENATE($CQ80," ",$B80),"")</f>
        <v/>
      </c>
      <c r="CV80" s="0" t="str">
        <f aca="false">IF(OR($EZ80=CV$5,$FA80=CV$5,$FB80=CV$5),CV$5,"")</f>
        <v/>
      </c>
      <c r="CW80" s="0" t="str">
        <f aca="false">IF(AND($CV80=$CV$5,$B80=2001),CONCATENATE($CV80," ",$B80),"")</f>
        <v/>
      </c>
      <c r="CX80" s="0" t="str">
        <f aca="false">IF(AND($CV80=$CV$5,$B80=2002),CONCATENATE($CV80," ",$B80),"")</f>
        <v/>
      </c>
      <c r="CY80" s="0" t="str">
        <f aca="false">IF(AND($CV80=$CV$5,$B80=2003),CONCATENATE($CV80," ",$B80),"")</f>
        <v/>
      </c>
      <c r="CZ80" s="0" t="str">
        <f aca="false">IF(AND($CV80=$CV$5,$B80=2004),CONCATENATE($CV80," ",$B80),"")</f>
        <v/>
      </c>
      <c r="DA80" s="0" t="str">
        <f aca="false">IF(OR($EZ80=DA$5,$FA80=DA$5,$FB80=DA$5),DA$5,"")</f>
        <v/>
      </c>
      <c r="DB80" s="0" t="str">
        <f aca="false">IF(AND($DA80=$DA$5,$B80=2001),CONCATENATE($DA80," ",$B80),"")</f>
        <v/>
      </c>
      <c r="DC80" s="0" t="str">
        <f aca="false">IF(AND($DA80=$DA$5,$B80=2002),CONCATENATE($DA80," ",$B80),"")</f>
        <v/>
      </c>
      <c r="DD80" s="0" t="str">
        <f aca="false">IF(AND($DA80=$DA$5,$B80=2003),CONCATENATE($DA80," ",$B80),"")</f>
        <v/>
      </c>
      <c r="DE80" s="0" t="str">
        <f aca="false">IF(AND($DA80=$DA$5,$B80=2004),CONCATENATE($DA80," ",$B80),"")</f>
        <v/>
      </c>
      <c r="DF80" s="0" t="n">
        <v>550</v>
      </c>
      <c r="DG80" s="0" t="n">
        <v>550</v>
      </c>
      <c r="DH80" s="12" t="n">
        <v>1611.1</v>
      </c>
      <c r="DI80" s="12" t="n">
        <v>1205</v>
      </c>
      <c r="DJ80" s="12" t="n">
        <v>4015</v>
      </c>
      <c r="DK80" s="12" t="n">
        <v>1863</v>
      </c>
      <c r="DL80" s="12" t="n">
        <v>345</v>
      </c>
      <c r="DM80" s="0" t="n">
        <v>6.8</v>
      </c>
      <c r="DN80" s="12" t="n">
        <v>1233.1</v>
      </c>
      <c r="DO80" s="0" t="n">
        <v>34</v>
      </c>
      <c r="DP80" s="0" t="n">
        <v>160</v>
      </c>
      <c r="DQ80" s="12" t="n">
        <v>1561</v>
      </c>
      <c r="DR80" s="12" t="n">
        <v>350</v>
      </c>
      <c r="DS80" s="12" t="n">
        <v>3161</v>
      </c>
      <c r="DT80" s="12" t="n">
        <v>1296</v>
      </c>
      <c r="DU80" s="12" t="n">
        <v>1233.1</v>
      </c>
      <c r="DV80" s="0" t="n">
        <v>6.8</v>
      </c>
      <c r="DW80" s="0" t="n">
        <v>49</v>
      </c>
      <c r="DX80" s="12" t="n">
        <v>455.2</v>
      </c>
      <c r="DY80" s="0" t="n">
        <v>685</v>
      </c>
      <c r="DZ80" s="0" t="n">
        <v>1065</v>
      </c>
      <c r="EA80" s="0" t="n">
        <v>0</v>
      </c>
      <c r="EB80" s="12" t="n">
        <f aca="false">DF80*$EB$1*$EB$2</f>
        <v>99000</v>
      </c>
      <c r="EC80" s="12" t="n">
        <v>289998</v>
      </c>
      <c r="ED80" s="12" t="n">
        <v>216900</v>
      </c>
      <c r="EE80" s="12" t="n">
        <v>722700</v>
      </c>
      <c r="EF80" s="12" t="n">
        <v>335340</v>
      </c>
      <c r="EG80" s="12" t="n">
        <v>62100</v>
      </c>
      <c r="EH80" s="12" t="n">
        <v>1224</v>
      </c>
      <c r="EI80" s="12" t="n">
        <v>221958</v>
      </c>
      <c r="EJ80" s="12" t="n">
        <v>6120</v>
      </c>
      <c r="EK80" s="12" t="n">
        <v>28800</v>
      </c>
      <c r="EL80" s="12" t="n">
        <v>280980</v>
      </c>
      <c r="EM80" s="12" t="n">
        <v>63000</v>
      </c>
      <c r="EN80" s="12" t="n">
        <v>568980</v>
      </c>
      <c r="EO80" s="12" t="n">
        <v>233280</v>
      </c>
      <c r="EP80" s="12" t="n">
        <v>221958</v>
      </c>
      <c r="EQ80" s="0" t="n">
        <v>1224</v>
      </c>
      <c r="ER80" s="12" t="n">
        <v>8820</v>
      </c>
      <c r="ES80" s="12" t="n">
        <v>81936</v>
      </c>
      <c r="ET80" s="12" t="n">
        <v>123300</v>
      </c>
      <c r="EU80" s="12" t="n">
        <v>191700</v>
      </c>
      <c r="EV80" s="0" t="n">
        <v>0</v>
      </c>
      <c r="EW80" s="0" t="s">
        <v>114</v>
      </c>
      <c r="EX80" s="0" t="s">
        <v>122</v>
      </c>
      <c r="EY80" s="0" t="s">
        <v>116</v>
      </c>
      <c r="EZ80" s="0" t="s">
        <v>64</v>
      </c>
      <c r="FC80" s="0" t="s">
        <v>364</v>
      </c>
      <c r="FD80" s="0" t="s">
        <v>365</v>
      </c>
      <c r="FE80" s="0" t="s">
        <v>366</v>
      </c>
      <c r="FF80" s="0" t="s">
        <v>367</v>
      </c>
      <c r="FG80" s="0" t="s">
        <v>571</v>
      </c>
      <c r="FS80" s="0" t="n">
        <v>614</v>
      </c>
    </row>
    <row r="81" customFormat="false" ht="12.75" hidden="false" customHeight="false" outlineLevel="0" collapsed="false">
      <c r="A81" s="0" t="s">
        <v>108</v>
      </c>
      <c r="B81" s="0" t="n">
        <v>2003</v>
      </c>
      <c r="C81" s="24" t="n">
        <v>37622</v>
      </c>
      <c r="D81" s="0" t="s">
        <v>109</v>
      </c>
      <c r="E81" s="0" t="str">
        <f aca="false">CONCATENATE(D81," ",B81)</f>
        <v>AZ 2003</v>
      </c>
      <c r="F81" s="0" t="s">
        <v>216</v>
      </c>
      <c r="G81" s="0" t="s">
        <v>148</v>
      </c>
      <c r="H81" s="0" t="s">
        <v>35</v>
      </c>
      <c r="I81" s="0" t="s">
        <v>217</v>
      </c>
      <c r="J81" s="0" t="str">
        <f aca="false">IF(OR($EZ81=J$5,$FA81=J$5,$FB81=J$5),J$5,"")</f>
        <v/>
      </c>
      <c r="K81" s="0" t="str">
        <f aca="false">IF(AND($J81=$J$5,$B81=2001),CONCATENATE($J81," ",$B81),"")</f>
        <v/>
      </c>
      <c r="L81" s="0" t="str">
        <f aca="false">IF(AND($J81=$J$5,$B81=2002),CONCATENATE($J81," ",$B81),"")</f>
        <v/>
      </c>
      <c r="M81" s="0" t="str">
        <f aca="false">IF(AND($J81=$J$5,$B81=2003),CONCATENATE($J81," ",$B81),"")</f>
        <v/>
      </c>
      <c r="N81" s="0" t="str">
        <f aca="false">IF(AND($J81=$J$5,$B81=2004),CONCATENATE($J81," ",$B81),"")</f>
        <v/>
      </c>
      <c r="O81" s="0" t="str">
        <f aca="false">IF(OR($EZ81=O$5,$FA81=O$5,$FB81=O$5),O$5,"")</f>
        <v/>
      </c>
      <c r="P81" s="0" t="str">
        <f aca="false">IF(AND($O81=$O$5,$B81=2001),CONCATENATE($O81," ",$B81),"")</f>
        <v/>
      </c>
      <c r="Q81" s="0" t="str">
        <f aca="false">IF(AND($O81=$O$5,$B81=2002),CONCATENATE($O81," ",$B81),"")</f>
        <v/>
      </c>
      <c r="R81" s="0" t="str">
        <f aca="false">IF(AND($O81=$O$5,$B81=2003),CONCATENATE($O81," ",$B81),"")</f>
        <v/>
      </c>
      <c r="S81" s="0" t="str">
        <f aca="false">IF(AND($O81=$O$5,$B81=2004),CONCATENATE($O81," ",$B81),"")</f>
        <v/>
      </c>
      <c r="T81" s="0" t="str">
        <f aca="false">IF(OR($EZ81=T$5,$FA81=T$5,$FB81=T$5),T$5,"")</f>
        <v>El Paso South</v>
      </c>
      <c r="U81" s="0" t="str">
        <f aca="false">IF(AND($T81=$T$5,$B81=2001),CONCATENATE($T81," ",$B81),"")</f>
        <v/>
      </c>
      <c r="V81" s="0" t="str">
        <f aca="false">IF(AND($T81=$T$5,$B81=2002),CONCATENATE($T81," ",$B81),"")</f>
        <v/>
      </c>
      <c r="W81" s="0" t="str">
        <f aca="false">IF(AND($T81=$T$5,$B81=2003),CONCATENATE($T81," ",$B81),"")</f>
        <v>El Paso South 2003</v>
      </c>
      <c r="X81" s="0" t="str">
        <f aca="false">IF(AND($T81=$T$5,$B81=2004),CONCATENATE($T81," ",$B81),"")</f>
        <v/>
      </c>
      <c r="Y81" s="0" t="str">
        <f aca="false">IF(OR($EZ81=Y$5,$FA81=Y$5,$FB81=Y$5),Y$5,"")</f>
        <v/>
      </c>
      <c r="Z81" s="0" t="str">
        <f aca="false">IF(AND($Y81=$Y$5,$B81=2001),CONCATENATE($Y81," ",$B81),"")</f>
        <v/>
      </c>
      <c r="AA81" s="0" t="str">
        <f aca="false">IF(AND($Y81=$Y$5,$B81=2002),CONCATENATE($Y81," ",$B81),"")</f>
        <v/>
      </c>
      <c r="AB81" s="0" t="str">
        <f aca="false">IF(AND($Y81=$Y$5,$B81=2003),CONCATENATE($Y81," ",$B81),"")</f>
        <v/>
      </c>
      <c r="AC81" s="0" t="str">
        <f aca="false">IF(AND($Y81=$Y$5,$B81=2004),CONCATENATE($Y81," ",$B81),"")</f>
        <v/>
      </c>
      <c r="AD81" s="0" t="str">
        <f aca="false">IF(OR($EZ81=AD$5,$FA81=AD$5,$FB81=AD$5),AD$5,"")</f>
        <v/>
      </c>
      <c r="AE81" s="0" t="str">
        <f aca="false">IF(AND($AD81=$AD$5,$B81=2001),CONCATENATE($AD81," ",$B81),"")</f>
        <v/>
      </c>
      <c r="AF81" s="0" t="str">
        <f aca="false">IF(AND($AD81=$AD$5,$B81=2002),CONCATENATE($AD81," ",$B81),"")</f>
        <v/>
      </c>
      <c r="AG81" s="0" t="str">
        <f aca="false">IF(AND($AD81=$AD$5,$B81=2003),CONCATENATE($AD81," ",$B81),"")</f>
        <v/>
      </c>
      <c r="AH81" s="0" t="str">
        <f aca="false">IF(AND($AD81=$AD$5,$B81=2004),CONCATENATE($AD81," ",$B81),"")</f>
        <v/>
      </c>
      <c r="AI81" s="0" t="str">
        <f aca="false">IF(OR($EZ81=AI$5,$FA81=AI$5,$FB81=AI$5),AI$5,"")</f>
        <v/>
      </c>
      <c r="AJ81" s="0" t="str">
        <f aca="false">IF(AND($AI81=$AI$5,$B81=2001),CONCATENATE($AI81," ",$B81),"")</f>
        <v/>
      </c>
      <c r="AK81" s="0" t="str">
        <f aca="false">IF(AND($AI81=$AI$5,$B81=2002),CONCATENATE($AI81," ",$B81),"")</f>
        <v/>
      </c>
      <c r="AL81" s="0" t="str">
        <f aca="false">IF(AND($AI81=$AI$5,$B81=2003),CONCATENATE($AI81," ",$B81),"")</f>
        <v/>
      </c>
      <c r="AM81" s="0" t="str">
        <f aca="false">IF(AND($AI81=$AI$5,$B81=2004),CONCATENATE($AI81," ",$B81),"")</f>
        <v/>
      </c>
      <c r="AN81" s="0" t="str">
        <f aca="false">IF(OR($EZ81=AN$5,$FA81=AN$5,$FB81=AN$5),AN$5,"")</f>
        <v/>
      </c>
      <c r="AO81" s="0" t="str">
        <f aca="false">IF(AND($AN81=$AN$5,$B81=2001),CONCATENATE($AN81," ",$B81),"")</f>
        <v/>
      </c>
      <c r="AP81" s="0" t="str">
        <f aca="false">IF(AND($AN81=$AN$5,$B81=2002),CONCATENATE($AN81," ",$B81),"")</f>
        <v/>
      </c>
      <c r="AQ81" s="0" t="str">
        <f aca="false">IF(AND($AN81=$AN$5,$B81=2003),CONCATENATE($AN81," ",$B81),"")</f>
        <v/>
      </c>
      <c r="AR81" s="0" t="str">
        <f aca="false">IF(AND($AN81=$AN$5,$B81=2004),CONCATENATE($AN81," ",$B81),"")</f>
        <v/>
      </c>
      <c r="AS81" s="0" t="str">
        <f aca="false">IF(OR($EZ81=AS$5,$FA81=AS$5,$FB81=AS$5),AS$5,"")</f>
        <v/>
      </c>
      <c r="AT81" s="0" t="str">
        <f aca="false">IF(AND($AS81=$AS$5,$B81=2001),CONCATENATE($AS81," ",$B81),"")</f>
        <v/>
      </c>
      <c r="AU81" s="0" t="str">
        <f aca="false">IF(AND($AS81=$AS$5,$B81=2002),CONCATENATE($AS81," ",$B81),"")</f>
        <v/>
      </c>
      <c r="AV81" s="0" t="str">
        <f aca="false">IF(AND($AS81=$AS$5,$B81=2003),CONCATENATE($AS81," ",$B81),"")</f>
        <v/>
      </c>
      <c r="AW81" s="0" t="str">
        <f aca="false">IF(AND($AS81=$AS$5,$B81=2004),CONCATENATE($AS81," ",$B81),"")</f>
        <v/>
      </c>
      <c r="AX81" s="0" t="str">
        <f aca="false">IF(OR($EZ81=AX$5,$FA81=AX$5,$FB81=AX$5),AX$5,"")</f>
        <v/>
      </c>
      <c r="AY81" s="0" t="str">
        <f aca="false">IF(AND($AX81=$AX$5,$B81=2001),CONCATENATE($AX81," ",$B81),"")</f>
        <v/>
      </c>
      <c r="AZ81" s="0" t="str">
        <f aca="false">IF(AND($AX81=$AX$5,$B81=2002),CONCATENATE($AX81," ",$B81),"")</f>
        <v/>
      </c>
      <c r="BA81" s="0" t="str">
        <f aca="false">IF(AND($AX81=$AX$5,$B81=2003),CONCATENATE($AX81," ",$B81),"")</f>
        <v/>
      </c>
      <c r="BB81" s="0" t="str">
        <f aca="false">IF(AND($AX81=$AX$5,$B81=2004),CONCATENATE($AX81," ",$B81),"")</f>
        <v/>
      </c>
      <c r="BC81" s="0" t="str">
        <f aca="false">IF(OR($EZ81=BC$5,$FA81=BC$5,$FB81=BC$5),BC$5,"")</f>
        <v/>
      </c>
      <c r="BD81" s="0" t="str">
        <f aca="false">IF(AND($BC81=$BC$5,$B81=2001),CONCATENATE($BC81," ",$B81),"")</f>
        <v/>
      </c>
      <c r="BE81" s="0" t="str">
        <f aca="false">IF(AND($BC81=$BC$5,$B81=2002),CONCATENATE($BC81," ",$B81),"")</f>
        <v/>
      </c>
      <c r="BF81" s="0" t="str">
        <f aca="false">IF(AND($BC81=$BC$5,$B81=2003),CONCATENATE($BC81," ",$B81),"")</f>
        <v/>
      </c>
      <c r="BG81" s="0" t="str">
        <f aca="false">IF(AND($BC81=$BC$5,$B81=2004),CONCATENATE($BC81," ",$B81),"")</f>
        <v/>
      </c>
      <c r="BH81" s="0" t="str">
        <f aca="false">IF(OR($EZ81=BH$5,$FA81=BH$5,$FB81=BH$5),BH$5,"")</f>
        <v/>
      </c>
      <c r="BI81" s="0" t="str">
        <f aca="false">IF(AND($BH81=$BH$5,$B81=2001),CONCATENATE($BH81," ",$B81),"")</f>
        <v/>
      </c>
      <c r="BJ81" s="0" t="str">
        <f aca="false">IF(AND($BH81=$BH$5,$B81=2002),CONCATENATE($BH81," ",$B81),"")</f>
        <v/>
      </c>
      <c r="BK81" s="0" t="str">
        <f aca="false">IF(AND($BH81=$BH$5,$B81=2003),CONCATENATE($BH81," ",$B81),"")</f>
        <v/>
      </c>
      <c r="BL81" s="0" t="str">
        <f aca="false">IF(AND($BH81=$BH$5,$B81=2004),CONCATENATE($BH81," ",$B81),"")</f>
        <v/>
      </c>
      <c r="BM81" s="0" t="str">
        <f aca="false">IF(OR($EZ81=BM$5,$FA81=BM$5,$FB81=BM$5),BM$5,"")</f>
        <v/>
      </c>
      <c r="BN81" s="0" t="str">
        <f aca="false">IF(AND($BM81=$BM$5,$B81=2001),CONCATENATE($BM81," ",$B81),"")</f>
        <v/>
      </c>
      <c r="BO81" s="0" t="str">
        <f aca="false">IF(AND($BM81=$BM$5,$B81=2002),CONCATENATE($BM81," ",$B81),"")</f>
        <v/>
      </c>
      <c r="BP81" s="0" t="str">
        <f aca="false">IF(AND($BM81=$BM$5,$B81=2003),CONCATENATE($BM81," ",$B81),"")</f>
        <v/>
      </c>
      <c r="BQ81" s="0" t="str">
        <f aca="false">IF(AND($BM81=$BM$5,$B81=2004),CONCATENATE($BM81," ",$B81),"")</f>
        <v/>
      </c>
      <c r="BR81" s="0" t="str">
        <f aca="false">IF(OR($EZ81=BR$5,$FA81=BR$5,$FB81=BR$5),BR$5,"")</f>
        <v/>
      </c>
      <c r="BS81" s="0" t="str">
        <f aca="false">IF(AND($BR81=$BR$5,$B81=2001),CONCATENATE($BR81," ",$B81),"")</f>
        <v/>
      </c>
      <c r="BT81" s="0" t="str">
        <f aca="false">IF(AND($BR81=$BR$5,$B81=2002),CONCATENATE($BR81," ",$B81),"")</f>
        <v/>
      </c>
      <c r="BU81" s="0" t="str">
        <f aca="false">IF(AND($BR81=$BR$5,$B81=2003),CONCATENATE($BR81," ",$B81),"")</f>
        <v/>
      </c>
      <c r="BV81" s="0" t="str">
        <f aca="false">IF(AND($BR81=$BR$5,$B81=2004),CONCATENATE($BR81," ",$B81),"")</f>
        <v/>
      </c>
      <c r="BW81" s="0" t="str">
        <f aca="false">IF(OR($EZ81=BW$5,$FA81=BW$5,$FB81=BW$5),BW$5,"")</f>
        <v/>
      </c>
      <c r="BX81" s="0" t="str">
        <f aca="false">IF(AND($BW81=$BW$5,$B81=2001),CONCATENATE($BW81," ",$B81),"")</f>
        <v/>
      </c>
      <c r="BY81" s="0" t="str">
        <f aca="false">IF(AND($BW81=$BW$5,$B81=2002),CONCATENATE($BW81," ",$B81),"")</f>
        <v/>
      </c>
      <c r="BZ81" s="0" t="str">
        <f aca="false">IF(AND($BW81=$BW$5,$B81=2003),CONCATENATE($BW81," ",$B81),"")</f>
        <v/>
      </c>
      <c r="CA81" s="0" t="str">
        <f aca="false">IF(AND($BW81=$BW$5,$B81=2004),CONCATENATE($BW81," ",$B81),"")</f>
        <v/>
      </c>
      <c r="CB81" s="0" t="str">
        <f aca="false">IF(OR($EZ81=CB$5,$FA81=CB$5,$FB81=CB$5),CB$5,"")</f>
        <v/>
      </c>
      <c r="CC81" s="0" t="str">
        <f aca="false">IF(AND($CB81=$CB$5,$B81=2001),CONCATENATE($CB81," ",$B81),"")</f>
        <v/>
      </c>
      <c r="CD81" s="0" t="str">
        <f aca="false">IF(AND($CB81=$CB$5,$B81=2002),CONCATENATE($CB81," ",$B81),"")</f>
        <v/>
      </c>
      <c r="CE81" s="0" t="str">
        <f aca="false">IF(AND($CB81=$CB$5,$B81=2003),CONCATENATE($CB81," ",$B81),"")</f>
        <v/>
      </c>
      <c r="CF81" s="0" t="str">
        <f aca="false">IF(AND($CB81=$CB$5,$B81=2004),CONCATENATE($CB81," ",$B81),"")</f>
        <v/>
      </c>
      <c r="CG81" s="0" t="str">
        <f aca="false">IF(OR($EZ81=CG$5,$FA81=CG$5,$FB81=CG$5),CG$5,"")</f>
        <v/>
      </c>
      <c r="CH81" s="0" t="str">
        <f aca="false">IF(AND($CG81=$CG$5,$B81=2001),CONCATENATE($CG81," ",$B81),"")</f>
        <v/>
      </c>
      <c r="CI81" s="0" t="str">
        <f aca="false">IF(AND($CG81=$CG$5,$B81=2002),CONCATENATE($CG81," ",$B81),"")</f>
        <v/>
      </c>
      <c r="CJ81" s="0" t="str">
        <f aca="false">IF(AND($CG81=$CG$5,$B81=2003),CONCATENATE($CG81," ",$B81),"")</f>
        <v/>
      </c>
      <c r="CK81" s="0" t="str">
        <f aca="false">IF(AND($CG81=$CG$5,$B81=2004),CONCATENATE($CG81," ",$B81),"")</f>
        <v/>
      </c>
      <c r="CL81" s="0" t="str">
        <f aca="false">IF(OR($EZ81=CL$5,$FA81=CL$5,$FB81=CL$5),CL$5,"")</f>
        <v/>
      </c>
      <c r="CM81" s="0" t="str">
        <f aca="false">IF(AND($CL81=$CL$5,$B81=2001),CONCATENATE($CL81," ",$B81),"")</f>
        <v/>
      </c>
      <c r="CN81" s="0" t="str">
        <f aca="false">IF(AND($CL81=$CL$5,$B81=2002),CONCATENATE($CL81," ",$B81),"")</f>
        <v/>
      </c>
      <c r="CO81" s="0" t="str">
        <f aca="false">IF(AND($CL81=$CL$5,$B81=2003),CONCATENATE($CL81," ",$B81),"")</f>
        <v/>
      </c>
      <c r="CP81" s="0" t="str">
        <f aca="false">IF(AND($CL81=$CL$5,$B81=2004),CONCATENATE($CL81," ",$B81),"")</f>
        <v/>
      </c>
      <c r="CQ81" s="0" t="str">
        <f aca="false">IF(OR($EZ81=CQ$5,$FA81=CQ$5,$FB81=CQ$5),CQ$5,"")</f>
        <v/>
      </c>
      <c r="CR81" s="0" t="str">
        <f aca="false">IF(AND($CQ81=$CQ$5,$B81=2001),CONCATENATE($CQ81," ",$B81),"")</f>
        <v/>
      </c>
      <c r="CS81" s="0" t="str">
        <f aca="false">IF(AND($CQ81=$CQ$5,$B81=2002),CONCATENATE($CQ81," ",$B81),"")</f>
        <v/>
      </c>
      <c r="CT81" s="0" t="str">
        <f aca="false">IF(AND($CQ81=$CQ$5,$B81=2003),CONCATENATE($CQ81," ",$B81),"")</f>
        <v/>
      </c>
      <c r="CU81" s="0" t="str">
        <f aca="false">IF(AND($CQ81=$CQ$5,$B81=2004),CONCATENATE($CQ81," ",$B81),"")</f>
        <v/>
      </c>
      <c r="CV81" s="0" t="str">
        <f aca="false">IF(OR($EZ81=CV$5,$FA81=CV$5,$FB81=CV$5),CV$5,"")</f>
        <v/>
      </c>
      <c r="CW81" s="0" t="str">
        <f aca="false">IF(AND($CV81=$CV$5,$B81=2001),CONCATENATE($CV81," ",$B81),"")</f>
        <v/>
      </c>
      <c r="CX81" s="0" t="str">
        <f aca="false">IF(AND($CV81=$CV$5,$B81=2002),CONCATENATE($CV81," ",$B81),"")</f>
        <v/>
      </c>
      <c r="CY81" s="0" t="str">
        <f aca="false">IF(AND($CV81=$CV$5,$B81=2003),CONCATENATE($CV81," ",$B81),"")</f>
        <v/>
      </c>
      <c r="CZ81" s="0" t="str">
        <f aca="false">IF(AND($CV81=$CV$5,$B81=2004),CONCATENATE($CV81," ",$B81),"")</f>
        <v/>
      </c>
      <c r="DA81" s="0" t="str">
        <f aca="false">IF(OR($EZ81=DA$5,$FA81=DA$5,$FB81=DA$5),DA$5,"")</f>
        <v/>
      </c>
      <c r="DB81" s="0" t="str">
        <f aca="false">IF(AND($DA81=$DA$5,$B81=2001),CONCATENATE($DA81," ",$B81),"")</f>
        <v/>
      </c>
      <c r="DC81" s="0" t="str">
        <f aca="false">IF(AND($DA81=$DA$5,$B81=2002),CONCATENATE($DA81," ",$B81),"")</f>
        <v/>
      </c>
      <c r="DD81" s="0" t="str">
        <f aca="false">IF(AND($DA81=$DA$5,$B81=2003),CONCATENATE($DA81," ",$B81),"")</f>
        <v/>
      </c>
      <c r="DE81" s="0" t="str">
        <f aca="false">IF(AND($DA81=$DA$5,$B81=2004),CONCATENATE($DA81," ",$B81),"")</f>
        <v/>
      </c>
      <c r="DF81" s="0" t="n">
        <v>1250</v>
      </c>
      <c r="DG81" s="0" t="n">
        <v>1250</v>
      </c>
      <c r="DH81" s="12" t="n">
        <v>2336.1</v>
      </c>
      <c r="DI81" s="12" t="n">
        <v>1205</v>
      </c>
      <c r="DJ81" s="12" t="n">
        <v>5265</v>
      </c>
      <c r="DK81" s="12" t="n">
        <v>1863</v>
      </c>
      <c r="DL81" s="12" t="n">
        <v>345</v>
      </c>
      <c r="DM81" s="0" t="n">
        <v>6.8</v>
      </c>
      <c r="DN81" s="12" t="n">
        <v>1233.1</v>
      </c>
      <c r="DO81" s="0" t="n">
        <v>34</v>
      </c>
      <c r="DP81" s="0" t="n">
        <v>160</v>
      </c>
      <c r="DQ81" s="12" t="n">
        <v>2835</v>
      </c>
      <c r="DR81" s="12" t="n">
        <v>350</v>
      </c>
      <c r="DS81" s="12" t="n">
        <v>4266</v>
      </c>
      <c r="DT81" s="12" t="n">
        <v>1296</v>
      </c>
      <c r="DU81" s="12" t="n">
        <v>1233.1</v>
      </c>
      <c r="DV81" s="0" t="n">
        <v>6.8</v>
      </c>
      <c r="DW81" s="0" t="n">
        <v>49</v>
      </c>
      <c r="DX81" s="12" t="n">
        <v>1255.2</v>
      </c>
      <c r="DY81" s="0" t="n">
        <v>685</v>
      </c>
      <c r="DZ81" s="0" t="n">
        <v>1065</v>
      </c>
      <c r="EA81" s="0" t="n">
        <v>0</v>
      </c>
      <c r="EB81" s="12" t="n">
        <f aca="false">DF81*$EB$1*$EB$2</f>
        <v>225000</v>
      </c>
      <c r="EC81" s="12" t="n">
        <v>420498</v>
      </c>
      <c r="ED81" s="12" t="n">
        <v>216900</v>
      </c>
      <c r="EE81" s="12" t="n">
        <v>947700</v>
      </c>
      <c r="EF81" s="12" t="n">
        <v>335340</v>
      </c>
      <c r="EG81" s="12" t="n">
        <v>62100</v>
      </c>
      <c r="EH81" s="12" t="n">
        <v>1224</v>
      </c>
      <c r="EI81" s="12" t="n">
        <v>221958</v>
      </c>
      <c r="EJ81" s="12" t="n">
        <v>6120</v>
      </c>
      <c r="EK81" s="12" t="n">
        <v>28800</v>
      </c>
      <c r="EL81" s="12" t="n">
        <v>510300</v>
      </c>
      <c r="EM81" s="12" t="n">
        <v>63000</v>
      </c>
      <c r="EN81" s="12" t="n">
        <v>767880</v>
      </c>
      <c r="EO81" s="12" t="n">
        <v>233280</v>
      </c>
      <c r="EP81" s="12" t="n">
        <v>221958</v>
      </c>
      <c r="EQ81" s="0" t="n">
        <v>1224</v>
      </c>
      <c r="ER81" s="12" t="n">
        <v>8820</v>
      </c>
      <c r="ES81" s="12" t="n">
        <v>225936</v>
      </c>
      <c r="ET81" s="12" t="n">
        <v>123300</v>
      </c>
      <c r="EU81" s="12" t="n">
        <v>191700</v>
      </c>
      <c r="EV81" s="0" t="n">
        <v>0</v>
      </c>
      <c r="EW81" s="0" t="s">
        <v>114</v>
      </c>
      <c r="EX81" s="0" t="s">
        <v>115</v>
      </c>
      <c r="EY81" s="0" t="s">
        <v>116</v>
      </c>
      <c r="EZ81" s="0" t="s">
        <v>64</v>
      </c>
      <c r="FC81" s="26" t="s">
        <v>561</v>
      </c>
      <c r="FD81" s="0" t="s">
        <v>562</v>
      </c>
      <c r="FG81" s="0" t="s">
        <v>572</v>
      </c>
      <c r="FS81" s="0" t="n">
        <v>387</v>
      </c>
    </row>
    <row r="82" customFormat="false" ht="12.75" hidden="false" customHeight="false" outlineLevel="0" collapsed="false">
      <c r="A82" s="0" t="s">
        <v>108</v>
      </c>
      <c r="B82" s="0" t="n">
        <v>2003</v>
      </c>
      <c r="C82" s="24" t="n">
        <v>37681</v>
      </c>
      <c r="D82" s="0" t="s">
        <v>109</v>
      </c>
      <c r="E82" s="0" t="str">
        <f aca="false">CONCATENATE(D82," ",B82)</f>
        <v>AZ 2003</v>
      </c>
      <c r="F82" s="0" t="s">
        <v>147</v>
      </c>
      <c r="G82" s="25" t="s">
        <v>148</v>
      </c>
      <c r="H82" s="0" t="s">
        <v>12</v>
      </c>
      <c r="I82" s="0" t="s">
        <v>196</v>
      </c>
      <c r="J82" s="0" t="str">
        <f aca="false">IF(OR($EZ82=J$5,$FA82=J$5,$FB82=J$5),J$5,"")</f>
        <v/>
      </c>
      <c r="K82" s="0" t="str">
        <f aca="false">IF(AND($J82=$J$5,$B82=2001),CONCATENATE($J82," ",$B82),"")</f>
        <v/>
      </c>
      <c r="L82" s="0" t="str">
        <f aca="false">IF(AND($J82=$J$5,$B82=2002),CONCATENATE($J82," ",$B82),"")</f>
        <v/>
      </c>
      <c r="M82" s="0" t="str">
        <f aca="false">IF(AND($J82=$J$5,$B82=2003),CONCATENATE($J82," ",$B82),"")</f>
        <v/>
      </c>
      <c r="N82" s="0" t="str">
        <f aca="false">IF(AND($J82=$J$5,$B82=2004),CONCATENATE($J82," ",$B82),"")</f>
        <v/>
      </c>
      <c r="O82" s="0" t="str">
        <f aca="false">IF(OR($EZ82=O$5,$FA82=O$5,$FB82=O$5),O$5,"")</f>
        <v/>
      </c>
      <c r="P82" s="0" t="str">
        <f aca="false">IF(AND($O82=$O$5,$B82=2001),CONCATENATE($O82," ",$B82),"")</f>
        <v/>
      </c>
      <c r="Q82" s="0" t="str">
        <f aca="false">IF(AND($O82=$O$5,$B82=2002),CONCATENATE($O82," ",$B82),"")</f>
        <v/>
      </c>
      <c r="R82" s="0" t="str">
        <f aca="false">IF(AND($O82=$O$5,$B82=2003),CONCATENATE($O82," ",$B82),"")</f>
        <v/>
      </c>
      <c r="S82" s="0" t="str">
        <f aca="false">IF(AND($O82=$O$5,$B82=2004),CONCATENATE($O82," ",$B82),"")</f>
        <v/>
      </c>
      <c r="T82" s="0" t="str">
        <f aca="false">IF(OR($EZ82=T$5,$FA82=T$5,$FB82=T$5),T$5,"")</f>
        <v>El Paso South</v>
      </c>
      <c r="U82" s="0" t="str">
        <f aca="false">IF(AND($T82=$T$5,$B82=2001),CONCATENATE($T82," ",$B82),"")</f>
        <v/>
      </c>
      <c r="V82" s="0" t="str">
        <f aca="false">IF(AND($T82=$T$5,$B82=2002),CONCATENATE($T82," ",$B82),"")</f>
        <v/>
      </c>
      <c r="W82" s="0" t="str">
        <f aca="false">IF(AND($T82=$T$5,$B82=2003),CONCATENATE($T82," ",$B82),"")</f>
        <v>El Paso South 2003</v>
      </c>
      <c r="X82" s="0" t="str">
        <f aca="false">IF(AND($T82=$T$5,$B82=2004),CONCATENATE($T82," ",$B82),"")</f>
        <v/>
      </c>
      <c r="Y82" s="0" t="str">
        <f aca="false">IF(OR($EZ82=Y$5,$FA82=Y$5,$FB82=Y$5),Y$5,"")</f>
        <v/>
      </c>
      <c r="Z82" s="0" t="str">
        <f aca="false">IF(AND($Y82=$Y$5,$B82=2001),CONCATENATE($Y82," ",$B82),"")</f>
        <v/>
      </c>
      <c r="AA82" s="0" t="str">
        <f aca="false">IF(AND($Y82=$Y$5,$B82=2002),CONCATENATE($Y82," ",$B82),"")</f>
        <v/>
      </c>
      <c r="AB82" s="0" t="str">
        <f aca="false">IF(AND($Y82=$Y$5,$B82=2003),CONCATENATE($Y82," ",$B82),"")</f>
        <v/>
      </c>
      <c r="AC82" s="0" t="str">
        <f aca="false">IF(AND($Y82=$Y$5,$B82=2004),CONCATENATE($Y82," ",$B82),"")</f>
        <v/>
      </c>
      <c r="AD82" s="0" t="str">
        <f aca="false">IF(OR($EZ82=AD$5,$FA82=AD$5,$FB82=AD$5),AD$5,"")</f>
        <v/>
      </c>
      <c r="AE82" s="0" t="str">
        <f aca="false">IF(AND($AD82=$AD$5,$B82=2001),CONCATENATE($AD82," ",$B82),"")</f>
        <v/>
      </c>
      <c r="AF82" s="0" t="str">
        <f aca="false">IF(AND($AD82=$AD$5,$B82=2002),CONCATENATE($AD82," ",$B82),"")</f>
        <v/>
      </c>
      <c r="AG82" s="0" t="str">
        <f aca="false">IF(AND($AD82=$AD$5,$B82=2003),CONCATENATE($AD82," ",$B82),"")</f>
        <v/>
      </c>
      <c r="AH82" s="0" t="str">
        <f aca="false">IF(AND($AD82=$AD$5,$B82=2004),CONCATENATE($AD82," ",$B82),"")</f>
        <v/>
      </c>
      <c r="AI82" s="0" t="str">
        <f aca="false">IF(OR($EZ82=AI$5,$FA82=AI$5,$FB82=AI$5),AI$5,"")</f>
        <v/>
      </c>
      <c r="AJ82" s="0" t="str">
        <f aca="false">IF(AND($AI82=$AI$5,$B82=2001),CONCATENATE($AI82," ",$B82),"")</f>
        <v/>
      </c>
      <c r="AK82" s="0" t="str">
        <f aca="false">IF(AND($AI82=$AI$5,$B82=2002),CONCATENATE($AI82," ",$B82),"")</f>
        <v/>
      </c>
      <c r="AL82" s="0" t="str">
        <f aca="false">IF(AND($AI82=$AI$5,$B82=2003),CONCATENATE($AI82," ",$B82),"")</f>
        <v/>
      </c>
      <c r="AM82" s="0" t="str">
        <f aca="false">IF(AND($AI82=$AI$5,$B82=2004),CONCATENATE($AI82," ",$B82),"")</f>
        <v/>
      </c>
      <c r="AN82" s="0" t="str">
        <f aca="false">IF(OR($EZ82=AN$5,$FA82=AN$5,$FB82=AN$5),AN$5,"")</f>
        <v/>
      </c>
      <c r="AO82" s="0" t="str">
        <f aca="false">IF(AND($AN82=$AN$5,$B82=2001),CONCATENATE($AN82," ",$B82),"")</f>
        <v/>
      </c>
      <c r="AP82" s="0" t="str">
        <f aca="false">IF(AND($AN82=$AN$5,$B82=2002),CONCATENATE($AN82," ",$B82),"")</f>
        <v/>
      </c>
      <c r="AQ82" s="0" t="str">
        <f aca="false">IF(AND($AN82=$AN$5,$B82=2003),CONCATENATE($AN82," ",$B82),"")</f>
        <v/>
      </c>
      <c r="AR82" s="0" t="str">
        <f aca="false">IF(AND($AN82=$AN$5,$B82=2004),CONCATENATE($AN82," ",$B82),"")</f>
        <v/>
      </c>
      <c r="AS82" s="0" t="str">
        <f aca="false">IF(OR($EZ82=AS$5,$FA82=AS$5,$FB82=AS$5),AS$5,"")</f>
        <v/>
      </c>
      <c r="AT82" s="0" t="str">
        <f aca="false">IF(AND($AS82=$AS$5,$B82=2001),CONCATENATE($AS82," ",$B82),"")</f>
        <v/>
      </c>
      <c r="AU82" s="0" t="str">
        <f aca="false">IF(AND($AS82=$AS$5,$B82=2002),CONCATENATE($AS82," ",$B82),"")</f>
        <v/>
      </c>
      <c r="AV82" s="0" t="str">
        <f aca="false">IF(AND($AS82=$AS$5,$B82=2003),CONCATENATE($AS82," ",$B82),"")</f>
        <v/>
      </c>
      <c r="AW82" s="0" t="str">
        <f aca="false">IF(AND($AS82=$AS$5,$B82=2004),CONCATENATE($AS82," ",$B82),"")</f>
        <v/>
      </c>
      <c r="AX82" s="0" t="str">
        <f aca="false">IF(OR($EZ82=AX$5,$FA82=AX$5,$FB82=AX$5),AX$5,"")</f>
        <v/>
      </c>
      <c r="AY82" s="0" t="str">
        <f aca="false">IF(AND($AX82=$AX$5,$B82=2001),CONCATENATE($AX82," ",$B82),"")</f>
        <v/>
      </c>
      <c r="AZ82" s="0" t="str">
        <f aca="false">IF(AND($AX82=$AX$5,$B82=2002),CONCATENATE($AX82," ",$B82),"")</f>
        <v/>
      </c>
      <c r="BA82" s="0" t="str">
        <f aca="false">IF(AND($AX82=$AX$5,$B82=2003),CONCATENATE($AX82," ",$B82),"")</f>
        <v/>
      </c>
      <c r="BB82" s="0" t="str">
        <f aca="false">IF(AND($AX82=$AX$5,$B82=2004),CONCATENATE($AX82," ",$B82),"")</f>
        <v/>
      </c>
      <c r="BC82" s="0" t="str">
        <f aca="false">IF(OR($EZ82=BC$5,$FA82=BC$5,$FB82=BC$5),BC$5,"")</f>
        <v/>
      </c>
      <c r="BD82" s="0" t="str">
        <f aca="false">IF(AND($BC82=$BC$5,$B82=2001),CONCATENATE($BC82," ",$B82),"")</f>
        <v/>
      </c>
      <c r="BE82" s="0" t="str">
        <f aca="false">IF(AND($BC82=$BC$5,$B82=2002),CONCATENATE($BC82," ",$B82),"")</f>
        <v/>
      </c>
      <c r="BF82" s="0" t="str">
        <f aca="false">IF(AND($BC82=$BC$5,$B82=2003),CONCATENATE($BC82," ",$B82),"")</f>
        <v/>
      </c>
      <c r="BG82" s="0" t="str">
        <f aca="false">IF(AND($BC82=$BC$5,$B82=2004),CONCATENATE($BC82," ",$B82),"")</f>
        <v/>
      </c>
      <c r="BH82" s="0" t="str">
        <f aca="false">IF(OR($EZ82=BH$5,$FA82=BH$5,$FB82=BH$5),BH$5,"")</f>
        <v/>
      </c>
      <c r="BI82" s="0" t="str">
        <f aca="false">IF(AND($BH82=$BH$5,$B82=2001),CONCATENATE($BH82," ",$B82),"")</f>
        <v/>
      </c>
      <c r="BJ82" s="0" t="str">
        <f aca="false">IF(AND($BH82=$BH$5,$B82=2002),CONCATENATE($BH82," ",$B82),"")</f>
        <v/>
      </c>
      <c r="BK82" s="0" t="str">
        <f aca="false">IF(AND($BH82=$BH$5,$B82=2003),CONCATENATE($BH82," ",$B82),"")</f>
        <v/>
      </c>
      <c r="BL82" s="0" t="str">
        <f aca="false">IF(AND($BH82=$BH$5,$B82=2004),CONCATENATE($BH82," ",$B82),"")</f>
        <v/>
      </c>
      <c r="BM82" s="0" t="str">
        <f aca="false">IF(OR($EZ82=BM$5,$FA82=BM$5,$FB82=BM$5),BM$5,"")</f>
        <v/>
      </c>
      <c r="BN82" s="0" t="str">
        <f aca="false">IF(AND($BM82=$BM$5,$B82=2001),CONCATENATE($BM82," ",$B82),"")</f>
        <v/>
      </c>
      <c r="BO82" s="0" t="str">
        <f aca="false">IF(AND($BM82=$BM$5,$B82=2002),CONCATENATE($BM82," ",$B82),"")</f>
        <v/>
      </c>
      <c r="BP82" s="0" t="str">
        <f aca="false">IF(AND($BM82=$BM$5,$B82=2003),CONCATENATE($BM82," ",$B82),"")</f>
        <v/>
      </c>
      <c r="BQ82" s="0" t="str">
        <f aca="false">IF(AND($BM82=$BM$5,$B82=2004),CONCATENATE($BM82," ",$B82),"")</f>
        <v/>
      </c>
      <c r="BR82" s="0" t="str">
        <f aca="false">IF(OR($EZ82=BR$5,$FA82=BR$5,$FB82=BR$5),BR$5,"")</f>
        <v/>
      </c>
      <c r="BS82" s="0" t="str">
        <f aca="false">IF(AND($BR82=$BR$5,$B82=2001),CONCATENATE($BR82," ",$B82),"")</f>
        <v/>
      </c>
      <c r="BT82" s="0" t="str">
        <f aca="false">IF(AND($BR82=$BR$5,$B82=2002),CONCATENATE($BR82," ",$B82),"")</f>
        <v/>
      </c>
      <c r="BU82" s="0" t="str">
        <f aca="false">IF(AND($BR82=$BR$5,$B82=2003),CONCATENATE($BR82," ",$B82),"")</f>
        <v/>
      </c>
      <c r="BV82" s="0" t="str">
        <f aca="false">IF(AND($BR82=$BR$5,$B82=2004),CONCATENATE($BR82," ",$B82),"")</f>
        <v/>
      </c>
      <c r="BW82" s="0" t="str">
        <f aca="false">IF(OR($EZ82=BW$5,$FA82=BW$5,$FB82=BW$5),BW$5,"")</f>
        <v/>
      </c>
      <c r="BX82" s="0" t="str">
        <f aca="false">IF(AND($BW82=$BW$5,$B82=2001),CONCATENATE($BW82," ",$B82),"")</f>
        <v/>
      </c>
      <c r="BY82" s="0" t="str">
        <f aca="false">IF(AND($BW82=$BW$5,$B82=2002),CONCATENATE($BW82," ",$B82),"")</f>
        <v/>
      </c>
      <c r="BZ82" s="0" t="str">
        <f aca="false">IF(AND($BW82=$BW$5,$B82=2003),CONCATENATE($BW82," ",$B82),"")</f>
        <v/>
      </c>
      <c r="CA82" s="0" t="str">
        <f aca="false">IF(AND($BW82=$BW$5,$B82=2004),CONCATENATE($BW82," ",$B82),"")</f>
        <v/>
      </c>
      <c r="CB82" s="0" t="str">
        <f aca="false">IF(OR($EZ82=CB$5,$FA82=CB$5,$FB82=CB$5),CB$5,"")</f>
        <v/>
      </c>
      <c r="CC82" s="0" t="str">
        <f aca="false">IF(AND($CB82=$CB$5,$B82=2001),CONCATENATE($CB82," ",$B82),"")</f>
        <v/>
      </c>
      <c r="CD82" s="0" t="str">
        <f aca="false">IF(AND($CB82=$CB$5,$B82=2002),CONCATENATE($CB82," ",$B82),"")</f>
        <v/>
      </c>
      <c r="CE82" s="0" t="str">
        <f aca="false">IF(AND($CB82=$CB$5,$B82=2003),CONCATENATE($CB82," ",$B82),"")</f>
        <v/>
      </c>
      <c r="CF82" s="0" t="str">
        <f aca="false">IF(AND($CB82=$CB$5,$B82=2004),CONCATENATE($CB82," ",$B82),"")</f>
        <v/>
      </c>
      <c r="CG82" s="0" t="str">
        <f aca="false">IF(OR($EZ82=CG$5,$FA82=CG$5,$FB82=CG$5),CG$5,"")</f>
        <v/>
      </c>
      <c r="CH82" s="0" t="str">
        <f aca="false">IF(AND($CG82=$CG$5,$B82=2001),CONCATENATE($CG82," ",$B82),"")</f>
        <v/>
      </c>
      <c r="CI82" s="0" t="str">
        <f aca="false">IF(AND($CG82=$CG$5,$B82=2002),CONCATENATE($CG82," ",$B82),"")</f>
        <v/>
      </c>
      <c r="CJ82" s="0" t="str">
        <f aca="false">IF(AND($CG82=$CG$5,$B82=2003),CONCATENATE($CG82," ",$B82),"")</f>
        <v/>
      </c>
      <c r="CK82" s="0" t="str">
        <f aca="false">IF(AND($CG82=$CG$5,$B82=2004),CONCATENATE($CG82," ",$B82),"")</f>
        <v/>
      </c>
      <c r="CL82" s="0" t="str">
        <f aca="false">IF(OR($EZ82=CL$5,$FA82=CL$5,$FB82=CL$5),CL$5,"")</f>
        <v/>
      </c>
      <c r="CM82" s="0" t="str">
        <f aca="false">IF(AND($CL82=$CL$5,$B82=2001),CONCATENATE($CL82," ",$B82),"")</f>
        <v/>
      </c>
      <c r="CN82" s="0" t="str">
        <f aca="false">IF(AND($CL82=$CL$5,$B82=2002),CONCATENATE($CL82," ",$B82),"")</f>
        <v/>
      </c>
      <c r="CO82" s="0" t="str">
        <f aca="false">IF(AND($CL82=$CL$5,$B82=2003),CONCATENATE($CL82," ",$B82),"")</f>
        <v/>
      </c>
      <c r="CP82" s="0" t="str">
        <f aca="false">IF(AND($CL82=$CL$5,$B82=2004),CONCATENATE($CL82," ",$B82),"")</f>
        <v/>
      </c>
      <c r="CQ82" s="0" t="str">
        <f aca="false">IF(OR($EZ82=CQ$5,$FA82=CQ$5,$FB82=CQ$5),CQ$5,"")</f>
        <v/>
      </c>
      <c r="CR82" s="0" t="str">
        <f aca="false">IF(AND($CQ82=$CQ$5,$B82=2001),CONCATENATE($CQ82," ",$B82),"")</f>
        <v/>
      </c>
      <c r="CS82" s="0" t="str">
        <f aca="false">IF(AND($CQ82=$CQ$5,$B82=2002),CONCATENATE($CQ82," ",$B82),"")</f>
        <v/>
      </c>
      <c r="CT82" s="0" t="str">
        <f aca="false">IF(AND($CQ82=$CQ$5,$B82=2003),CONCATENATE($CQ82," ",$B82),"")</f>
        <v/>
      </c>
      <c r="CU82" s="0" t="str">
        <f aca="false">IF(AND($CQ82=$CQ$5,$B82=2004),CONCATENATE($CQ82," ",$B82),"")</f>
        <v/>
      </c>
      <c r="CV82" s="0" t="str">
        <f aca="false">IF(OR($EZ82=CV$5,$FA82=CV$5,$FB82=CV$5),CV$5,"")</f>
        <v/>
      </c>
      <c r="CW82" s="0" t="str">
        <f aca="false">IF(AND($CV82=$CV$5,$B82=2001),CONCATENATE($CV82," ",$B82),"")</f>
        <v/>
      </c>
      <c r="CX82" s="0" t="str">
        <f aca="false">IF(AND($CV82=$CV$5,$B82=2002),CONCATENATE($CV82," ",$B82),"")</f>
        <v/>
      </c>
      <c r="CY82" s="0" t="str">
        <f aca="false">IF(AND($CV82=$CV$5,$B82=2003),CONCATENATE($CV82," ",$B82),"")</f>
        <v/>
      </c>
      <c r="CZ82" s="0" t="str">
        <f aca="false">IF(AND($CV82=$CV$5,$B82=2004),CONCATENATE($CV82," ",$B82),"")</f>
        <v/>
      </c>
      <c r="DA82" s="0" t="str">
        <f aca="false">IF(OR($EZ82=DA$5,$FA82=DA$5,$FB82=DA$5),DA$5,"")</f>
        <v/>
      </c>
      <c r="DB82" s="0" t="str">
        <f aca="false">IF(AND($DA82=$DA$5,$B82=2001),CONCATENATE($DA82," ",$B82),"")</f>
        <v/>
      </c>
      <c r="DC82" s="0" t="str">
        <f aca="false">IF(AND($DA82=$DA$5,$B82=2002),CONCATENATE($DA82," ",$B82),"")</f>
        <v/>
      </c>
      <c r="DD82" s="0" t="str">
        <f aca="false">IF(AND($DA82=$DA$5,$B82=2003),CONCATENATE($DA82," ",$B82),"")</f>
        <v/>
      </c>
      <c r="DE82" s="0" t="str">
        <f aca="false">IF(AND($DA82=$DA$5,$B82=2004),CONCATENATE($DA82," ",$B82),"")</f>
        <v/>
      </c>
      <c r="DF82" s="0" t="n">
        <v>1040</v>
      </c>
      <c r="DG82" s="0" t="n">
        <v>1040</v>
      </c>
      <c r="DH82" s="12" t="n">
        <v>2336.1</v>
      </c>
      <c r="DI82" s="12" t="n">
        <v>1205</v>
      </c>
      <c r="DJ82" s="12" t="n">
        <v>7305</v>
      </c>
      <c r="DK82" s="12" t="n">
        <v>1863</v>
      </c>
      <c r="DL82" s="12" t="n">
        <v>345</v>
      </c>
      <c r="DM82" s="0" t="n">
        <v>6.8</v>
      </c>
      <c r="DN82" s="12" t="n">
        <v>1233.1</v>
      </c>
      <c r="DO82" s="0" t="n">
        <v>34</v>
      </c>
      <c r="DP82" s="0" t="n">
        <v>160</v>
      </c>
      <c r="DQ82" s="12" t="n">
        <v>2835</v>
      </c>
      <c r="DR82" s="12" t="n">
        <v>350</v>
      </c>
      <c r="DS82" s="12" t="n">
        <v>4866</v>
      </c>
      <c r="DT82" s="12" t="n">
        <v>1296</v>
      </c>
      <c r="DU82" s="12" t="n">
        <v>1233.1</v>
      </c>
      <c r="DV82" s="0" t="n">
        <v>6.8</v>
      </c>
      <c r="DW82" s="0" t="n">
        <v>49</v>
      </c>
      <c r="DX82" s="12" t="n">
        <v>1775.2</v>
      </c>
      <c r="DY82" s="0" t="n">
        <v>685</v>
      </c>
      <c r="DZ82" s="0" t="n">
        <v>1065</v>
      </c>
      <c r="EA82" s="0" t="n">
        <v>0</v>
      </c>
      <c r="EB82" s="12" t="n">
        <f aca="false">DF82*$EB$1*$EB$2</f>
        <v>187200</v>
      </c>
      <c r="EC82" s="12" t="n">
        <v>420498</v>
      </c>
      <c r="ED82" s="12" t="n">
        <v>216900</v>
      </c>
      <c r="EE82" s="12" t="n">
        <v>1314900</v>
      </c>
      <c r="EF82" s="12" t="n">
        <v>335340</v>
      </c>
      <c r="EG82" s="12" t="n">
        <v>62100</v>
      </c>
      <c r="EH82" s="12" t="n">
        <v>1224</v>
      </c>
      <c r="EI82" s="12" t="n">
        <v>221958</v>
      </c>
      <c r="EJ82" s="12" t="n">
        <v>6120</v>
      </c>
      <c r="EK82" s="12" t="n">
        <v>28800</v>
      </c>
      <c r="EL82" s="12" t="n">
        <v>510300</v>
      </c>
      <c r="EM82" s="12" t="n">
        <v>63000</v>
      </c>
      <c r="EN82" s="12" t="n">
        <v>875880</v>
      </c>
      <c r="EO82" s="12" t="n">
        <v>233280</v>
      </c>
      <c r="EP82" s="12" t="n">
        <v>221958</v>
      </c>
      <c r="EQ82" s="0" t="n">
        <v>1224</v>
      </c>
      <c r="ER82" s="12" t="n">
        <v>8820</v>
      </c>
      <c r="ES82" s="12" t="n">
        <v>319536</v>
      </c>
      <c r="ET82" s="12" t="n">
        <v>123300</v>
      </c>
      <c r="EU82" s="12" t="n">
        <v>191700</v>
      </c>
      <c r="EV82" s="0" t="n">
        <v>0</v>
      </c>
      <c r="EW82" s="0" t="s">
        <v>114</v>
      </c>
      <c r="EX82" s="0" t="s">
        <v>115</v>
      </c>
      <c r="EY82" s="0" t="s">
        <v>116</v>
      </c>
      <c r="EZ82" s="25" t="s">
        <v>64</v>
      </c>
      <c r="FA82" s="25"/>
      <c r="FB82" s="25"/>
      <c r="FC82" s="0" t="s">
        <v>523</v>
      </c>
      <c r="FD82" s="0" t="s">
        <v>524</v>
      </c>
      <c r="FE82" s="0" t="s">
        <v>525</v>
      </c>
      <c r="FF82" s="0" t="s">
        <v>526</v>
      </c>
      <c r="FH82" s="0" t="n">
        <v>0</v>
      </c>
      <c r="FI82" s="0" t="s">
        <v>573</v>
      </c>
      <c r="FS82" s="0" t="n">
        <v>753</v>
      </c>
    </row>
    <row r="83" customFormat="false" ht="12.75" hidden="false" customHeight="false" outlineLevel="0" collapsed="false">
      <c r="A83" s="0" t="s">
        <v>108</v>
      </c>
      <c r="B83" s="0" t="n">
        <v>2003</v>
      </c>
      <c r="C83" s="24" t="n">
        <v>37681</v>
      </c>
      <c r="D83" s="0" t="s">
        <v>109</v>
      </c>
      <c r="E83" s="0" t="str">
        <f aca="false">CONCATENATE(D83," ",B83)</f>
        <v>AZ 2003</v>
      </c>
      <c r="F83" s="0" t="s">
        <v>168</v>
      </c>
      <c r="G83" s="25" t="s">
        <v>148</v>
      </c>
      <c r="H83" s="0" t="s">
        <v>190</v>
      </c>
      <c r="I83" s="0" t="s">
        <v>191</v>
      </c>
      <c r="J83" s="0" t="str">
        <f aca="false">IF(OR($EZ83=J$5,$FA83=J$5,$FB83=J$5),J$5,"")</f>
        <v/>
      </c>
      <c r="K83" s="0" t="str">
        <f aca="false">IF(AND($J83=$J$5,$B83=2001),CONCATENATE($J83," ",$B83),"")</f>
        <v/>
      </c>
      <c r="L83" s="0" t="str">
        <f aca="false">IF(AND($J83=$J$5,$B83=2002),CONCATENATE($J83," ",$B83),"")</f>
        <v/>
      </c>
      <c r="M83" s="0" t="str">
        <f aca="false">IF(AND($J83=$J$5,$B83=2003),CONCATENATE($J83," ",$B83),"")</f>
        <v/>
      </c>
      <c r="N83" s="0" t="str">
        <f aca="false">IF(AND($J83=$J$5,$B83=2004),CONCATENATE($J83," ",$B83),"")</f>
        <v/>
      </c>
      <c r="O83" s="0" t="str">
        <f aca="false">IF(OR($EZ83=O$5,$FA83=O$5,$FB83=O$5),O$5,"")</f>
        <v/>
      </c>
      <c r="P83" s="0" t="str">
        <f aca="false">IF(AND($O83=$O$5,$B83=2001),CONCATENATE($O83," ",$B83),"")</f>
        <v/>
      </c>
      <c r="Q83" s="0" t="str">
        <f aca="false">IF(AND($O83=$O$5,$B83=2002),CONCATENATE($O83," ",$B83),"")</f>
        <v/>
      </c>
      <c r="R83" s="0" t="str">
        <f aca="false">IF(AND($O83=$O$5,$B83=2003),CONCATENATE($O83," ",$B83),"")</f>
        <v/>
      </c>
      <c r="S83" s="0" t="str">
        <f aca="false">IF(AND($O83=$O$5,$B83=2004),CONCATENATE($O83," ",$B83),"")</f>
        <v/>
      </c>
      <c r="T83" s="0" t="str">
        <f aca="false">IF(OR($EZ83=T$5,$FA83=T$5,$FB83=T$5),T$5,"")</f>
        <v>El Paso South</v>
      </c>
      <c r="U83" s="0" t="str">
        <f aca="false">IF(AND($T83=$T$5,$B83=2001),CONCATENATE($T83," ",$B83),"")</f>
        <v/>
      </c>
      <c r="V83" s="0" t="str">
        <f aca="false">IF(AND($T83=$T$5,$B83=2002),CONCATENATE($T83," ",$B83),"")</f>
        <v/>
      </c>
      <c r="W83" s="0" t="str">
        <f aca="false">IF(AND($T83=$T$5,$B83=2003),CONCATENATE($T83," ",$B83),"")</f>
        <v>El Paso South 2003</v>
      </c>
      <c r="X83" s="0" t="str">
        <f aca="false">IF(AND($T83=$T$5,$B83=2004),CONCATENATE($T83," ",$B83),"")</f>
        <v/>
      </c>
      <c r="Y83" s="0" t="str">
        <f aca="false">IF(OR($EZ83=Y$5,$FA83=Y$5,$FB83=Y$5),Y$5,"")</f>
        <v/>
      </c>
      <c r="Z83" s="0" t="str">
        <f aca="false">IF(AND($Y83=$Y$5,$B83=2001),CONCATENATE($Y83," ",$B83),"")</f>
        <v/>
      </c>
      <c r="AA83" s="0" t="str">
        <f aca="false">IF(AND($Y83=$Y$5,$B83=2002),CONCATENATE($Y83," ",$B83),"")</f>
        <v/>
      </c>
      <c r="AB83" s="0" t="str">
        <f aca="false">IF(AND($Y83=$Y$5,$B83=2003),CONCATENATE($Y83," ",$B83),"")</f>
        <v/>
      </c>
      <c r="AC83" s="0" t="str">
        <f aca="false">IF(AND($Y83=$Y$5,$B83=2004),CONCATENATE($Y83," ",$B83),"")</f>
        <v/>
      </c>
      <c r="AD83" s="0" t="str">
        <f aca="false">IF(OR($EZ83=AD$5,$FA83=AD$5,$FB83=AD$5),AD$5,"")</f>
        <v/>
      </c>
      <c r="AE83" s="0" t="str">
        <f aca="false">IF(AND($AD83=$AD$5,$B83=2001),CONCATENATE($AD83," ",$B83),"")</f>
        <v/>
      </c>
      <c r="AF83" s="0" t="str">
        <f aca="false">IF(AND($AD83=$AD$5,$B83=2002),CONCATENATE($AD83," ",$B83),"")</f>
        <v/>
      </c>
      <c r="AG83" s="0" t="str">
        <f aca="false">IF(AND($AD83=$AD$5,$B83=2003),CONCATENATE($AD83," ",$B83),"")</f>
        <v/>
      </c>
      <c r="AH83" s="0" t="str">
        <f aca="false">IF(AND($AD83=$AD$5,$B83=2004),CONCATENATE($AD83," ",$B83),"")</f>
        <v/>
      </c>
      <c r="AI83" s="0" t="str">
        <f aca="false">IF(OR($EZ83=AI$5,$FA83=AI$5,$FB83=AI$5),AI$5,"")</f>
        <v/>
      </c>
      <c r="AJ83" s="0" t="str">
        <f aca="false">IF(AND($AI83=$AI$5,$B83=2001),CONCATENATE($AI83," ",$B83),"")</f>
        <v/>
      </c>
      <c r="AK83" s="0" t="str">
        <f aca="false">IF(AND($AI83=$AI$5,$B83=2002),CONCATENATE($AI83," ",$B83),"")</f>
        <v/>
      </c>
      <c r="AL83" s="0" t="str">
        <f aca="false">IF(AND($AI83=$AI$5,$B83=2003),CONCATENATE($AI83," ",$B83),"")</f>
        <v/>
      </c>
      <c r="AM83" s="0" t="str">
        <f aca="false">IF(AND($AI83=$AI$5,$B83=2004),CONCATENATE($AI83," ",$B83),"")</f>
        <v/>
      </c>
      <c r="AN83" s="0" t="str">
        <f aca="false">IF(OR($EZ83=AN$5,$FA83=AN$5,$FB83=AN$5),AN$5,"")</f>
        <v/>
      </c>
      <c r="AO83" s="0" t="str">
        <f aca="false">IF(AND($AN83=$AN$5,$B83=2001),CONCATENATE($AN83," ",$B83),"")</f>
        <v/>
      </c>
      <c r="AP83" s="0" t="str">
        <f aca="false">IF(AND($AN83=$AN$5,$B83=2002),CONCATENATE($AN83," ",$B83),"")</f>
        <v/>
      </c>
      <c r="AQ83" s="0" t="str">
        <f aca="false">IF(AND($AN83=$AN$5,$B83=2003),CONCATENATE($AN83," ",$B83),"")</f>
        <v/>
      </c>
      <c r="AR83" s="0" t="str">
        <f aca="false">IF(AND($AN83=$AN$5,$B83=2004),CONCATENATE($AN83," ",$B83),"")</f>
        <v/>
      </c>
      <c r="AS83" s="0" t="str">
        <f aca="false">IF(OR($EZ83=AS$5,$FA83=AS$5,$FB83=AS$5),AS$5,"")</f>
        <v/>
      </c>
      <c r="AT83" s="0" t="str">
        <f aca="false">IF(AND($AS83=$AS$5,$B83=2001),CONCATENATE($AS83," ",$B83),"")</f>
        <v/>
      </c>
      <c r="AU83" s="0" t="str">
        <f aca="false">IF(AND($AS83=$AS$5,$B83=2002),CONCATENATE($AS83," ",$B83),"")</f>
        <v/>
      </c>
      <c r="AV83" s="0" t="str">
        <f aca="false">IF(AND($AS83=$AS$5,$B83=2003),CONCATENATE($AS83," ",$B83),"")</f>
        <v/>
      </c>
      <c r="AW83" s="0" t="str">
        <f aca="false">IF(AND($AS83=$AS$5,$B83=2004),CONCATENATE($AS83," ",$B83),"")</f>
        <v/>
      </c>
      <c r="AX83" s="0" t="str">
        <f aca="false">IF(OR($EZ83=AX$5,$FA83=AX$5,$FB83=AX$5),AX$5,"")</f>
        <v/>
      </c>
      <c r="AY83" s="0" t="str">
        <f aca="false">IF(AND($AX83=$AX$5,$B83=2001),CONCATENATE($AX83," ",$B83),"")</f>
        <v/>
      </c>
      <c r="AZ83" s="0" t="str">
        <f aca="false">IF(AND($AX83=$AX$5,$B83=2002),CONCATENATE($AX83," ",$B83),"")</f>
        <v/>
      </c>
      <c r="BA83" s="0" t="str">
        <f aca="false">IF(AND($AX83=$AX$5,$B83=2003),CONCATENATE($AX83," ",$B83),"")</f>
        <v/>
      </c>
      <c r="BB83" s="0" t="str">
        <f aca="false">IF(AND($AX83=$AX$5,$B83=2004),CONCATENATE($AX83," ",$B83),"")</f>
        <v/>
      </c>
      <c r="BC83" s="0" t="str">
        <f aca="false">IF(OR($EZ83=BC$5,$FA83=BC$5,$FB83=BC$5),BC$5,"")</f>
        <v/>
      </c>
      <c r="BD83" s="0" t="str">
        <f aca="false">IF(AND($BC83=$BC$5,$B83=2001),CONCATENATE($BC83," ",$B83),"")</f>
        <v/>
      </c>
      <c r="BE83" s="0" t="str">
        <f aca="false">IF(AND($BC83=$BC$5,$B83=2002),CONCATENATE($BC83," ",$B83),"")</f>
        <v/>
      </c>
      <c r="BF83" s="0" t="str">
        <f aca="false">IF(AND($BC83=$BC$5,$B83=2003),CONCATENATE($BC83," ",$B83),"")</f>
        <v/>
      </c>
      <c r="BG83" s="0" t="str">
        <f aca="false">IF(AND($BC83=$BC$5,$B83=2004),CONCATENATE($BC83," ",$B83),"")</f>
        <v/>
      </c>
      <c r="BH83" s="0" t="str">
        <f aca="false">IF(OR($EZ83=BH$5,$FA83=BH$5,$FB83=BH$5),BH$5,"")</f>
        <v/>
      </c>
      <c r="BI83" s="0" t="str">
        <f aca="false">IF(AND($BH83=$BH$5,$B83=2001),CONCATENATE($BH83," ",$B83),"")</f>
        <v/>
      </c>
      <c r="BJ83" s="0" t="str">
        <f aca="false">IF(AND($BH83=$BH$5,$B83=2002),CONCATENATE($BH83," ",$B83),"")</f>
        <v/>
      </c>
      <c r="BK83" s="0" t="str">
        <f aca="false">IF(AND($BH83=$BH$5,$B83=2003),CONCATENATE($BH83," ",$B83),"")</f>
        <v/>
      </c>
      <c r="BL83" s="0" t="str">
        <f aca="false">IF(AND($BH83=$BH$5,$B83=2004),CONCATENATE($BH83," ",$B83),"")</f>
        <v/>
      </c>
      <c r="BM83" s="0" t="str">
        <f aca="false">IF(OR($EZ83=BM$5,$FA83=BM$5,$FB83=BM$5),BM$5,"")</f>
        <v/>
      </c>
      <c r="BN83" s="0" t="str">
        <f aca="false">IF(AND($BM83=$BM$5,$B83=2001),CONCATENATE($BM83," ",$B83),"")</f>
        <v/>
      </c>
      <c r="BO83" s="0" t="str">
        <f aca="false">IF(AND($BM83=$BM$5,$B83=2002),CONCATENATE($BM83," ",$B83),"")</f>
        <v/>
      </c>
      <c r="BP83" s="0" t="str">
        <f aca="false">IF(AND($BM83=$BM$5,$B83=2003),CONCATENATE($BM83," ",$B83),"")</f>
        <v/>
      </c>
      <c r="BQ83" s="0" t="str">
        <f aca="false">IF(AND($BM83=$BM$5,$B83=2004),CONCATENATE($BM83," ",$B83),"")</f>
        <v/>
      </c>
      <c r="BR83" s="0" t="str">
        <f aca="false">IF(OR($EZ83=BR$5,$FA83=BR$5,$FB83=BR$5),BR$5,"")</f>
        <v/>
      </c>
      <c r="BS83" s="0" t="str">
        <f aca="false">IF(AND($BR83=$BR$5,$B83=2001),CONCATENATE($BR83," ",$B83),"")</f>
        <v/>
      </c>
      <c r="BT83" s="0" t="str">
        <f aca="false">IF(AND($BR83=$BR$5,$B83=2002),CONCATENATE($BR83," ",$B83),"")</f>
        <v/>
      </c>
      <c r="BU83" s="0" t="str">
        <f aca="false">IF(AND($BR83=$BR$5,$B83=2003),CONCATENATE($BR83," ",$B83),"")</f>
        <v/>
      </c>
      <c r="BV83" s="0" t="str">
        <f aca="false">IF(AND($BR83=$BR$5,$B83=2004),CONCATENATE($BR83," ",$B83),"")</f>
        <v/>
      </c>
      <c r="BW83" s="0" t="str">
        <f aca="false">IF(OR($EZ83=BW$5,$FA83=BW$5,$FB83=BW$5),BW$5,"")</f>
        <v/>
      </c>
      <c r="BX83" s="0" t="str">
        <f aca="false">IF(AND($BW83=$BW$5,$B83=2001),CONCATENATE($BW83," ",$B83),"")</f>
        <v/>
      </c>
      <c r="BY83" s="0" t="str">
        <f aca="false">IF(AND($BW83=$BW$5,$B83=2002),CONCATENATE($BW83," ",$B83),"")</f>
        <v/>
      </c>
      <c r="BZ83" s="0" t="str">
        <f aca="false">IF(AND($BW83=$BW$5,$B83=2003),CONCATENATE($BW83," ",$B83),"")</f>
        <v/>
      </c>
      <c r="CA83" s="0" t="str">
        <f aca="false">IF(AND($BW83=$BW$5,$B83=2004),CONCATENATE($BW83," ",$B83),"")</f>
        <v/>
      </c>
      <c r="CB83" s="0" t="str">
        <f aca="false">IF(OR($EZ83=CB$5,$FA83=CB$5,$FB83=CB$5),CB$5,"")</f>
        <v/>
      </c>
      <c r="CC83" s="0" t="str">
        <f aca="false">IF(AND($CB83=$CB$5,$B83=2001),CONCATENATE($CB83," ",$B83),"")</f>
        <v/>
      </c>
      <c r="CD83" s="0" t="str">
        <f aca="false">IF(AND($CB83=$CB$5,$B83=2002),CONCATENATE($CB83," ",$B83),"")</f>
        <v/>
      </c>
      <c r="CE83" s="0" t="str">
        <f aca="false">IF(AND($CB83=$CB$5,$B83=2003),CONCATENATE($CB83," ",$B83),"")</f>
        <v/>
      </c>
      <c r="CF83" s="0" t="str">
        <f aca="false">IF(AND($CB83=$CB$5,$B83=2004),CONCATENATE($CB83," ",$B83),"")</f>
        <v/>
      </c>
      <c r="CG83" s="0" t="str">
        <f aca="false">IF(OR($EZ83=CG$5,$FA83=CG$5,$FB83=CG$5),CG$5,"")</f>
        <v/>
      </c>
      <c r="CH83" s="0" t="str">
        <f aca="false">IF(AND($CG83=$CG$5,$B83=2001),CONCATENATE($CG83," ",$B83),"")</f>
        <v/>
      </c>
      <c r="CI83" s="0" t="str">
        <f aca="false">IF(AND($CG83=$CG$5,$B83=2002),CONCATENATE($CG83," ",$B83),"")</f>
        <v/>
      </c>
      <c r="CJ83" s="0" t="str">
        <f aca="false">IF(AND($CG83=$CG$5,$B83=2003),CONCATENATE($CG83," ",$B83),"")</f>
        <v/>
      </c>
      <c r="CK83" s="0" t="str">
        <f aca="false">IF(AND($CG83=$CG$5,$B83=2004),CONCATENATE($CG83," ",$B83),"")</f>
        <v/>
      </c>
      <c r="CL83" s="0" t="str">
        <f aca="false">IF(OR($EZ83=CL$5,$FA83=CL$5,$FB83=CL$5),CL$5,"")</f>
        <v/>
      </c>
      <c r="CM83" s="0" t="str">
        <f aca="false">IF(AND($CL83=$CL$5,$B83=2001),CONCATENATE($CL83," ",$B83),"")</f>
        <v/>
      </c>
      <c r="CN83" s="0" t="str">
        <f aca="false">IF(AND($CL83=$CL$5,$B83=2002),CONCATENATE($CL83," ",$B83),"")</f>
        <v/>
      </c>
      <c r="CO83" s="0" t="str">
        <f aca="false">IF(AND($CL83=$CL$5,$B83=2003),CONCATENATE($CL83," ",$B83),"")</f>
        <v/>
      </c>
      <c r="CP83" s="0" t="str">
        <f aca="false">IF(AND($CL83=$CL$5,$B83=2004),CONCATENATE($CL83," ",$B83),"")</f>
        <v/>
      </c>
      <c r="CQ83" s="0" t="str">
        <f aca="false">IF(OR($EZ83=CQ$5,$FA83=CQ$5,$FB83=CQ$5),CQ$5,"")</f>
        <v/>
      </c>
      <c r="CR83" s="0" t="str">
        <f aca="false">IF(AND($CQ83=$CQ$5,$B83=2001),CONCATENATE($CQ83," ",$B83),"")</f>
        <v/>
      </c>
      <c r="CS83" s="0" t="str">
        <f aca="false">IF(AND($CQ83=$CQ$5,$B83=2002),CONCATENATE($CQ83," ",$B83),"")</f>
        <v/>
      </c>
      <c r="CT83" s="0" t="str">
        <f aca="false">IF(AND($CQ83=$CQ$5,$B83=2003),CONCATENATE($CQ83," ",$B83),"")</f>
        <v/>
      </c>
      <c r="CU83" s="0" t="str">
        <f aca="false">IF(AND($CQ83=$CQ$5,$B83=2004),CONCATENATE($CQ83," ",$B83),"")</f>
        <v/>
      </c>
      <c r="CV83" s="0" t="str">
        <f aca="false">IF(OR($EZ83=CV$5,$FA83=CV$5,$FB83=CV$5),CV$5,"")</f>
        <v/>
      </c>
      <c r="CW83" s="0" t="str">
        <f aca="false">IF(AND($CV83=$CV$5,$B83=2001),CONCATENATE($CV83," ",$B83),"")</f>
        <v/>
      </c>
      <c r="CX83" s="0" t="str">
        <f aca="false">IF(AND($CV83=$CV$5,$B83=2002),CONCATENATE($CV83," ",$B83),"")</f>
        <v/>
      </c>
      <c r="CY83" s="0" t="str">
        <f aca="false">IF(AND($CV83=$CV$5,$B83=2003),CONCATENATE($CV83," ",$B83),"")</f>
        <v/>
      </c>
      <c r="CZ83" s="0" t="str">
        <f aca="false">IF(AND($CV83=$CV$5,$B83=2004),CONCATENATE($CV83," ",$B83),"")</f>
        <v/>
      </c>
      <c r="DA83" s="0" t="str">
        <f aca="false">IF(OR($EZ83=DA$5,$FA83=DA$5,$FB83=DA$5),DA$5,"")</f>
        <v/>
      </c>
      <c r="DB83" s="0" t="str">
        <f aca="false">IF(AND($DA83=$DA$5,$B83=2001),CONCATENATE($DA83," ",$B83),"")</f>
        <v/>
      </c>
      <c r="DC83" s="0" t="str">
        <f aca="false">IF(AND($DA83=$DA$5,$B83=2002),CONCATENATE($DA83," ",$B83),"")</f>
        <v/>
      </c>
      <c r="DD83" s="0" t="str">
        <f aca="false">IF(AND($DA83=$DA$5,$B83=2003),CONCATENATE($DA83," ",$B83),"")</f>
        <v/>
      </c>
      <c r="DE83" s="0" t="str">
        <f aca="false">IF(AND($DA83=$DA$5,$B83=2004),CONCATENATE($DA83," ",$B83),"")</f>
        <v/>
      </c>
      <c r="DF83" s="0" t="n">
        <v>1000</v>
      </c>
      <c r="DG83" s="0" t="n">
        <v>1000</v>
      </c>
      <c r="DH83" s="12" t="n">
        <v>2336.1</v>
      </c>
      <c r="DI83" s="12" t="n">
        <v>1205</v>
      </c>
      <c r="DJ83" s="12" t="n">
        <v>6265</v>
      </c>
      <c r="DK83" s="12" t="n">
        <v>1863</v>
      </c>
      <c r="DL83" s="12" t="n">
        <v>345</v>
      </c>
      <c r="DM83" s="0" t="n">
        <v>6.8</v>
      </c>
      <c r="DN83" s="12" t="n">
        <v>1233.1</v>
      </c>
      <c r="DO83" s="0" t="n">
        <v>34</v>
      </c>
      <c r="DP83" s="0" t="n">
        <v>160</v>
      </c>
      <c r="DQ83" s="12" t="n">
        <v>2835</v>
      </c>
      <c r="DR83" s="12" t="n">
        <v>350</v>
      </c>
      <c r="DS83" s="12" t="n">
        <v>4866</v>
      </c>
      <c r="DT83" s="12" t="n">
        <v>1296</v>
      </c>
      <c r="DU83" s="12" t="n">
        <v>1233.1</v>
      </c>
      <c r="DV83" s="0" t="n">
        <v>6.8</v>
      </c>
      <c r="DW83" s="0" t="n">
        <v>49</v>
      </c>
      <c r="DX83" s="12" t="n">
        <v>1775.2</v>
      </c>
      <c r="DY83" s="0" t="n">
        <v>685</v>
      </c>
      <c r="DZ83" s="0" t="n">
        <v>1065</v>
      </c>
      <c r="EA83" s="0" t="n">
        <v>0</v>
      </c>
      <c r="EB83" s="12" t="n">
        <f aca="false">DF83*$EB$1*$EB$2</f>
        <v>180000</v>
      </c>
      <c r="EC83" s="12" t="n">
        <v>420498</v>
      </c>
      <c r="ED83" s="12" t="n">
        <v>216900</v>
      </c>
      <c r="EE83" s="12" t="n">
        <v>1127700</v>
      </c>
      <c r="EF83" s="12" t="n">
        <v>335340</v>
      </c>
      <c r="EG83" s="12" t="n">
        <v>62100</v>
      </c>
      <c r="EH83" s="12" t="n">
        <v>1224</v>
      </c>
      <c r="EI83" s="12" t="n">
        <v>221958</v>
      </c>
      <c r="EJ83" s="12" t="n">
        <v>6120</v>
      </c>
      <c r="EK83" s="12" t="n">
        <v>28800</v>
      </c>
      <c r="EL83" s="12" t="n">
        <v>510300</v>
      </c>
      <c r="EM83" s="12" t="n">
        <v>63000</v>
      </c>
      <c r="EN83" s="12" t="n">
        <v>875880</v>
      </c>
      <c r="EO83" s="12" t="n">
        <v>233280</v>
      </c>
      <c r="EP83" s="12" t="n">
        <v>221958</v>
      </c>
      <c r="EQ83" s="0" t="n">
        <v>1224</v>
      </c>
      <c r="ER83" s="12" t="n">
        <v>8820</v>
      </c>
      <c r="ES83" s="12" t="n">
        <v>319536</v>
      </c>
      <c r="ET83" s="12" t="n">
        <v>123300</v>
      </c>
      <c r="EU83" s="12" t="n">
        <v>191700</v>
      </c>
      <c r="EV83" s="0" t="n">
        <v>0</v>
      </c>
      <c r="EW83" s="0" t="s">
        <v>121</v>
      </c>
      <c r="EX83" s="0" t="s">
        <v>115</v>
      </c>
      <c r="EY83" s="0" t="s">
        <v>116</v>
      </c>
      <c r="EZ83" s="25" t="s">
        <v>64</v>
      </c>
      <c r="FA83" s="25"/>
      <c r="FB83" s="25"/>
      <c r="FS83" s="0" t="n">
        <v>623</v>
      </c>
    </row>
    <row r="84" customFormat="false" ht="12.75" hidden="false" customHeight="false" outlineLevel="0" collapsed="false">
      <c r="A84" s="0" t="s">
        <v>144</v>
      </c>
      <c r="B84" s="0" t="n">
        <v>2003</v>
      </c>
      <c r="C84" s="24" t="n">
        <v>37773</v>
      </c>
      <c r="D84" s="0" t="s">
        <v>109</v>
      </c>
      <c r="E84" s="0" t="str">
        <f aca="false">CONCATENATE(D84," ",B84)</f>
        <v>AZ 2003</v>
      </c>
      <c r="F84" s="0" t="s">
        <v>147</v>
      </c>
      <c r="G84" s="0" t="s">
        <v>148</v>
      </c>
      <c r="H84" s="0" t="s">
        <v>223</v>
      </c>
      <c r="I84" s="0" t="s">
        <v>224</v>
      </c>
      <c r="J84" s="0" t="str">
        <f aca="false">IF(OR($EZ84=J$5,$FA84=J$5,$FB84=J$5),J$5,"")</f>
        <v/>
      </c>
      <c r="K84" s="0" t="str">
        <f aca="false">IF(AND($J84=$J$5,$B84=2001),CONCATENATE($J84," ",$B84),"")</f>
        <v/>
      </c>
      <c r="L84" s="0" t="str">
        <f aca="false">IF(AND($J84=$J$5,$B84=2002),CONCATENATE($J84," ",$B84),"")</f>
        <v/>
      </c>
      <c r="M84" s="0" t="str">
        <f aca="false">IF(AND($J84=$J$5,$B84=2003),CONCATENATE($J84," ",$B84),"")</f>
        <v/>
      </c>
      <c r="N84" s="0" t="str">
        <f aca="false">IF(AND($J84=$J$5,$B84=2004),CONCATENATE($J84," ",$B84),"")</f>
        <v/>
      </c>
      <c r="O84" s="0" t="str">
        <f aca="false">IF(OR($EZ84=O$5,$FA84=O$5,$FB84=O$5),O$5,"")</f>
        <v/>
      </c>
      <c r="P84" s="0" t="str">
        <f aca="false">IF(AND($O84=$O$5,$B84=2001),CONCATENATE($O84," ",$B84),"")</f>
        <v/>
      </c>
      <c r="Q84" s="0" t="str">
        <f aca="false">IF(AND($O84=$O$5,$B84=2002),CONCATENATE($O84," ",$B84),"")</f>
        <v/>
      </c>
      <c r="R84" s="0" t="str">
        <f aca="false">IF(AND($O84=$O$5,$B84=2003),CONCATENATE($O84," ",$B84),"")</f>
        <v/>
      </c>
      <c r="S84" s="0" t="str">
        <f aca="false">IF(AND($O84=$O$5,$B84=2004),CONCATENATE($O84," ",$B84),"")</f>
        <v/>
      </c>
      <c r="T84" s="0" t="str">
        <f aca="false">IF(OR($EZ84=T$5,$FA84=T$5,$FB84=T$5),T$5,"")</f>
        <v>El Paso South</v>
      </c>
      <c r="U84" s="0" t="str">
        <f aca="false">IF(AND($T84=$T$5,$B84=2001),CONCATENATE($T84," ",$B84),"")</f>
        <v/>
      </c>
      <c r="V84" s="0" t="str">
        <f aca="false">IF(AND($T84=$T$5,$B84=2002),CONCATENATE($T84," ",$B84),"")</f>
        <v/>
      </c>
      <c r="W84" s="0" t="str">
        <f aca="false">IF(AND($T84=$T$5,$B84=2003),CONCATENATE($T84," ",$B84),"")</f>
        <v>El Paso South 2003</v>
      </c>
      <c r="X84" s="0" t="str">
        <f aca="false">IF(AND($T84=$T$5,$B84=2004),CONCATENATE($T84," ",$B84),"")</f>
        <v/>
      </c>
      <c r="Y84" s="0" t="str">
        <f aca="false">IF(OR($EZ84=Y$5,$FA84=Y$5,$FB84=Y$5),Y$5,"")</f>
        <v/>
      </c>
      <c r="Z84" s="0" t="str">
        <f aca="false">IF(AND($Y84=$Y$5,$B84=2001),CONCATENATE($Y84," ",$B84),"")</f>
        <v/>
      </c>
      <c r="AA84" s="0" t="str">
        <f aca="false">IF(AND($Y84=$Y$5,$B84=2002),CONCATENATE($Y84," ",$B84),"")</f>
        <v/>
      </c>
      <c r="AB84" s="0" t="str">
        <f aca="false">IF(AND($Y84=$Y$5,$B84=2003),CONCATENATE($Y84," ",$B84),"")</f>
        <v/>
      </c>
      <c r="AC84" s="0" t="str">
        <f aca="false">IF(AND($Y84=$Y$5,$B84=2004),CONCATENATE($Y84," ",$B84),"")</f>
        <v/>
      </c>
      <c r="AD84" s="0" t="str">
        <f aca="false">IF(OR($EZ84=AD$5,$FA84=AD$5,$FB84=AD$5),AD$5,"")</f>
        <v/>
      </c>
      <c r="AE84" s="0" t="str">
        <f aca="false">IF(AND($AD84=$AD$5,$B84=2001),CONCATENATE($AD84," ",$B84),"")</f>
        <v/>
      </c>
      <c r="AF84" s="0" t="str">
        <f aca="false">IF(AND($AD84=$AD$5,$B84=2002),CONCATENATE($AD84," ",$B84),"")</f>
        <v/>
      </c>
      <c r="AG84" s="0" t="str">
        <f aca="false">IF(AND($AD84=$AD$5,$B84=2003),CONCATENATE($AD84," ",$B84),"")</f>
        <v/>
      </c>
      <c r="AH84" s="0" t="str">
        <f aca="false">IF(AND($AD84=$AD$5,$B84=2004),CONCATENATE($AD84," ",$B84),"")</f>
        <v/>
      </c>
      <c r="AI84" s="0" t="str">
        <f aca="false">IF(OR($EZ84=AI$5,$FA84=AI$5,$FB84=AI$5),AI$5,"")</f>
        <v/>
      </c>
      <c r="AJ84" s="0" t="str">
        <f aca="false">IF(AND($AI84=$AI$5,$B84=2001),CONCATENATE($AI84," ",$B84),"")</f>
        <v/>
      </c>
      <c r="AK84" s="0" t="str">
        <f aca="false">IF(AND($AI84=$AI$5,$B84=2002),CONCATENATE($AI84," ",$B84),"")</f>
        <v/>
      </c>
      <c r="AL84" s="0" t="str">
        <f aca="false">IF(AND($AI84=$AI$5,$B84=2003),CONCATENATE($AI84," ",$B84),"")</f>
        <v/>
      </c>
      <c r="AM84" s="0" t="str">
        <f aca="false">IF(AND($AI84=$AI$5,$B84=2004),CONCATENATE($AI84," ",$B84),"")</f>
        <v/>
      </c>
      <c r="AN84" s="0" t="str">
        <f aca="false">IF(OR($EZ84=AN$5,$FA84=AN$5,$FB84=AN$5),AN$5,"")</f>
        <v/>
      </c>
      <c r="AO84" s="0" t="str">
        <f aca="false">IF(AND($AN84=$AN$5,$B84=2001),CONCATENATE($AN84," ",$B84),"")</f>
        <v/>
      </c>
      <c r="AP84" s="0" t="str">
        <f aca="false">IF(AND($AN84=$AN$5,$B84=2002),CONCATENATE($AN84," ",$B84),"")</f>
        <v/>
      </c>
      <c r="AQ84" s="0" t="str">
        <f aca="false">IF(AND($AN84=$AN$5,$B84=2003),CONCATENATE($AN84," ",$B84),"")</f>
        <v/>
      </c>
      <c r="AR84" s="0" t="str">
        <f aca="false">IF(AND($AN84=$AN$5,$B84=2004),CONCATENATE($AN84," ",$B84),"")</f>
        <v/>
      </c>
      <c r="AS84" s="0" t="str">
        <f aca="false">IF(OR($EZ84=AS$5,$FA84=AS$5,$FB84=AS$5),AS$5,"")</f>
        <v/>
      </c>
      <c r="AT84" s="0" t="str">
        <f aca="false">IF(AND($AS84=$AS$5,$B84=2001),CONCATENATE($AS84," ",$B84),"")</f>
        <v/>
      </c>
      <c r="AU84" s="0" t="str">
        <f aca="false">IF(AND($AS84=$AS$5,$B84=2002),CONCATENATE($AS84," ",$B84),"")</f>
        <v/>
      </c>
      <c r="AV84" s="0" t="str">
        <f aca="false">IF(AND($AS84=$AS$5,$B84=2003),CONCATENATE($AS84," ",$B84),"")</f>
        <v/>
      </c>
      <c r="AW84" s="0" t="str">
        <f aca="false">IF(AND($AS84=$AS$5,$B84=2004),CONCATENATE($AS84," ",$B84),"")</f>
        <v/>
      </c>
      <c r="AX84" s="0" t="str">
        <f aca="false">IF(OR($EZ84=AX$5,$FA84=AX$5,$FB84=AX$5),AX$5,"")</f>
        <v/>
      </c>
      <c r="AY84" s="0" t="str">
        <f aca="false">IF(AND($AX84=$AX$5,$B84=2001),CONCATENATE($AX84," ",$B84),"")</f>
        <v/>
      </c>
      <c r="AZ84" s="0" t="str">
        <f aca="false">IF(AND($AX84=$AX$5,$B84=2002),CONCATENATE($AX84," ",$B84),"")</f>
        <v/>
      </c>
      <c r="BA84" s="0" t="str">
        <f aca="false">IF(AND($AX84=$AX$5,$B84=2003),CONCATENATE($AX84," ",$B84),"")</f>
        <v/>
      </c>
      <c r="BB84" s="0" t="str">
        <f aca="false">IF(AND($AX84=$AX$5,$B84=2004),CONCATENATE($AX84," ",$B84),"")</f>
        <v/>
      </c>
      <c r="BC84" s="0" t="str">
        <f aca="false">IF(OR($EZ84=BC$5,$FA84=BC$5,$FB84=BC$5),BC$5,"")</f>
        <v/>
      </c>
      <c r="BD84" s="0" t="str">
        <f aca="false">IF(AND($BC84=$BC$5,$B84=2001),CONCATENATE($BC84," ",$B84),"")</f>
        <v/>
      </c>
      <c r="BE84" s="0" t="str">
        <f aca="false">IF(AND($BC84=$BC$5,$B84=2002),CONCATENATE($BC84," ",$B84),"")</f>
        <v/>
      </c>
      <c r="BF84" s="0" t="str">
        <f aca="false">IF(AND($BC84=$BC$5,$B84=2003),CONCATENATE($BC84," ",$B84),"")</f>
        <v/>
      </c>
      <c r="BG84" s="0" t="str">
        <f aca="false">IF(AND($BC84=$BC$5,$B84=2004),CONCATENATE($BC84," ",$B84),"")</f>
        <v/>
      </c>
      <c r="BH84" s="0" t="str">
        <f aca="false">IF(OR($EZ84=BH$5,$FA84=BH$5,$FB84=BH$5),BH$5,"")</f>
        <v/>
      </c>
      <c r="BI84" s="0" t="str">
        <f aca="false">IF(AND($BH84=$BH$5,$B84=2001),CONCATENATE($BH84," ",$B84),"")</f>
        <v/>
      </c>
      <c r="BJ84" s="0" t="str">
        <f aca="false">IF(AND($BH84=$BH$5,$B84=2002),CONCATENATE($BH84," ",$B84),"")</f>
        <v/>
      </c>
      <c r="BK84" s="0" t="str">
        <f aca="false">IF(AND($BH84=$BH$5,$B84=2003),CONCATENATE($BH84," ",$B84),"")</f>
        <v/>
      </c>
      <c r="BL84" s="0" t="str">
        <f aca="false">IF(AND($BH84=$BH$5,$B84=2004),CONCATENATE($BH84," ",$B84),"")</f>
        <v/>
      </c>
      <c r="BM84" s="0" t="str">
        <f aca="false">IF(OR($EZ84=BM$5,$FA84=BM$5,$FB84=BM$5),BM$5,"")</f>
        <v/>
      </c>
      <c r="BN84" s="0" t="str">
        <f aca="false">IF(AND($BM84=$BM$5,$B84=2001),CONCATENATE($BM84," ",$B84),"")</f>
        <v/>
      </c>
      <c r="BO84" s="0" t="str">
        <f aca="false">IF(AND($BM84=$BM$5,$B84=2002),CONCATENATE($BM84," ",$B84),"")</f>
        <v/>
      </c>
      <c r="BP84" s="0" t="str">
        <f aca="false">IF(AND($BM84=$BM$5,$B84=2003),CONCATENATE($BM84," ",$B84),"")</f>
        <v/>
      </c>
      <c r="BQ84" s="0" t="str">
        <f aca="false">IF(AND($BM84=$BM$5,$B84=2004),CONCATENATE($BM84," ",$B84),"")</f>
        <v/>
      </c>
      <c r="BR84" s="0" t="str">
        <f aca="false">IF(OR($EZ84=BR$5,$FA84=BR$5,$FB84=BR$5),BR$5,"")</f>
        <v/>
      </c>
      <c r="BS84" s="0" t="str">
        <f aca="false">IF(AND($BR84=$BR$5,$B84=2001),CONCATENATE($BR84," ",$B84),"")</f>
        <v/>
      </c>
      <c r="BT84" s="0" t="str">
        <f aca="false">IF(AND($BR84=$BR$5,$B84=2002),CONCATENATE($BR84," ",$B84),"")</f>
        <v/>
      </c>
      <c r="BU84" s="0" t="str">
        <f aca="false">IF(AND($BR84=$BR$5,$B84=2003),CONCATENATE($BR84," ",$B84),"")</f>
        <v/>
      </c>
      <c r="BV84" s="0" t="str">
        <f aca="false">IF(AND($BR84=$BR$5,$B84=2004),CONCATENATE($BR84," ",$B84),"")</f>
        <v/>
      </c>
      <c r="BW84" s="0" t="str">
        <f aca="false">IF(OR($EZ84=BW$5,$FA84=BW$5,$FB84=BW$5),BW$5,"")</f>
        <v/>
      </c>
      <c r="BX84" s="0" t="str">
        <f aca="false">IF(AND($BW84=$BW$5,$B84=2001),CONCATENATE($BW84," ",$B84),"")</f>
        <v/>
      </c>
      <c r="BY84" s="0" t="str">
        <f aca="false">IF(AND($BW84=$BW$5,$B84=2002),CONCATENATE($BW84," ",$B84),"")</f>
        <v/>
      </c>
      <c r="BZ84" s="0" t="str">
        <f aca="false">IF(AND($BW84=$BW$5,$B84=2003),CONCATENATE($BW84," ",$B84),"")</f>
        <v/>
      </c>
      <c r="CA84" s="0" t="str">
        <f aca="false">IF(AND($BW84=$BW$5,$B84=2004),CONCATENATE($BW84," ",$B84),"")</f>
        <v/>
      </c>
      <c r="CB84" s="0" t="str">
        <f aca="false">IF(OR($EZ84=CB$5,$FA84=CB$5,$FB84=CB$5),CB$5,"")</f>
        <v/>
      </c>
      <c r="CC84" s="0" t="str">
        <f aca="false">IF(AND($CB84=$CB$5,$B84=2001),CONCATENATE($CB84," ",$B84),"")</f>
        <v/>
      </c>
      <c r="CD84" s="0" t="str">
        <f aca="false">IF(AND($CB84=$CB$5,$B84=2002),CONCATENATE($CB84," ",$B84),"")</f>
        <v/>
      </c>
      <c r="CE84" s="0" t="str">
        <f aca="false">IF(AND($CB84=$CB$5,$B84=2003),CONCATENATE($CB84," ",$B84),"")</f>
        <v/>
      </c>
      <c r="CF84" s="0" t="str">
        <f aca="false">IF(AND($CB84=$CB$5,$B84=2004),CONCATENATE($CB84," ",$B84),"")</f>
        <v/>
      </c>
      <c r="CG84" s="0" t="str">
        <f aca="false">IF(OR($EZ84=CG$5,$FA84=CG$5,$FB84=CG$5),CG$5,"")</f>
        <v/>
      </c>
      <c r="CH84" s="0" t="str">
        <f aca="false">IF(AND($CG84=$CG$5,$B84=2001),CONCATENATE($CG84," ",$B84),"")</f>
        <v/>
      </c>
      <c r="CI84" s="0" t="str">
        <f aca="false">IF(AND($CG84=$CG$5,$B84=2002),CONCATENATE($CG84," ",$B84),"")</f>
        <v/>
      </c>
      <c r="CJ84" s="0" t="str">
        <f aca="false">IF(AND($CG84=$CG$5,$B84=2003),CONCATENATE($CG84," ",$B84),"")</f>
        <v/>
      </c>
      <c r="CK84" s="0" t="str">
        <f aca="false">IF(AND($CG84=$CG$5,$B84=2004),CONCATENATE($CG84," ",$B84),"")</f>
        <v/>
      </c>
      <c r="CL84" s="0" t="str">
        <f aca="false">IF(OR($EZ84=CL$5,$FA84=CL$5,$FB84=CL$5),CL$5,"")</f>
        <v/>
      </c>
      <c r="CM84" s="0" t="str">
        <f aca="false">IF(AND($CL84=$CL$5,$B84=2001),CONCATENATE($CL84," ",$B84),"")</f>
        <v/>
      </c>
      <c r="CN84" s="0" t="str">
        <f aca="false">IF(AND($CL84=$CL$5,$B84=2002),CONCATENATE($CL84," ",$B84),"")</f>
        <v/>
      </c>
      <c r="CO84" s="0" t="str">
        <f aca="false">IF(AND($CL84=$CL$5,$B84=2003),CONCATENATE($CL84," ",$B84),"")</f>
        <v/>
      </c>
      <c r="CP84" s="0" t="str">
        <f aca="false">IF(AND($CL84=$CL$5,$B84=2004),CONCATENATE($CL84," ",$B84),"")</f>
        <v/>
      </c>
      <c r="CQ84" s="0" t="str">
        <f aca="false">IF(OR($EZ84=CQ$5,$FA84=CQ$5,$FB84=CQ$5),CQ$5,"")</f>
        <v/>
      </c>
      <c r="CR84" s="0" t="str">
        <f aca="false">IF(AND($CQ84=$CQ$5,$B84=2001),CONCATENATE($CQ84," ",$B84),"")</f>
        <v/>
      </c>
      <c r="CS84" s="0" t="str">
        <f aca="false">IF(AND($CQ84=$CQ$5,$B84=2002),CONCATENATE($CQ84," ",$B84),"")</f>
        <v/>
      </c>
      <c r="CT84" s="0" t="str">
        <f aca="false">IF(AND($CQ84=$CQ$5,$B84=2003),CONCATENATE($CQ84," ",$B84),"")</f>
        <v/>
      </c>
      <c r="CU84" s="0" t="str">
        <f aca="false">IF(AND($CQ84=$CQ$5,$B84=2004),CONCATENATE($CQ84," ",$B84),"")</f>
        <v/>
      </c>
      <c r="CV84" s="0" t="str">
        <f aca="false">IF(OR($EZ84=CV$5,$FA84=CV$5,$FB84=CV$5),CV$5,"")</f>
        <v/>
      </c>
      <c r="CW84" s="0" t="str">
        <f aca="false">IF(AND($CV84=$CV$5,$B84=2001),CONCATENATE($CV84," ",$B84),"")</f>
        <v/>
      </c>
      <c r="CX84" s="0" t="str">
        <f aca="false">IF(AND($CV84=$CV$5,$B84=2002),CONCATENATE($CV84," ",$B84),"")</f>
        <v/>
      </c>
      <c r="CY84" s="0" t="str">
        <f aca="false">IF(AND($CV84=$CV$5,$B84=2003),CONCATENATE($CV84," ",$B84),"")</f>
        <v/>
      </c>
      <c r="CZ84" s="0" t="str">
        <f aca="false">IF(AND($CV84=$CV$5,$B84=2004),CONCATENATE($CV84," ",$B84),"")</f>
        <v/>
      </c>
      <c r="DA84" s="0" t="str">
        <f aca="false">IF(OR($EZ84=DA$5,$FA84=DA$5,$FB84=DA$5),DA$5,"")</f>
        <v/>
      </c>
      <c r="DB84" s="0" t="str">
        <f aca="false">IF(AND($DA84=$DA$5,$B84=2001),CONCATENATE($DA84," ",$B84),"")</f>
        <v/>
      </c>
      <c r="DC84" s="0" t="str">
        <f aca="false">IF(AND($DA84=$DA$5,$B84=2002),CONCATENATE($DA84," ",$B84),"")</f>
        <v/>
      </c>
      <c r="DD84" s="0" t="str">
        <f aca="false">IF(AND($DA84=$DA$5,$B84=2003),CONCATENATE($DA84," ",$B84),"")</f>
        <v/>
      </c>
      <c r="DE84" s="0" t="str">
        <f aca="false">IF(AND($DA84=$DA$5,$B84=2004),CONCATENATE($DA84," ",$B84),"")</f>
        <v/>
      </c>
      <c r="DF84" s="0" t="n">
        <v>265</v>
      </c>
      <c r="DG84" s="0" t="n">
        <v>265</v>
      </c>
      <c r="DH84" s="12" t="n">
        <v>2606.1</v>
      </c>
      <c r="DI84" s="12" t="n">
        <v>1205</v>
      </c>
      <c r="DJ84" s="12" t="n">
        <v>8570</v>
      </c>
      <c r="DK84" s="12" t="n">
        <v>3113</v>
      </c>
      <c r="DL84" s="12" t="n">
        <v>1845</v>
      </c>
      <c r="DM84" s="0" t="n">
        <v>6.8</v>
      </c>
      <c r="DN84" s="12" t="n">
        <v>1503.1</v>
      </c>
      <c r="DO84" s="0" t="n">
        <v>34</v>
      </c>
      <c r="DP84" s="0" t="n">
        <v>160</v>
      </c>
      <c r="DQ84" s="12" t="n">
        <v>3635</v>
      </c>
      <c r="DR84" s="12" t="n">
        <v>850</v>
      </c>
      <c r="DS84" s="12" t="n">
        <v>4866</v>
      </c>
      <c r="DT84" s="12" t="n">
        <v>1296</v>
      </c>
      <c r="DU84" s="12" t="n">
        <v>1503.1</v>
      </c>
      <c r="DV84" s="0" t="n">
        <v>6.8</v>
      </c>
      <c r="DW84" s="0" t="n">
        <v>559</v>
      </c>
      <c r="DX84" s="12" t="n">
        <v>1775.2</v>
      </c>
      <c r="DY84" s="0" t="n">
        <v>685</v>
      </c>
      <c r="DZ84" s="0" t="n">
        <v>1065</v>
      </c>
      <c r="EA84" s="0" t="n">
        <v>0</v>
      </c>
      <c r="EB84" s="12" t="n">
        <f aca="false">DF84*$EB$1*$EB$2</f>
        <v>47700</v>
      </c>
      <c r="EC84" s="12" t="n">
        <v>469098</v>
      </c>
      <c r="ED84" s="12" t="n">
        <v>216900</v>
      </c>
      <c r="EE84" s="12" t="n">
        <v>1542600</v>
      </c>
      <c r="EF84" s="12" t="n">
        <v>560340</v>
      </c>
      <c r="EG84" s="12" t="n">
        <v>332100</v>
      </c>
      <c r="EH84" s="12" t="n">
        <v>1224</v>
      </c>
      <c r="EI84" s="12" t="n">
        <v>270558</v>
      </c>
      <c r="EJ84" s="12" t="n">
        <v>6120</v>
      </c>
      <c r="EK84" s="12" t="n">
        <v>28800</v>
      </c>
      <c r="EL84" s="12" t="n">
        <v>654300</v>
      </c>
      <c r="EM84" s="12" t="n">
        <v>153000</v>
      </c>
      <c r="EN84" s="12" t="n">
        <v>875880</v>
      </c>
      <c r="EO84" s="12" t="n">
        <v>233280</v>
      </c>
      <c r="EP84" s="12" t="n">
        <v>270558</v>
      </c>
      <c r="EQ84" s="0" t="n">
        <v>1224</v>
      </c>
      <c r="ER84" s="12" t="n">
        <v>100620</v>
      </c>
      <c r="ES84" s="12" t="n">
        <v>319536</v>
      </c>
      <c r="ET84" s="12" t="n">
        <v>123300</v>
      </c>
      <c r="EU84" s="12" t="n">
        <v>191700</v>
      </c>
      <c r="EV84" s="0" t="n">
        <v>0</v>
      </c>
      <c r="EW84" s="0" t="s">
        <v>114</v>
      </c>
      <c r="EX84" s="0" t="s">
        <v>115</v>
      </c>
      <c r="EY84" s="0" t="s">
        <v>116</v>
      </c>
      <c r="EZ84" s="25" t="s">
        <v>64</v>
      </c>
      <c r="FA84" s="25"/>
      <c r="FB84" s="25"/>
      <c r="FG84" s="0" t="s">
        <v>574</v>
      </c>
      <c r="FS84" s="0" t="n">
        <v>363</v>
      </c>
    </row>
    <row r="85" customFormat="false" ht="12.75" hidden="false" customHeight="false" outlineLevel="0" collapsed="false">
      <c r="A85" s="0" t="s">
        <v>108</v>
      </c>
      <c r="B85" s="0" t="n">
        <v>2003</v>
      </c>
      <c r="C85" s="24" t="n">
        <v>37773</v>
      </c>
      <c r="D85" s="0" t="s">
        <v>109</v>
      </c>
      <c r="E85" s="0" t="str">
        <f aca="false">CONCATENATE(D85," ",B85)</f>
        <v>AZ 2003</v>
      </c>
      <c r="F85" s="0" t="s">
        <v>168</v>
      </c>
      <c r="G85" s="25" t="s">
        <v>148</v>
      </c>
      <c r="H85" s="0" t="s">
        <v>190</v>
      </c>
      <c r="I85" s="0" t="s">
        <v>192</v>
      </c>
      <c r="J85" s="0" t="str">
        <f aca="false">IF(OR($EZ85=J$5,$FA85=J$5,$FB85=J$5),J$5,"")</f>
        <v/>
      </c>
      <c r="K85" s="0" t="str">
        <f aca="false">IF(AND($J85=$J$5,$B85=2001),CONCATENATE($J85," ",$B85),"")</f>
        <v/>
      </c>
      <c r="L85" s="0" t="str">
        <f aca="false">IF(AND($J85=$J$5,$B85=2002),CONCATENATE($J85," ",$B85),"")</f>
        <v/>
      </c>
      <c r="M85" s="0" t="str">
        <f aca="false">IF(AND($J85=$J$5,$B85=2003),CONCATENATE($J85," ",$B85),"")</f>
        <v/>
      </c>
      <c r="N85" s="0" t="str">
        <f aca="false">IF(AND($J85=$J$5,$B85=2004),CONCATENATE($J85," ",$B85),"")</f>
        <v/>
      </c>
      <c r="O85" s="0" t="str">
        <f aca="false">IF(OR($EZ85=O$5,$FA85=O$5,$FB85=O$5),O$5,"")</f>
        <v/>
      </c>
      <c r="P85" s="0" t="str">
        <f aca="false">IF(AND($O85=$O$5,$B85=2001),CONCATENATE($O85," ",$B85),"")</f>
        <v/>
      </c>
      <c r="Q85" s="0" t="str">
        <f aca="false">IF(AND($O85=$O$5,$B85=2002),CONCATENATE($O85," ",$B85),"")</f>
        <v/>
      </c>
      <c r="R85" s="0" t="str">
        <f aca="false">IF(AND($O85=$O$5,$B85=2003),CONCATENATE($O85," ",$B85),"")</f>
        <v/>
      </c>
      <c r="S85" s="0" t="str">
        <f aca="false">IF(AND($O85=$O$5,$B85=2004),CONCATENATE($O85," ",$B85),"")</f>
        <v/>
      </c>
      <c r="T85" s="0" t="str">
        <f aca="false">IF(OR($EZ85=T$5,$FA85=T$5,$FB85=T$5),T$5,"")</f>
        <v>El Paso South</v>
      </c>
      <c r="U85" s="0" t="str">
        <f aca="false">IF(AND($T85=$T$5,$B85=2001),CONCATENATE($T85," ",$B85),"")</f>
        <v/>
      </c>
      <c r="V85" s="0" t="str">
        <f aca="false">IF(AND($T85=$T$5,$B85=2002),CONCATENATE($T85," ",$B85),"")</f>
        <v/>
      </c>
      <c r="W85" s="0" t="str">
        <f aca="false">IF(AND($T85=$T$5,$B85=2003),CONCATENATE($T85," ",$B85),"")</f>
        <v>El Paso South 2003</v>
      </c>
      <c r="X85" s="0" t="str">
        <f aca="false">IF(AND($T85=$T$5,$B85=2004),CONCATENATE($T85," ",$B85),"")</f>
        <v/>
      </c>
      <c r="Y85" s="0" t="str">
        <f aca="false">IF(OR($EZ85=Y$5,$FA85=Y$5,$FB85=Y$5),Y$5,"")</f>
        <v/>
      </c>
      <c r="Z85" s="0" t="str">
        <f aca="false">IF(AND($Y85=$Y$5,$B85=2001),CONCATENATE($Y85," ",$B85),"")</f>
        <v/>
      </c>
      <c r="AA85" s="0" t="str">
        <f aca="false">IF(AND($Y85=$Y$5,$B85=2002),CONCATENATE($Y85," ",$B85),"")</f>
        <v/>
      </c>
      <c r="AB85" s="0" t="str">
        <f aca="false">IF(AND($Y85=$Y$5,$B85=2003),CONCATENATE($Y85," ",$B85),"")</f>
        <v/>
      </c>
      <c r="AC85" s="0" t="str">
        <f aca="false">IF(AND($Y85=$Y$5,$B85=2004),CONCATENATE($Y85," ",$B85),"")</f>
        <v/>
      </c>
      <c r="AD85" s="0" t="str">
        <f aca="false">IF(OR($EZ85=AD$5,$FA85=AD$5,$FB85=AD$5),AD$5,"")</f>
        <v/>
      </c>
      <c r="AE85" s="0" t="str">
        <f aca="false">IF(AND($AD85=$AD$5,$B85=2001),CONCATENATE($AD85," ",$B85),"")</f>
        <v/>
      </c>
      <c r="AF85" s="0" t="str">
        <f aca="false">IF(AND($AD85=$AD$5,$B85=2002),CONCATENATE($AD85," ",$B85),"")</f>
        <v/>
      </c>
      <c r="AG85" s="0" t="str">
        <f aca="false">IF(AND($AD85=$AD$5,$B85=2003),CONCATENATE($AD85," ",$B85),"")</f>
        <v/>
      </c>
      <c r="AH85" s="0" t="str">
        <f aca="false">IF(AND($AD85=$AD$5,$B85=2004),CONCATENATE($AD85," ",$B85),"")</f>
        <v/>
      </c>
      <c r="AI85" s="0" t="str">
        <f aca="false">IF(OR($EZ85=AI$5,$FA85=AI$5,$FB85=AI$5),AI$5,"")</f>
        <v/>
      </c>
      <c r="AJ85" s="0" t="str">
        <f aca="false">IF(AND($AI85=$AI$5,$B85=2001),CONCATENATE($AI85," ",$B85),"")</f>
        <v/>
      </c>
      <c r="AK85" s="0" t="str">
        <f aca="false">IF(AND($AI85=$AI$5,$B85=2002),CONCATENATE($AI85," ",$B85),"")</f>
        <v/>
      </c>
      <c r="AL85" s="0" t="str">
        <f aca="false">IF(AND($AI85=$AI$5,$B85=2003),CONCATENATE($AI85," ",$B85),"")</f>
        <v/>
      </c>
      <c r="AM85" s="0" t="str">
        <f aca="false">IF(AND($AI85=$AI$5,$B85=2004),CONCATENATE($AI85," ",$B85),"")</f>
        <v/>
      </c>
      <c r="AN85" s="0" t="str">
        <f aca="false">IF(OR($EZ85=AN$5,$FA85=AN$5,$FB85=AN$5),AN$5,"")</f>
        <v/>
      </c>
      <c r="AO85" s="0" t="str">
        <f aca="false">IF(AND($AN85=$AN$5,$B85=2001),CONCATENATE($AN85," ",$B85),"")</f>
        <v/>
      </c>
      <c r="AP85" s="0" t="str">
        <f aca="false">IF(AND($AN85=$AN$5,$B85=2002),CONCATENATE($AN85," ",$B85),"")</f>
        <v/>
      </c>
      <c r="AQ85" s="0" t="str">
        <f aca="false">IF(AND($AN85=$AN$5,$B85=2003),CONCATENATE($AN85," ",$B85),"")</f>
        <v/>
      </c>
      <c r="AR85" s="0" t="str">
        <f aca="false">IF(AND($AN85=$AN$5,$B85=2004),CONCATENATE($AN85," ",$B85),"")</f>
        <v/>
      </c>
      <c r="AS85" s="0" t="str">
        <f aca="false">IF(OR($EZ85=AS$5,$FA85=AS$5,$FB85=AS$5),AS$5,"")</f>
        <v/>
      </c>
      <c r="AT85" s="0" t="str">
        <f aca="false">IF(AND($AS85=$AS$5,$B85=2001),CONCATENATE($AS85," ",$B85),"")</f>
        <v/>
      </c>
      <c r="AU85" s="0" t="str">
        <f aca="false">IF(AND($AS85=$AS$5,$B85=2002),CONCATENATE($AS85," ",$B85),"")</f>
        <v/>
      </c>
      <c r="AV85" s="0" t="str">
        <f aca="false">IF(AND($AS85=$AS$5,$B85=2003),CONCATENATE($AS85," ",$B85),"")</f>
        <v/>
      </c>
      <c r="AW85" s="0" t="str">
        <f aca="false">IF(AND($AS85=$AS$5,$B85=2004),CONCATENATE($AS85," ",$B85),"")</f>
        <v/>
      </c>
      <c r="AX85" s="0" t="str">
        <f aca="false">IF(OR($EZ85=AX$5,$FA85=AX$5,$FB85=AX$5),AX$5,"")</f>
        <v/>
      </c>
      <c r="AY85" s="0" t="str">
        <f aca="false">IF(AND($AX85=$AX$5,$B85=2001),CONCATENATE($AX85," ",$B85),"")</f>
        <v/>
      </c>
      <c r="AZ85" s="0" t="str">
        <f aca="false">IF(AND($AX85=$AX$5,$B85=2002),CONCATENATE($AX85," ",$B85),"")</f>
        <v/>
      </c>
      <c r="BA85" s="0" t="str">
        <f aca="false">IF(AND($AX85=$AX$5,$B85=2003),CONCATENATE($AX85," ",$B85),"")</f>
        <v/>
      </c>
      <c r="BB85" s="0" t="str">
        <f aca="false">IF(AND($AX85=$AX$5,$B85=2004),CONCATENATE($AX85," ",$B85),"")</f>
        <v/>
      </c>
      <c r="BC85" s="0" t="str">
        <f aca="false">IF(OR($EZ85=BC$5,$FA85=BC$5,$FB85=BC$5),BC$5,"")</f>
        <v/>
      </c>
      <c r="BD85" s="0" t="str">
        <f aca="false">IF(AND($BC85=$BC$5,$B85=2001),CONCATENATE($BC85," ",$B85),"")</f>
        <v/>
      </c>
      <c r="BE85" s="0" t="str">
        <f aca="false">IF(AND($BC85=$BC$5,$B85=2002),CONCATENATE($BC85," ",$B85),"")</f>
        <v/>
      </c>
      <c r="BF85" s="0" t="str">
        <f aca="false">IF(AND($BC85=$BC$5,$B85=2003),CONCATENATE($BC85," ",$B85),"")</f>
        <v/>
      </c>
      <c r="BG85" s="0" t="str">
        <f aca="false">IF(AND($BC85=$BC$5,$B85=2004),CONCATENATE($BC85," ",$B85),"")</f>
        <v/>
      </c>
      <c r="BH85" s="0" t="str">
        <f aca="false">IF(OR($EZ85=BH$5,$FA85=BH$5,$FB85=BH$5),BH$5,"")</f>
        <v/>
      </c>
      <c r="BI85" s="0" t="str">
        <f aca="false">IF(AND($BH85=$BH$5,$B85=2001),CONCATENATE($BH85," ",$B85),"")</f>
        <v/>
      </c>
      <c r="BJ85" s="0" t="str">
        <f aca="false">IF(AND($BH85=$BH$5,$B85=2002),CONCATENATE($BH85," ",$B85),"")</f>
        <v/>
      </c>
      <c r="BK85" s="0" t="str">
        <f aca="false">IF(AND($BH85=$BH$5,$B85=2003),CONCATENATE($BH85," ",$B85),"")</f>
        <v/>
      </c>
      <c r="BL85" s="0" t="str">
        <f aca="false">IF(AND($BH85=$BH$5,$B85=2004),CONCATENATE($BH85," ",$B85),"")</f>
        <v/>
      </c>
      <c r="BM85" s="0" t="str">
        <f aca="false">IF(OR($EZ85=BM$5,$FA85=BM$5,$FB85=BM$5),BM$5,"")</f>
        <v/>
      </c>
      <c r="BN85" s="0" t="str">
        <f aca="false">IF(AND($BM85=$BM$5,$B85=2001),CONCATENATE($BM85," ",$B85),"")</f>
        <v/>
      </c>
      <c r="BO85" s="0" t="str">
        <f aca="false">IF(AND($BM85=$BM$5,$B85=2002),CONCATENATE($BM85," ",$B85),"")</f>
        <v/>
      </c>
      <c r="BP85" s="0" t="str">
        <f aca="false">IF(AND($BM85=$BM$5,$B85=2003),CONCATENATE($BM85," ",$B85),"")</f>
        <v/>
      </c>
      <c r="BQ85" s="0" t="str">
        <f aca="false">IF(AND($BM85=$BM$5,$B85=2004),CONCATENATE($BM85," ",$B85),"")</f>
        <v/>
      </c>
      <c r="BR85" s="0" t="str">
        <f aca="false">IF(OR($EZ85=BR$5,$FA85=BR$5,$FB85=BR$5),BR$5,"")</f>
        <v/>
      </c>
      <c r="BS85" s="0" t="str">
        <f aca="false">IF(AND($BR85=$BR$5,$B85=2001),CONCATENATE($BR85," ",$B85),"")</f>
        <v/>
      </c>
      <c r="BT85" s="0" t="str">
        <f aca="false">IF(AND($BR85=$BR$5,$B85=2002),CONCATENATE($BR85," ",$B85),"")</f>
        <v/>
      </c>
      <c r="BU85" s="0" t="str">
        <f aca="false">IF(AND($BR85=$BR$5,$B85=2003),CONCATENATE($BR85," ",$B85),"")</f>
        <v/>
      </c>
      <c r="BV85" s="0" t="str">
        <f aca="false">IF(AND($BR85=$BR$5,$B85=2004),CONCATENATE($BR85," ",$B85),"")</f>
        <v/>
      </c>
      <c r="BW85" s="0" t="str">
        <f aca="false">IF(OR($EZ85=BW$5,$FA85=BW$5,$FB85=BW$5),BW$5,"")</f>
        <v/>
      </c>
      <c r="BX85" s="0" t="str">
        <f aca="false">IF(AND($BW85=$BW$5,$B85=2001),CONCATENATE($BW85," ",$B85),"")</f>
        <v/>
      </c>
      <c r="BY85" s="0" t="str">
        <f aca="false">IF(AND($BW85=$BW$5,$B85=2002),CONCATENATE($BW85," ",$B85),"")</f>
        <v/>
      </c>
      <c r="BZ85" s="0" t="str">
        <f aca="false">IF(AND($BW85=$BW$5,$B85=2003),CONCATENATE($BW85," ",$B85),"")</f>
        <v/>
      </c>
      <c r="CA85" s="0" t="str">
        <f aca="false">IF(AND($BW85=$BW$5,$B85=2004),CONCATENATE($BW85," ",$B85),"")</f>
        <v/>
      </c>
      <c r="CB85" s="0" t="str">
        <f aca="false">IF(OR($EZ85=CB$5,$FA85=CB$5,$FB85=CB$5),CB$5,"")</f>
        <v/>
      </c>
      <c r="CC85" s="0" t="str">
        <f aca="false">IF(AND($CB85=$CB$5,$B85=2001),CONCATENATE($CB85," ",$B85),"")</f>
        <v/>
      </c>
      <c r="CD85" s="0" t="str">
        <f aca="false">IF(AND($CB85=$CB$5,$B85=2002),CONCATENATE($CB85," ",$B85),"")</f>
        <v/>
      </c>
      <c r="CE85" s="0" t="str">
        <f aca="false">IF(AND($CB85=$CB$5,$B85=2003),CONCATENATE($CB85," ",$B85),"")</f>
        <v/>
      </c>
      <c r="CF85" s="0" t="str">
        <f aca="false">IF(AND($CB85=$CB$5,$B85=2004),CONCATENATE($CB85," ",$B85),"")</f>
        <v/>
      </c>
      <c r="CG85" s="0" t="str">
        <f aca="false">IF(OR($EZ85=CG$5,$FA85=CG$5,$FB85=CG$5),CG$5,"")</f>
        <v/>
      </c>
      <c r="CH85" s="0" t="str">
        <f aca="false">IF(AND($CG85=$CG$5,$B85=2001),CONCATENATE($CG85," ",$B85),"")</f>
        <v/>
      </c>
      <c r="CI85" s="0" t="str">
        <f aca="false">IF(AND($CG85=$CG$5,$B85=2002),CONCATENATE($CG85," ",$B85),"")</f>
        <v/>
      </c>
      <c r="CJ85" s="0" t="str">
        <f aca="false">IF(AND($CG85=$CG$5,$B85=2003),CONCATENATE($CG85," ",$B85),"")</f>
        <v/>
      </c>
      <c r="CK85" s="0" t="str">
        <f aca="false">IF(AND($CG85=$CG$5,$B85=2004),CONCATENATE($CG85," ",$B85),"")</f>
        <v/>
      </c>
      <c r="CL85" s="0" t="str">
        <f aca="false">IF(OR($EZ85=CL$5,$FA85=CL$5,$FB85=CL$5),CL$5,"")</f>
        <v/>
      </c>
      <c r="CM85" s="0" t="str">
        <f aca="false">IF(AND($CL85=$CL$5,$B85=2001),CONCATENATE($CL85," ",$B85),"")</f>
        <v/>
      </c>
      <c r="CN85" s="0" t="str">
        <f aca="false">IF(AND($CL85=$CL$5,$B85=2002),CONCATENATE($CL85," ",$B85),"")</f>
        <v/>
      </c>
      <c r="CO85" s="0" t="str">
        <f aca="false">IF(AND($CL85=$CL$5,$B85=2003),CONCATENATE($CL85," ",$B85),"")</f>
        <v/>
      </c>
      <c r="CP85" s="0" t="str">
        <f aca="false">IF(AND($CL85=$CL$5,$B85=2004),CONCATENATE($CL85," ",$B85),"")</f>
        <v/>
      </c>
      <c r="CQ85" s="0" t="str">
        <f aca="false">IF(OR($EZ85=CQ$5,$FA85=CQ$5,$FB85=CQ$5),CQ$5,"")</f>
        <v/>
      </c>
      <c r="CR85" s="0" t="str">
        <f aca="false">IF(AND($CQ85=$CQ$5,$B85=2001),CONCATENATE($CQ85," ",$B85),"")</f>
        <v/>
      </c>
      <c r="CS85" s="0" t="str">
        <f aca="false">IF(AND($CQ85=$CQ$5,$B85=2002),CONCATENATE($CQ85," ",$B85),"")</f>
        <v/>
      </c>
      <c r="CT85" s="0" t="str">
        <f aca="false">IF(AND($CQ85=$CQ$5,$B85=2003),CONCATENATE($CQ85," ",$B85),"")</f>
        <v/>
      </c>
      <c r="CU85" s="0" t="str">
        <f aca="false">IF(AND($CQ85=$CQ$5,$B85=2004),CONCATENATE($CQ85," ",$B85),"")</f>
        <v/>
      </c>
      <c r="CV85" s="0" t="str">
        <f aca="false">IF(OR($EZ85=CV$5,$FA85=CV$5,$FB85=CV$5),CV$5,"")</f>
        <v/>
      </c>
      <c r="CW85" s="0" t="str">
        <f aca="false">IF(AND($CV85=$CV$5,$B85=2001),CONCATENATE($CV85," ",$B85),"")</f>
        <v/>
      </c>
      <c r="CX85" s="0" t="str">
        <f aca="false">IF(AND($CV85=$CV$5,$B85=2002),CONCATENATE($CV85," ",$B85),"")</f>
        <v/>
      </c>
      <c r="CY85" s="0" t="str">
        <f aca="false">IF(AND($CV85=$CV$5,$B85=2003),CONCATENATE($CV85," ",$B85),"")</f>
        <v/>
      </c>
      <c r="CZ85" s="0" t="str">
        <f aca="false">IF(AND($CV85=$CV$5,$B85=2004),CONCATENATE($CV85," ",$B85),"")</f>
        <v/>
      </c>
      <c r="DA85" s="0" t="str">
        <f aca="false">IF(OR($EZ85=DA$5,$FA85=DA$5,$FB85=DA$5),DA$5,"")</f>
        <v/>
      </c>
      <c r="DB85" s="0" t="str">
        <f aca="false">IF(AND($DA85=$DA$5,$B85=2001),CONCATENATE($DA85," ",$B85),"")</f>
        <v/>
      </c>
      <c r="DC85" s="0" t="str">
        <f aca="false">IF(AND($DA85=$DA$5,$B85=2002),CONCATENATE($DA85," ",$B85),"")</f>
        <v/>
      </c>
      <c r="DD85" s="0" t="str">
        <f aca="false">IF(AND($DA85=$DA$5,$B85=2003),CONCATENATE($DA85," ",$B85),"")</f>
        <v/>
      </c>
      <c r="DE85" s="0" t="str">
        <f aca="false">IF(AND($DA85=$DA$5,$B85=2004),CONCATENATE($DA85," ",$B85),"")</f>
        <v/>
      </c>
      <c r="DF85" s="0" t="n">
        <v>1000</v>
      </c>
      <c r="DG85" s="0" t="n">
        <v>1000</v>
      </c>
      <c r="DH85" s="12" t="n">
        <v>2606.1</v>
      </c>
      <c r="DI85" s="12" t="n">
        <v>1205</v>
      </c>
      <c r="DJ85" s="12" t="n">
        <v>8305</v>
      </c>
      <c r="DK85" s="12" t="n">
        <v>3113</v>
      </c>
      <c r="DL85" s="12" t="n">
        <v>845</v>
      </c>
      <c r="DM85" s="0" t="n">
        <v>6.8</v>
      </c>
      <c r="DN85" s="12" t="n">
        <v>1503.1</v>
      </c>
      <c r="DO85" s="0" t="n">
        <v>34</v>
      </c>
      <c r="DP85" s="0" t="n">
        <v>160</v>
      </c>
      <c r="DQ85" s="12" t="n">
        <v>3635</v>
      </c>
      <c r="DR85" s="12" t="n">
        <v>850</v>
      </c>
      <c r="DS85" s="12" t="n">
        <v>4866</v>
      </c>
      <c r="DT85" s="12" t="n">
        <v>1296</v>
      </c>
      <c r="DU85" s="12" t="n">
        <v>1503.1</v>
      </c>
      <c r="DV85" s="0" t="n">
        <v>6.8</v>
      </c>
      <c r="DW85" s="0" t="n">
        <v>559</v>
      </c>
      <c r="DX85" s="12" t="n">
        <v>1775.2</v>
      </c>
      <c r="DY85" s="0" t="n">
        <v>685</v>
      </c>
      <c r="DZ85" s="0" t="n">
        <v>1065</v>
      </c>
      <c r="EA85" s="0" t="n">
        <v>0</v>
      </c>
      <c r="EB85" s="12" t="n">
        <f aca="false">DF85*$EB$1*$EB$2</f>
        <v>180000</v>
      </c>
      <c r="EC85" s="12" t="n">
        <v>469098</v>
      </c>
      <c r="ED85" s="12" t="n">
        <v>216900</v>
      </c>
      <c r="EE85" s="12" t="n">
        <v>1494900</v>
      </c>
      <c r="EF85" s="12" t="n">
        <v>560340</v>
      </c>
      <c r="EG85" s="12" t="n">
        <v>152100</v>
      </c>
      <c r="EH85" s="12" t="n">
        <v>1224</v>
      </c>
      <c r="EI85" s="12" t="n">
        <v>270558</v>
      </c>
      <c r="EJ85" s="12" t="n">
        <v>6120</v>
      </c>
      <c r="EK85" s="12" t="n">
        <v>28800</v>
      </c>
      <c r="EL85" s="12" t="n">
        <v>654300</v>
      </c>
      <c r="EM85" s="12" t="n">
        <v>153000</v>
      </c>
      <c r="EN85" s="12" t="n">
        <v>875880</v>
      </c>
      <c r="EO85" s="12" t="n">
        <v>233280</v>
      </c>
      <c r="EP85" s="12" t="n">
        <v>270558</v>
      </c>
      <c r="EQ85" s="0" t="n">
        <v>1224</v>
      </c>
      <c r="ER85" s="12" t="n">
        <v>100620</v>
      </c>
      <c r="ES85" s="12" t="n">
        <v>319536</v>
      </c>
      <c r="ET85" s="12" t="n">
        <v>123300</v>
      </c>
      <c r="EU85" s="12" t="n">
        <v>191700</v>
      </c>
      <c r="EV85" s="0" t="n">
        <v>0</v>
      </c>
      <c r="EW85" s="0" t="s">
        <v>114</v>
      </c>
      <c r="EX85" s="0" t="s">
        <v>115</v>
      </c>
      <c r="EY85" s="0" t="s">
        <v>116</v>
      </c>
      <c r="EZ85" s="25" t="s">
        <v>64</v>
      </c>
      <c r="FA85" s="25"/>
      <c r="FB85" s="25"/>
      <c r="FS85" s="0" t="n">
        <v>625</v>
      </c>
    </row>
    <row r="86" customFormat="false" ht="12.75" hidden="false" customHeight="false" outlineLevel="0" collapsed="false">
      <c r="A86" s="0" t="s">
        <v>108</v>
      </c>
      <c r="B86" s="0" t="n">
        <v>2003</v>
      </c>
      <c r="C86" s="24" t="n">
        <v>37834</v>
      </c>
      <c r="D86" s="0" t="s">
        <v>109</v>
      </c>
      <c r="E86" s="0" t="str">
        <f aca="false">CONCATENATE(D86," ",B86)</f>
        <v>AZ 2003</v>
      </c>
      <c r="F86" s="0" t="s">
        <v>147</v>
      </c>
      <c r="G86" s="0" t="s">
        <v>148</v>
      </c>
      <c r="H86" s="0" t="s">
        <v>149</v>
      </c>
      <c r="I86" s="0" t="s">
        <v>151</v>
      </c>
      <c r="J86" s="0" t="str">
        <f aca="false">IF(OR($EZ86=J$5,$FA86=J$5,$FB86=J$5),J$5,"")</f>
        <v/>
      </c>
      <c r="K86" s="0" t="str">
        <f aca="false">IF(AND($J86=$J$5,$B86=2001),CONCATENATE($J86," ",$B86),"")</f>
        <v/>
      </c>
      <c r="L86" s="0" t="str">
        <f aca="false">IF(AND($J86=$J$5,$B86=2002),CONCATENATE($J86," ",$B86),"")</f>
        <v/>
      </c>
      <c r="M86" s="0" t="str">
        <f aca="false">IF(AND($J86=$J$5,$B86=2003),CONCATENATE($J86," ",$B86),"")</f>
        <v/>
      </c>
      <c r="N86" s="0" t="str">
        <f aca="false">IF(AND($J86=$J$5,$B86=2004),CONCATENATE($J86," ",$B86),"")</f>
        <v/>
      </c>
      <c r="O86" s="0" t="str">
        <f aca="false">IF(OR($EZ86=O$5,$FA86=O$5,$FB86=O$5),O$5,"")</f>
        <v/>
      </c>
      <c r="P86" s="0" t="str">
        <f aca="false">IF(AND($O86=$O$5,$B86=2001),CONCATENATE($O86," ",$B86),"")</f>
        <v/>
      </c>
      <c r="Q86" s="0" t="str">
        <f aca="false">IF(AND($O86=$O$5,$B86=2002),CONCATENATE($O86," ",$B86),"")</f>
        <v/>
      </c>
      <c r="R86" s="0" t="str">
        <f aca="false">IF(AND($O86=$O$5,$B86=2003),CONCATENATE($O86," ",$B86),"")</f>
        <v/>
      </c>
      <c r="S86" s="0" t="str">
        <f aca="false">IF(AND($O86=$O$5,$B86=2004),CONCATENATE($O86," ",$B86),"")</f>
        <v/>
      </c>
      <c r="T86" s="0" t="str">
        <f aca="false">IF(OR($EZ86=T$5,$FA86=T$5,$FB86=T$5),T$5,"")</f>
        <v>El Paso South</v>
      </c>
      <c r="U86" s="0" t="str">
        <f aca="false">IF(AND($T86=$T$5,$B86=2001),CONCATENATE($T86," ",$B86),"")</f>
        <v/>
      </c>
      <c r="V86" s="0" t="str">
        <f aca="false">IF(AND($T86=$T$5,$B86=2002),CONCATENATE($T86," ",$B86),"")</f>
        <v/>
      </c>
      <c r="W86" s="0" t="str">
        <f aca="false">IF(AND($T86=$T$5,$B86=2003),CONCATENATE($T86," ",$B86),"")</f>
        <v>El Paso South 2003</v>
      </c>
      <c r="X86" s="0" t="str">
        <f aca="false">IF(AND($T86=$T$5,$B86=2004),CONCATENATE($T86," ",$B86),"")</f>
        <v/>
      </c>
      <c r="Y86" s="0" t="str">
        <f aca="false">IF(OR($EZ86=Y$5,$FA86=Y$5,$FB86=Y$5),Y$5,"")</f>
        <v/>
      </c>
      <c r="Z86" s="0" t="str">
        <f aca="false">IF(AND($Y86=$Y$5,$B86=2001),CONCATENATE($Y86," ",$B86),"")</f>
        <v/>
      </c>
      <c r="AA86" s="0" t="str">
        <f aca="false">IF(AND($Y86=$Y$5,$B86=2002),CONCATENATE($Y86," ",$B86),"")</f>
        <v/>
      </c>
      <c r="AB86" s="0" t="str">
        <f aca="false">IF(AND($Y86=$Y$5,$B86=2003),CONCATENATE($Y86," ",$B86),"")</f>
        <v/>
      </c>
      <c r="AC86" s="0" t="str">
        <f aca="false">IF(AND($Y86=$Y$5,$B86=2004),CONCATENATE($Y86," ",$B86),"")</f>
        <v/>
      </c>
      <c r="AD86" s="0" t="str">
        <f aca="false">IF(OR($EZ86=AD$5,$FA86=AD$5,$FB86=AD$5),AD$5,"")</f>
        <v/>
      </c>
      <c r="AE86" s="0" t="str">
        <f aca="false">IF(AND($AD86=$AD$5,$B86=2001),CONCATENATE($AD86," ",$B86),"")</f>
        <v/>
      </c>
      <c r="AF86" s="0" t="str">
        <f aca="false">IF(AND($AD86=$AD$5,$B86=2002),CONCATENATE($AD86," ",$B86),"")</f>
        <v/>
      </c>
      <c r="AG86" s="0" t="str">
        <f aca="false">IF(AND($AD86=$AD$5,$B86=2003),CONCATENATE($AD86," ",$B86),"")</f>
        <v/>
      </c>
      <c r="AH86" s="0" t="str">
        <f aca="false">IF(AND($AD86=$AD$5,$B86=2004),CONCATENATE($AD86," ",$B86),"")</f>
        <v/>
      </c>
      <c r="AI86" s="0" t="str">
        <f aca="false">IF(OR($EZ86=AI$5,$FA86=AI$5,$FB86=AI$5),AI$5,"")</f>
        <v/>
      </c>
      <c r="AJ86" s="0" t="str">
        <f aca="false">IF(AND($AI86=$AI$5,$B86=2001),CONCATENATE($AI86," ",$B86),"")</f>
        <v/>
      </c>
      <c r="AK86" s="0" t="str">
        <f aca="false">IF(AND($AI86=$AI$5,$B86=2002),CONCATENATE($AI86," ",$B86),"")</f>
        <v/>
      </c>
      <c r="AL86" s="0" t="str">
        <f aca="false">IF(AND($AI86=$AI$5,$B86=2003),CONCATENATE($AI86," ",$B86),"")</f>
        <v/>
      </c>
      <c r="AM86" s="0" t="str">
        <f aca="false">IF(AND($AI86=$AI$5,$B86=2004),CONCATENATE($AI86," ",$B86),"")</f>
        <v/>
      </c>
      <c r="AN86" s="0" t="str">
        <f aca="false">IF(OR($EZ86=AN$5,$FA86=AN$5,$FB86=AN$5),AN$5,"")</f>
        <v/>
      </c>
      <c r="AO86" s="0" t="str">
        <f aca="false">IF(AND($AN86=$AN$5,$B86=2001),CONCATENATE($AN86," ",$B86),"")</f>
        <v/>
      </c>
      <c r="AP86" s="0" t="str">
        <f aca="false">IF(AND($AN86=$AN$5,$B86=2002),CONCATENATE($AN86," ",$B86),"")</f>
        <v/>
      </c>
      <c r="AQ86" s="0" t="str">
        <f aca="false">IF(AND($AN86=$AN$5,$B86=2003),CONCATENATE($AN86," ",$B86),"")</f>
        <v/>
      </c>
      <c r="AR86" s="0" t="str">
        <f aca="false">IF(AND($AN86=$AN$5,$B86=2004),CONCATENATE($AN86," ",$B86),"")</f>
        <v/>
      </c>
      <c r="AS86" s="0" t="str">
        <f aca="false">IF(OR($EZ86=AS$5,$FA86=AS$5,$FB86=AS$5),AS$5,"")</f>
        <v/>
      </c>
      <c r="AT86" s="0" t="str">
        <f aca="false">IF(AND($AS86=$AS$5,$B86=2001),CONCATENATE($AS86," ",$B86),"")</f>
        <v/>
      </c>
      <c r="AU86" s="0" t="str">
        <f aca="false">IF(AND($AS86=$AS$5,$B86=2002),CONCATENATE($AS86," ",$B86),"")</f>
        <v/>
      </c>
      <c r="AV86" s="0" t="str">
        <f aca="false">IF(AND($AS86=$AS$5,$B86=2003),CONCATENATE($AS86," ",$B86),"")</f>
        <v/>
      </c>
      <c r="AW86" s="0" t="str">
        <f aca="false">IF(AND($AS86=$AS$5,$B86=2004),CONCATENATE($AS86," ",$B86),"")</f>
        <v/>
      </c>
      <c r="AX86" s="0" t="str">
        <f aca="false">IF(OR($EZ86=AX$5,$FA86=AX$5,$FB86=AX$5),AX$5,"")</f>
        <v/>
      </c>
      <c r="AY86" s="0" t="str">
        <f aca="false">IF(AND($AX86=$AX$5,$B86=2001),CONCATENATE($AX86," ",$B86),"")</f>
        <v/>
      </c>
      <c r="AZ86" s="0" t="str">
        <f aca="false">IF(AND($AX86=$AX$5,$B86=2002),CONCATENATE($AX86," ",$B86),"")</f>
        <v/>
      </c>
      <c r="BA86" s="0" t="str">
        <f aca="false">IF(AND($AX86=$AX$5,$B86=2003),CONCATENATE($AX86," ",$B86),"")</f>
        <v/>
      </c>
      <c r="BB86" s="0" t="str">
        <f aca="false">IF(AND($AX86=$AX$5,$B86=2004),CONCATENATE($AX86," ",$B86),"")</f>
        <v/>
      </c>
      <c r="BC86" s="0" t="str">
        <f aca="false">IF(OR($EZ86=BC$5,$FA86=BC$5,$FB86=BC$5),BC$5,"")</f>
        <v/>
      </c>
      <c r="BD86" s="0" t="str">
        <f aca="false">IF(AND($BC86=$BC$5,$B86=2001),CONCATENATE($BC86," ",$B86),"")</f>
        <v/>
      </c>
      <c r="BE86" s="0" t="str">
        <f aca="false">IF(AND($BC86=$BC$5,$B86=2002),CONCATENATE($BC86," ",$B86),"")</f>
        <v/>
      </c>
      <c r="BF86" s="0" t="str">
        <f aca="false">IF(AND($BC86=$BC$5,$B86=2003),CONCATENATE($BC86," ",$B86),"")</f>
        <v/>
      </c>
      <c r="BG86" s="0" t="str">
        <f aca="false">IF(AND($BC86=$BC$5,$B86=2004),CONCATENATE($BC86," ",$B86),"")</f>
        <v/>
      </c>
      <c r="BH86" s="0" t="str">
        <f aca="false">IF(OR($EZ86=BH$5,$FA86=BH$5,$FB86=BH$5),BH$5,"")</f>
        <v/>
      </c>
      <c r="BI86" s="0" t="str">
        <f aca="false">IF(AND($BH86=$BH$5,$B86=2001),CONCATENATE($BH86," ",$B86),"")</f>
        <v/>
      </c>
      <c r="BJ86" s="0" t="str">
        <f aca="false">IF(AND($BH86=$BH$5,$B86=2002),CONCATENATE($BH86," ",$B86),"")</f>
        <v/>
      </c>
      <c r="BK86" s="0" t="str">
        <f aca="false">IF(AND($BH86=$BH$5,$B86=2003),CONCATENATE($BH86," ",$B86),"")</f>
        <v/>
      </c>
      <c r="BL86" s="0" t="str">
        <f aca="false">IF(AND($BH86=$BH$5,$B86=2004),CONCATENATE($BH86," ",$B86),"")</f>
        <v/>
      </c>
      <c r="BM86" s="0" t="str">
        <f aca="false">IF(OR($EZ86=BM$5,$FA86=BM$5,$FB86=BM$5),BM$5,"")</f>
        <v/>
      </c>
      <c r="BN86" s="0" t="str">
        <f aca="false">IF(AND($BM86=$BM$5,$B86=2001),CONCATENATE($BM86," ",$B86),"")</f>
        <v/>
      </c>
      <c r="BO86" s="0" t="str">
        <f aca="false">IF(AND($BM86=$BM$5,$B86=2002),CONCATENATE($BM86," ",$B86),"")</f>
        <v/>
      </c>
      <c r="BP86" s="0" t="str">
        <f aca="false">IF(AND($BM86=$BM$5,$B86=2003),CONCATENATE($BM86," ",$B86),"")</f>
        <v/>
      </c>
      <c r="BQ86" s="0" t="str">
        <f aca="false">IF(AND($BM86=$BM$5,$B86=2004),CONCATENATE($BM86," ",$B86),"")</f>
        <v/>
      </c>
      <c r="BR86" s="0" t="str">
        <f aca="false">IF(OR($EZ86=BR$5,$FA86=BR$5,$FB86=BR$5),BR$5,"")</f>
        <v/>
      </c>
      <c r="BS86" s="0" t="str">
        <f aca="false">IF(AND($BR86=$BR$5,$B86=2001),CONCATENATE($BR86," ",$B86),"")</f>
        <v/>
      </c>
      <c r="BT86" s="0" t="str">
        <f aca="false">IF(AND($BR86=$BR$5,$B86=2002),CONCATENATE($BR86," ",$B86),"")</f>
        <v/>
      </c>
      <c r="BU86" s="0" t="str">
        <f aca="false">IF(AND($BR86=$BR$5,$B86=2003),CONCATENATE($BR86," ",$B86),"")</f>
        <v/>
      </c>
      <c r="BV86" s="0" t="str">
        <f aca="false">IF(AND($BR86=$BR$5,$B86=2004),CONCATENATE($BR86," ",$B86),"")</f>
        <v/>
      </c>
      <c r="BW86" s="0" t="str">
        <f aca="false">IF(OR($EZ86=BW$5,$FA86=BW$5,$FB86=BW$5),BW$5,"")</f>
        <v/>
      </c>
      <c r="BX86" s="0" t="str">
        <f aca="false">IF(AND($BW86=$BW$5,$B86=2001),CONCATENATE($BW86," ",$B86),"")</f>
        <v/>
      </c>
      <c r="BY86" s="0" t="str">
        <f aca="false">IF(AND($BW86=$BW$5,$B86=2002),CONCATENATE($BW86," ",$B86),"")</f>
        <v/>
      </c>
      <c r="BZ86" s="0" t="str">
        <f aca="false">IF(AND($BW86=$BW$5,$B86=2003),CONCATENATE($BW86," ",$B86),"")</f>
        <v/>
      </c>
      <c r="CA86" s="0" t="str">
        <f aca="false">IF(AND($BW86=$BW$5,$B86=2004),CONCATENATE($BW86," ",$B86),"")</f>
        <v/>
      </c>
      <c r="CB86" s="0" t="str">
        <f aca="false">IF(OR($EZ86=CB$5,$FA86=CB$5,$FB86=CB$5),CB$5,"")</f>
        <v/>
      </c>
      <c r="CC86" s="0" t="str">
        <f aca="false">IF(AND($CB86=$CB$5,$B86=2001),CONCATENATE($CB86," ",$B86),"")</f>
        <v/>
      </c>
      <c r="CD86" s="0" t="str">
        <f aca="false">IF(AND($CB86=$CB$5,$B86=2002),CONCATENATE($CB86," ",$B86),"")</f>
        <v/>
      </c>
      <c r="CE86" s="0" t="str">
        <f aca="false">IF(AND($CB86=$CB$5,$B86=2003),CONCATENATE($CB86," ",$B86),"")</f>
        <v/>
      </c>
      <c r="CF86" s="0" t="str">
        <f aca="false">IF(AND($CB86=$CB$5,$B86=2004),CONCATENATE($CB86," ",$B86),"")</f>
        <v/>
      </c>
      <c r="CG86" s="0" t="str">
        <f aca="false">IF(OR($EZ86=CG$5,$FA86=CG$5,$FB86=CG$5),CG$5,"")</f>
        <v/>
      </c>
      <c r="CH86" s="0" t="str">
        <f aca="false">IF(AND($CG86=$CG$5,$B86=2001),CONCATENATE($CG86," ",$B86),"")</f>
        <v/>
      </c>
      <c r="CI86" s="0" t="str">
        <f aca="false">IF(AND($CG86=$CG$5,$B86=2002),CONCATENATE($CG86," ",$B86),"")</f>
        <v/>
      </c>
      <c r="CJ86" s="0" t="str">
        <f aca="false">IF(AND($CG86=$CG$5,$B86=2003),CONCATENATE($CG86," ",$B86),"")</f>
        <v/>
      </c>
      <c r="CK86" s="0" t="str">
        <f aca="false">IF(AND($CG86=$CG$5,$B86=2004),CONCATENATE($CG86," ",$B86),"")</f>
        <v/>
      </c>
      <c r="CL86" s="0" t="str">
        <f aca="false">IF(OR($EZ86=CL$5,$FA86=CL$5,$FB86=CL$5),CL$5,"")</f>
        <v/>
      </c>
      <c r="CM86" s="0" t="str">
        <f aca="false">IF(AND($CL86=$CL$5,$B86=2001),CONCATENATE($CL86," ",$B86),"")</f>
        <v/>
      </c>
      <c r="CN86" s="0" t="str">
        <f aca="false">IF(AND($CL86=$CL$5,$B86=2002),CONCATENATE($CL86," ",$B86),"")</f>
        <v/>
      </c>
      <c r="CO86" s="0" t="str">
        <f aca="false">IF(AND($CL86=$CL$5,$B86=2003),CONCATENATE($CL86," ",$B86),"")</f>
        <v/>
      </c>
      <c r="CP86" s="0" t="str">
        <f aca="false">IF(AND($CL86=$CL$5,$B86=2004),CONCATENATE($CL86," ",$B86),"")</f>
        <v/>
      </c>
      <c r="CQ86" s="0" t="str">
        <f aca="false">IF(OR($EZ86=CQ$5,$FA86=CQ$5,$FB86=CQ$5),CQ$5,"")</f>
        <v/>
      </c>
      <c r="CR86" s="0" t="str">
        <f aca="false">IF(AND($CQ86=$CQ$5,$B86=2001),CONCATENATE($CQ86," ",$B86),"")</f>
        <v/>
      </c>
      <c r="CS86" s="0" t="str">
        <f aca="false">IF(AND($CQ86=$CQ$5,$B86=2002),CONCATENATE($CQ86," ",$B86),"")</f>
        <v/>
      </c>
      <c r="CT86" s="0" t="str">
        <f aca="false">IF(AND($CQ86=$CQ$5,$B86=2003),CONCATENATE($CQ86," ",$B86),"")</f>
        <v/>
      </c>
      <c r="CU86" s="0" t="str">
        <f aca="false">IF(AND($CQ86=$CQ$5,$B86=2004),CONCATENATE($CQ86," ",$B86),"")</f>
        <v/>
      </c>
      <c r="CV86" s="0" t="str">
        <f aca="false">IF(OR($EZ86=CV$5,$FA86=CV$5,$FB86=CV$5),CV$5,"")</f>
        <v/>
      </c>
      <c r="CW86" s="0" t="str">
        <f aca="false">IF(AND($CV86=$CV$5,$B86=2001),CONCATENATE($CV86," ",$B86),"")</f>
        <v/>
      </c>
      <c r="CX86" s="0" t="str">
        <f aca="false">IF(AND($CV86=$CV$5,$B86=2002),CONCATENATE($CV86," ",$B86),"")</f>
        <v/>
      </c>
      <c r="CY86" s="0" t="str">
        <f aca="false">IF(AND($CV86=$CV$5,$B86=2003),CONCATENATE($CV86," ",$B86),"")</f>
        <v/>
      </c>
      <c r="CZ86" s="0" t="str">
        <f aca="false">IF(AND($CV86=$CV$5,$B86=2004),CONCATENATE($CV86," ",$B86),"")</f>
        <v/>
      </c>
      <c r="DA86" s="0" t="str">
        <f aca="false">IF(OR($EZ86=DA$5,$FA86=DA$5,$FB86=DA$5),DA$5,"")</f>
        <v/>
      </c>
      <c r="DB86" s="0" t="str">
        <f aca="false">IF(AND($DA86=$DA$5,$B86=2001),CONCATENATE($DA86," ",$B86),"")</f>
        <v/>
      </c>
      <c r="DC86" s="0" t="str">
        <f aca="false">IF(AND($DA86=$DA$5,$B86=2002),CONCATENATE($DA86," ",$B86),"")</f>
        <v/>
      </c>
      <c r="DD86" s="0" t="str">
        <f aca="false">IF(AND($DA86=$DA$5,$B86=2003),CONCATENATE($DA86," ",$B86),"")</f>
        <v/>
      </c>
      <c r="DE86" s="0" t="str">
        <f aca="false">IF(AND($DA86=$DA$5,$B86=2004),CONCATENATE($DA86," ",$B86),"")</f>
        <v/>
      </c>
      <c r="DF86" s="0" t="n">
        <v>530</v>
      </c>
      <c r="DG86" s="0" t="n">
        <v>530</v>
      </c>
      <c r="DH86" s="12" t="n">
        <v>2606.1</v>
      </c>
      <c r="DI86" s="12" t="n">
        <v>1205</v>
      </c>
      <c r="DJ86" s="12" t="n">
        <v>9100</v>
      </c>
      <c r="DK86" s="12" t="n">
        <v>3833</v>
      </c>
      <c r="DL86" s="12" t="n">
        <v>1845</v>
      </c>
      <c r="DM86" s="0" t="n">
        <v>6.8</v>
      </c>
      <c r="DN86" s="12" t="n">
        <v>1503.1</v>
      </c>
      <c r="DO86" s="0" t="n">
        <v>34</v>
      </c>
      <c r="DP86" s="0" t="n">
        <v>160</v>
      </c>
      <c r="DQ86" s="12" t="n">
        <v>4295</v>
      </c>
      <c r="DR86" s="12" t="n">
        <v>1390</v>
      </c>
      <c r="DS86" s="12" t="n">
        <v>4866</v>
      </c>
      <c r="DT86" s="12" t="n">
        <v>1296</v>
      </c>
      <c r="DU86" s="12" t="n">
        <v>1503.1</v>
      </c>
      <c r="DV86" s="0" t="n">
        <v>6.8</v>
      </c>
      <c r="DW86" s="0" t="n">
        <v>559</v>
      </c>
      <c r="DX86" s="12" t="n">
        <v>1775.2</v>
      </c>
      <c r="DY86" s="0" t="n">
        <v>685</v>
      </c>
      <c r="DZ86" s="0" t="n">
        <v>1065</v>
      </c>
      <c r="EA86" s="0" t="n">
        <v>0</v>
      </c>
      <c r="EB86" s="12" t="n">
        <f aca="false">DF86*$EB$1*$EB$2</f>
        <v>95400</v>
      </c>
      <c r="EC86" s="12" t="n">
        <v>469098</v>
      </c>
      <c r="ED86" s="12" t="n">
        <v>216900</v>
      </c>
      <c r="EE86" s="12" t="n">
        <v>1638000</v>
      </c>
      <c r="EF86" s="12" t="n">
        <v>689940</v>
      </c>
      <c r="EG86" s="12" t="n">
        <v>332100</v>
      </c>
      <c r="EH86" s="12" t="n">
        <v>1224</v>
      </c>
      <c r="EI86" s="12" t="n">
        <v>270558</v>
      </c>
      <c r="EJ86" s="12" t="n">
        <v>6120</v>
      </c>
      <c r="EK86" s="12" t="n">
        <v>28800</v>
      </c>
      <c r="EL86" s="12" t="n">
        <v>773100</v>
      </c>
      <c r="EM86" s="12" t="n">
        <v>250200</v>
      </c>
      <c r="EN86" s="12" t="n">
        <v>875880</v>
      </c>
      <c r="EO86" s="12" t="n">
        <v>233280</v>
      </c>
      <c r="EP86" s="12" t="n">
        <v>270558</v>
      </c>
      <c r="EQ86" s="0" t="n">
        <v>1224</v>
      </c>
      <c r="ER86" s="12" t="n">
        <v>100620</v>
      </c>
      <c r="ES86" s="12" t="n">
        <v>319536</v>
      </c>
      <c r="ET86" s="12" t="n">
        <v>123300</v>
      </c>
      <c r="EU86" s="12" t="n">
        <v>191700</v>
      </c>
      <c r="EV86" s="0" t="n">
        <v>0</v>
      </c>
      <c r="EW86" s="0" t="s">
        <v>114</v>
      </c>
      <c r="EX86" s="0" t="s">
        <v>115</v>
      </c>
      <c r="EY86" s="0" t="s">
        <v>116</v>
      </c>
      <c r="EZ86" s="25" t="s">
        <v>64</v>
      </c>
      <c r="FA86" s="25"/>
      <c r="FB86" s="25"/>
      <c r="FC86" s="26" t="s">
        <v>314</v>
      </c>
      <c r="FD86" s="0" t="s">
        <v>315</v>
      </c>
      <c r="FE86" s="0" t="s">
        <v>559</v>
      </c>
      <c r="FF86" s="0" t="s">
        <v>560</v>
      </c>
      <c r="FH86" s="0" t="n">
        <v>0</v>
      </c>
      <c r="FS86" s="0" t="n">
        <v>760</v>
      </c>
    </row>
    <row r="87" customFormat="false" ht="12.75" hidden="false" customHeight="false" outlineLevel="0" collapsed="false">
      <c r="A87" s="0" t="s">
        <v>144</v>
      </c>
      <c r="B87" s="0" t="n">
        <v>2003</v>
      </c>
      <c r="C87" s="24" t="n">
        <v>37926</v>
      </c>
      <c r="D87" s="0" t="s">
        <v>109</v>
      </c>
      <c r="E87" s="0" t="str">
        <f aca="false">CONCATENATE(D87," ",B87)</f>
        <v>AZ 2003</v>
      </c>
      <c r="F87" s="0" t="s">
        <v>168</v>
      </c>
      <c r="G87" s="0" t="s">
        <v>148</v>
      </c>
      <c r="H87" s="0" t="s">
        <v>169</v>
      </c>
      <c r="I87" s="0" t="s">
        <v>170</v>
      </c>
      <c r="J87" s="0" t="str">
        <f aca="false">IF(OR($EZ87=J$5,$FA87=J$5,$FB87=J$5),J$5,"")</f>
        <v/>
      </c>
      <c r="K87" s="0" t="str">
        <f aca="false">IF(AND($J87=$J$5,$B87=2001),CONCATENATE($J87," ",$B87),"")</f>
        <v/>
      </c>
      <c r="L87" s="0" t="str">
        <f aca="false">IF(AND($J87=$J$5,$B87=2002),CONCATENATE($J87," ",$B87),"")</f>
        <v/>
      </c>
      <c r="M87" s="0" t="str">
        <f aca="false">IF(AND($J87=$J$5,$B87=2003),CONCATENATE($J87," ",$B87),"")</f>
        <v/>
      </c>
      <c r="N87" s="0" t="str">
        <f aca="false">IF(AND($J87=$J$5,$B87=2004),CONCATENATE($J87," ",$B87),"")</f>
        <v/>
      </c>
      <c r="O87" s="0" t="str">
        <f aca="false">IF(OR($EZ87=O$5,$FA87=O$5,$FB87=O$5),O$5,"")</f>
        <v/>
      </c>
      <c r="P87" s="0" t="str">
        <f aca="false">IF(AND($O87=$O$5,$B87=2001),CONCATENATE($O87," ",$B87),"")</f>
        <v/>
      </c>
      <c r="Q87" s="0" t="str">
        <f aca="false">IF(AND($O87=$O$5,$B87=2002),CONCATENATE($O87," ",$B87),"")</f>
        <v/>
      </c>
      <c r="R87" s="0" t="str">
        <f aca="false">IF(AND($O87=$O$5,$B87=2003),CONCATENATE($O87," ",$B87),"")</f>
        <v/>
      </c>
      <c r="S87" s="0" t="str">
        <f aca="false">IF(AND($O87=$O$5,$B87=2004),CONCATENATE($O87," ",$B87),"")</f>
        <v/>
      </c>
      <c r="T87" s="0" t="str">
        <f aca="false">IF(OR($EZ87=T$5,$FA87=T$5,$FB87=T$5),T$5,"")</f>
        <v>El Paso South</v>
      </c>
      <c r="U87" s="0" t="str">
        <f aca="false">IF(AND($T87=$T$5,$B87=2001),CONCATENATE($T87," ",$B87),"")</f>
        <v/>
      </c>
      <c r="V87" s="0" t="str">
        <f aca="false">IF(AND($T87=$T$5,$B87=2002),CONCATENATE($T87," ",$B87),"")</f>
        <v/>
      </c>
      <c r="W87" s="0" t="str">
        <f aca="false">IF(AND($T87=$T$5,$B87=2003),CONCATENATE($T87," ",$B87),"")</f>
        <v>El Paso South 2003</v>
      </c>
      <c r="X87" s="0" t="str">
        <f aca="false">IF(AND($T87=$T$5,$B87=2004),CONCATENATE($T87," ",$B87),"")</f>
        <v/>
      </c>
      <c r="Y87" s="0" t="str">
        <f aca="false">IF(OR($EZ87=Y$5,$FA87=Y$5,$FB87=Y$5),Y$5,"")</f>
        <v/>
      </c>
      <c r="Z87" s="0" t="str">
        <f aca="false">IF(AND($Y87=$Y$5,$B87=2001),CONCATENATE($Y87," ",$B87),"")</f>
        <v/>
      </c>
      <c r="AA87" s="0" t="str">
        <f aca="false">IF(AND($Y87=$Y$5,$B87=2002),CONCATENATE($Y87," ",$B87),"")</f>
        <v/>
      </c>
      <c r="AB87" s="0" t="str">
        <f aca="false">IF(AND($Y87=$Y$5,$B87=2003),CONCATENATE($Y87," ",$B87),"")</f>
        <v/>
      </c>
      <c r="AC87" s="0" t="str">
        <f aca="false">IF(AND($Y87=$Y$5,$B87=2004),CONCATENATE($Y87," ",$B87),"")</f>
        <v/>
      </c>
      <c r="AD87" s="0" t="str">
        <f aca="false">IF(OR($EZ87=AD$5,$FA87=AD$5,$FB87=AD$5),AD$5,"")</f>
        <v/>
      </c>
      <c r="AE87" s="0" t="str">
        <f aca="false">IF(AND($AD87=$AD$5,$B87=2001),CONCATENATE($AD87," ",$B87),"")</f>
        <v/>
      </c>
      <c r="AF87" s="0" t="str">
        <f aca="false">IF(AND($AD87=$AD$5,$B87=2002),CONCATENATE($AD87," ",$B87),"")</f>
        <v/>
      </c>
      <c r="AG87" s="0" t="str">
        <f aca="false">IF(AND($AD87=$AD$5,$B87=2003),CONCATENATE($AD87," ",$B87),"")</f>
        <v/>
      </c>
      <c r="AH87" s="0" t="str">
        <f aca="false">IF(AND($AD87=$AD$5,$B87=2004),CONCATENATE($AD87," ",$B87),"")</f>
        <v/>
      </c>
      <c r="AI87" s="0" t="str">
        <f aca="false">IF(OR($EZ87=AI$5,$FA87=AI$5,$FB87=AI$5),AI$5,"")</f>
        <v/>
      </c>
      <c r="AJ87" s="0" t="str">
        <f aca="false">IF(AND($AI87=$AI$5,$B87=2001),CONCATENATE($AI87," ",$B87),"")</f>
        <v/>
      </c>
      <c r="AK87" s="0" t="str">
        <f aca="false">IF(AND($AI87=$AI$5,$B87=2002),CONCATENATE($AI87," ",$B87),"")</f>
        <v/>
      </c>
      <c r="AL87" s="0" t="str">
        <f aca="false">IF(AND($AI87=$AI$5,$B87=2003),CONCATENATE($AI87," ",$B87),"")</f>
        <v/>
      </c>
      <c r="AM87" s="0" t="str">
        <f aca="false">IF(AND($AI87=$AI$5,$B87=2004),CONCATENATE($AI87," ",$B87),"")</f>
        <v/>
      </c>
      <c r="AN87" s="0" t="str">
        <f aca="false">IF(OR($EZ87=AN$5,$FA87=AN$5,$FB87=AN$5),AN$5,"")</f>
        <v/>
      </c>
      <c r="AO87" s="0" t="str">
        <f aca="false">IF(AND($AN87=$AN$5,$B87=2001),CONCATENATE($AN87," ",$B87),"")</f>
        <v/>
      </c>
      <c r="AP87" s="0" t="str">
        <f aca="false">IF(AND($AN87=$AN$5,$B87=2002),CONCATENATE($AN87," ",$B87),"")</f>
        <v/>
      </c>
      <c r="AQ87" s="0" t="str">
        <f aca="false">IF(AND($AN87=$AN$5,$B87=2003),CONCATENATE($AN87," ",$B87),"")</f>
        <v/>
      </c>
      <c r="AR87" s="0" t="str">
        <f aca="false">IF(AND($AN87=$AN$5,$B87=2004),CONCATENATE($AN87," ",$B87),"")</f>
        <v/>
      </c>
      <c r="AS87" s="0" t="str">
        <f aca="false">IF(OR($EZ87=AS$5,$FA87=AS$5,$FB87=AS$5),AS$5,"")</f>
        <v/>
      </c>
      <c r="AT87" s="0" t="str">
        <f aca="false">IF(AND($AS87=$AS$5,$B87=2001),CONCATENATE($AS87," ",$B87),"")</f>
        <v/>
      </c>
      <c r="AU87" s="0" t="str">
        <f aca="false">IF(AND($AS87=$AS$5,$B87=2002),CONCATENATE($AS87," ",$B87),"")</f>
        <v/>
      </c>
      <c r="AV87" s="0" t="str">
        <f aca="false">IF(AND($AS87=$AS$5,$B87=2003),CONCATENATE($AS87," ",$B87),"")</f>
        <v/>
      </c>
      <c r="AW87" s="0" t="str">
        <f aca="false">IF(AND($AS87=$AS$5,$B87=2004),CONCATENATE($AS87," ",$B87),"")</f>
        <v/>
      </c>
      <c r="AX87" s="0" t="str">
        <f aca="false">IF(OR($EZ87=AX$5,$FA87=AX$5,$FB87=AX$5),AX$5,"")</f>
        <v/>
      </c>
      <c r="AY87" s="0" t="str">
        <f aca="false">IF(AND($AX87=$AX$5,$B87=2001),CONCATENATE($AX87," ",$B87),"")</f>
        <v/>
      </c>
      <c r="AZ87" s="0" t="str">
        <f aca="false">IF(AND($AX87=$AX$5,$B87=2002),CONCATENATE($AX87," ",$B87),"")</f>
        <v/>
      </c>
      <c r="BA87" s="0" t="str">
        <f aca="false">IF(AND($AX87=$AX$5,$B87=2003),CONCATENATE($AX87," ",$B87),"")</f>
        <v/>
      </c>
      <c r="BB87" s="0" t="str">
        <f aca="false">IF(AND($AX87=$AX$5,$B87=2004),CONCATENATE($AX87," ",$B87),"")</f>
        <v/>
      </c>
      <c r="BC87" s="0" t="str">
        <f aca="false">IF(OR($EZ87=BC$5,$FA87=BC$5,$FB87=BC$5),BC$5,"")</f>
        <v/>
      </c>
      <c r="BD87" s="0" t="str">
        <f aca="false">IF(AND($BC87=$BC$5,$B87=2001),CONCATENATE($BC87," ",$B87),"")</f>
        <v/>
      </c>
      <c r="BE87" s="0" t="str">
        <f aca="false">IF(AND($BC87=$BC$5,$B87=2002),CONCATENATE($BC87," ",$B87),"")</f>
        <v/>
      </c>
      <c r="BF87" s="0" t="str">
        <f aca="false">IF(AND($BC87=$BC$5,$B87=2003),CONCATENATE($BC87," ",$B87),"")</f>
        <v/>
      </c>
      <c r="BG87" s="0" t="str">
        <f aca="false">IF(AND($BC87=$BC$5,$B87=2004),CONCATENATE($BC87," ",$B87),"")</f>
        <v/>
      </c>
      <c r="BH87" s="0" t="str">
        <f aca="false">IF(OR($EZ87=BH$5,$FA87=BH$5,$FB87=BH$5),BH$5,"")</f>
        <v/>
      </c>
      <c r="BI87" s="0" t="str">
        <f aca="false">IF(AND($BH87=$BH$5,$B87=2001),CONCATENATE($BH87," ",$B87),"")</f>
        <v/>
      </c>
      <c r="BJ87" s="0" t="str">
        <f aca="false">IF(AND($BH87=$BH$5,$B87=2002),CONCATENATE($BH87," ",$B87),"")</f>
        <v/>
      </c>
      <c r="BK87" s="0" t="str">
        <f aca="false">IF(AND($BH87=$BH$5,$B87=2003),CONCATENATE($BH87," ",$B87),"")</f>
        <v/>
      </c>
      <c r="BL87" s="0" t="str">
        <f aca="false">IF(AND($BH87=$BH$5,$B87=2004),CONCATENATE($BH87," ",$B87),"")</f>
        <v/>
      </c>
      <c r="BM87" s="0" t="str">
        <f aca="false">IF(OR($EZ87=BM$5,$FA87=BM$5,$FB87=BM$5),BM$5,"")</f>
        <v/>
      </c>
      <c r="BN87" s="0" t="str">
        <f aca="false">IF(AND($BM87=$BM$5,$B87=2001),CONCATENATE($BM87," ",$B87),"")</f>
        <v/>
      </c>
      <c r="BO87" s="0" t="str">
        <f aca="false">IF(AND($BM87=$BM$5,$B87=2002),CONCATENATE($BM87," ",$B87),"")</f>
        <v/>
      </c>
      <c r="BP87" s="0" t="str">
        <f aca="false">IF(AND($BM87=$BM$5,$B87=2003),CONCATENATE($BM87," ",$B87),"")</f>
        <v/>
      </c>
      <c r="BQ87" s="0" t="str">
        <f aca="false">IF(AND($BM87=$BM$5,$B87=2004),CONCATENATE($BM87," ",$B87),"")</f>
        <v/>
      </c>
      <c r="BR87" s="0" t="str">
        <f aca="false">IF(OR($EZ87=BR$5,$FA87=BR$5,$FB87=BR$5),BR$5,"")</f>
        <v/>
      </c>
      <c r="BS87" s="0" t="str">
        <f aca="false">IF(AND($BR87=$BR$5,$B87=2001),CONCATENATE($BR87," ",$B87),"")</f>
        <v/>
      </c>
      <c r="BT87" s="0" t="str">
        <f aca="false">IF(AND($BR87=$BR$5,$B87=2002),CONCATENATE($BR87," ",$B87),"")</f>
        <v/>
      </c>
      <c r="BU87" s="0" t="str">
        <f aca="false">IF(AND($BR87=$BR$5,$B87=2003),CONCATENATE($BR87," ",$B87),"")</f>
        <v/>
      </c>
      <c r="BV87" s="0" t="str">
        <f aca="false">IF(AND($BR87=$BR$5,$B87=2004),CONCATENATE($BR87," ",$B87),"")</f>
        <v/>
      </c>
      <c r="BW87" s="0" t="str">
        <f aca="false">IF(OR($EZ87=BW$5,$FA87=BW$5,$FB87=BW$5),BW$5,"")</f>
        <v/>
      </c>
      <c r="BX87" s="0" t="str">
        <f aca="false">IF(AND($BW87=$BW$5,$B87=2001),CONCATENATE($BW87," ",$B87),"")</f>
        <v/>
      </c>
      <c r="BY87" s="0" t="str">
        <f aca="false">IF(AND($BW87=$BW$5,$B87=2002),CONCATENATE($BW87," ",$B87),"")</f>
        <v/>
      </c>
      <c r="BZ87" s="0" t="str">
        <f aca="false">IF(AND($BW87=$BW$5,$B87=2003),CONCATENATE($BW87," ",$B87),"")</f>
        <v/>
      </c>
      <c r="CA87" s="0" t="str">
        <f aca="false">IF(AND($BW87=$BW$5,$B87=2004),CONCATENATE($BW87," ",$B87),"")</f>
        <v/>
      </c>
      <c r="CB87" s="0" t="str">
        <f aca="false">IF(OR($EZ87=CB$5,$FA87=CB$5,$FB87=CB$5),CB$5,"")</f>
        <v/>
      </c>
      <c r="CC87" s="0" t="str">
        <f aca="false">IF(AND($CB87=$CB$5,$B87=2001),CONCATENATE($CB87," ",$B87),"")</f>
        <v/>
      </c>
      <c r="CD87" s="0" t="str">
        <f aca="false">IF(AND($CB87=$CB$5,$B87=2002),CONCATENATE($CB87," ",$B87),"")</f>
        <v/>
      </c>
      <c r="CE87" s="0" t="str">
        <f aca="false">IF(AND($CB87=$CB$5,$B87=2003),CONCATENATE($CB87," ",$B87),"")</f>
        <v/>
      </c>
      <c r="CF87" s="0" t="str">
        <f aca="false">IF(AND($CB87=$CB$5,$B87=2004),CONCATENATE($CB87," ",$B87),"")</f>
        <v/>
      </c>
      <c r="CG87" s="0" t="str">
        <f aca="false">IF(OR($EZ87=CG$5,$FA87=CG$5,$FB87=CG$5),CG$5,"")</f>
        <v/>
      </c>
      <c r="CH87" s="0" t="str">
        <f aca="false">IF(AND($CG87=$CG$5,$B87=2001),CONCATENATE($CG87," ",$B87),"")</f>
        <v/>
      </c>
      <c r="CI87" s="0" t="str">
        <f aca="false">IF(AND($CG87=$CG$5,$B87=2002),CONCATENATE($CG87," ",$B87),"")</f>
        <v/>
      </c>
      <c r="CJ87" s="0" t="str">
        <f aca="false">IF(AND($CG87=$CG$5,$B87=2003),CONCATENATE($CG87," ",$B87),"")</f>
        <v/>
      </c>
      <c r="CK87" s="0" t="str">
        <f aca="false">IF(AND($CG87=$CG$5,$B87=2004),CONCATENATE($CG87," ",$B87),"")</f>
        <v/>
      </c>
      <c r="CL87" s="0" t="str">
        <f aca="false">IF(OR($EZ87=CL$5,$FA87=CL$5,$FB87=CL$5),CL$5,"")</f>
        <v/>
      </c>
      <c r="CM87" s="0" t="str">
        <f aca="false">IF(AND($CL87=$CL$5,$B87=2001),CONCATENATE($CL87," ",$B87),"")</f>
        <v/>
      </c>
      <c r="CN87" s="0" t="str">
        <f aca="false">IF(AND($CL87=$CL$5,$B87=2002),CONCATENATE($CL87," ",$B87),"")</f>
        <v/>
      </c>
      <c r="CO87" s="0" t="str">
        <f aca="false">IF(AND($CL87=$CL$5,$B87=2003),CONCATENATE($CL87," ",$B87),"")</f>
        <v/>
      </c>
      <c r="CP87" s="0" t="str">
        <f aca="false">IF(AND($CL87=$CL$5,$B87=2004),CONCATENATE($CL87," ",$B87),"")</f>
        <v/>
      </c>
      <c r="CQ87" s="0" t="str">
        <f aca="false">IF(OR($EZ87=CQ$5,$FA87=CQ$5,$FB87=CQ$5),CQ$5,"")</f>
        <v/>
      </c>
      <c r="CR87" s="0" t="str">
        <f aca="false">IF(AND($CQ87=$CQ$5,$B87=2001),CONCATENATE($CQ87," ",$B87),"")</f>
        <v/>
      </c>
      <c r="CS87" s="0" t="str">
        <f aca="false">IF(AND($CQ87=$CQ$5,$B87=2002),CONCATENATE($CQ87," ",$B87),"")</f>
        <v/>
      </c>
      <c r="CT87" s="0" t="str">
        <f aca="false">IF(AND($CQ87=$CQ$5,$B87=2003),CONCATENATE($CQ87," ",$B87),"")</f>
        <v/>
      </c>
      <c r="CU87" s="0" t="str">
        <f aca="false">IF(AND($CQ87=$CQ$5,$B87=2004),CONCATENATE($CQ87," ",$B87),"")</f>
        <v/>
      </c>
      <c r="CV87" s="0" t="str">
        <f aca="false">IF(OR($EZ87=CV$5,$FA87=CV$5,$FB87=CV$5),CV$5,"")</f>
        <v/>
      </c>
      <c r="CW87" s="0" t="str">
        <f aca="false">IF(AND($CV87=$CV$5,$B87=2001),CONCATENATE($CV87," ",$B87),"")</f>
        <v/>
      </c>
      <c r="CX87" s="0" t="str">
        <f aca="false">IF(AND($CV87=$CV$5,$B87=2002),CONCATENATE($CV87," ",$B87),"")</f>
        <v/>
      </c>
      <c r="CY87" s="0" t="str">
        <f aca="false">IF(AND($CV87=$CV$5,$B87=2003),CONCATENATE($CV87," ",$B87),"")</f>
        <v/>
      </c>
      <c r="CZ87" s="0" t="str">
        <f aca="false">IF(AND($CV87=$CV$5,$B87=2004),CONCATENATE($CV87," ",$B87),"")</f>
        <v/>
      </c>
      <c r="DA87" s="0" t="str">
        <f aca="false">IF(OR($EZ87=DA$5,$FA87=DA$5,$FB87=DA$5),DA$5,"")</f>
        <v/>
      </c>
      <c r="DB87" s="0" t="str">
        <f aca="false">IF(AND($DA87=$DA$5,$B87=2001),CONCATENATE($DA87," ",$B87),"")</f>
        <v/>
      </c>
      <c r="DC87" s="0" t="str">
        <f aca="false">IF(AND($DA87=$DA$5,$B87=2002),CONCATENATE($DA87," ",$B87),"")</f>
        <v/>
      </c>
      <c r="DD87" s="0" t="str">
        <f aca="false">IF(AND($DA87=$DA$5,$B87=2003),CONCATENATE($DA87," ",$B87),"")</f>
        <v/>
      </c>
      <c r="DE87" s="0" t="str">
        <f aca="false">IF(AND($DA87=$DA$5,$B87=2004),CONCATENATE($DA87," ",$B87),"")</f>
        <v/>
      </c>
      <c r="DF87" s="0" t="n">
        <v>750</v>
      </c>
      <c r="DG87" s="0" t="n">
        <v>750</v>
      </c>
      <c r="DH87" s="12" t="n">
        <v>2606.1</v>
      </c>
      <c r="DI87" s="12" t="n">
        <v>1205</v>
      </c>
      <c r="DJ87" s="12" t="n">
        <v>9850</v>
      </c>
      <c r="DK87" s="12" t="n">
        <v>3833</v>
      </c>
      <c r="DL87" s="12" t="n">
        <v>1845</v>
      </c>
      <c r="DM87" s="0" t="n">
        <v>6.8</v>
      </c>
      <c r="DN87" s="12" t="n">
        <v>1503.1</v>
      </c>
      <c r="DO87" s="0" t="n">
        <v>34</v>
      </c>
      <c r="DP87" s="0" t="n">
        <v>160</v>
      </c>
      <c r="DQ87" s="12" t="n">
        <v>4295</v>
      </c>
      <c r="DR87" s="12" t="n">
        <v>1390</v>
      </c>
      <c r="DS87" s="12" t="n">
        <v>4866</v>
      </c>
      <c r="DT87" s="12" t="n">
        <v>1296</v>
      </c>
      <c r="DU87" s="12" t="n">
        <v>1503.1</v>
      </c>
      <c r="DV87" s="0" t="n">
        <v>6.8</v>
      </c>
      <c r="DW87" s="0" t="n">
        <v>559</v>
      </c>
      <c r="DX87" s="12" t="n">
        <v>1775.2</v>
      </c>
      <c r="DY87" s="0" t="n">
        <v>685</v>
      </c>
      <c r="DZ87" s="0" t="n">
        <v>1065</v>
      </c>
      <c r="EA87" s="0" t="n">
        <v>0</v>
      </c>
      <c r="EB87" s="12" t="n">
        <f aca="false">DF87*$EB$1*$EB$2</f>
        <v>135000</v>
      </c>
      <c r="EC87" s="12" t="n">
        <v>469098</v>
      </c>
      <c r="ED87" s="12" t="n">
        <v>216900</v>
      </c>
      <c r="EE87" s="12" t="n">
        <v>1773000</v>
      </c>
      <c r="EF87" s="12" t="n">
        <v>689940</v>
      </c>
      <c r="EG87" s="12" t="n">
        <v>332100</v>
      </c>
      <c r="EH87" s="12" t="n">
        <v>1224</v>
      </c>
      <c r="EI87" s="12" t="n">
        <v>270558</v>
      </c>
      <c r="EJ87" s="12" t="n">
        <v>6120</v>
      </c>
      <c r="EK87" s="12" t="n">
        <v>28800</v>
      </c>
      <c r="EL87" s="12" t="n">
        <v>773100</v>
      </c>
      <c r="EM87" s="12" t="n">
        <v>250200</v>
      </c>
      <c r="EN87" s="12" t="n">
        <v>875880</v>
      </c>
      <c r="EO87" s="12" t="n">
        <v>233280</v>
      </c>
      <c r="EP87" s="12" t="n">
        <v>270558</v>
      </c>
      <c r="EQ87" s="0" t="n">
        <v>1224</v>
      </c>
      <c r="ER87" s="12" t="n">
        <v>100620</v>
      </c>
      <c r="ES87" s="12" t="n">
        <v>319536</v>
      </c>
      <c r="ET87" s="12" t="n">
        <v>123300</v>
      </c>
      <c r="EU87" s="12" t="n">
        <v>191700</v>
      </c>
      <c r="EV87" s="0" t="n">
        <v>0</v>
      </c>
      <c r="EW87" s="0" t="s">
        <v>114</v>
      </c>
      <c r="EX87" s="0" t="s">
        <v>115</v>
      </c>
      <c r="EY87" s="0" t="s">
        <v>116</v>
      </c>
      <c r="EZ87" s="25" t="s">
        <v>64</v>
      </c>
      <c r="FA87" s="25"/>
      <c r="FB87" s="25"/>
      <c r="FS87" s="0" t="n">
        <v>531</v>
      </c>
    </row>
    <row r="88" customFormat="false" ht="12.75" hidden="false" customHeight="false" outlineLevel="0" collapsed="false">
      <c r="A88" s="0" t="s">
        <v>517</v>
      </c>
      <c r="B88" s="0" t="n">
        <v>2005</v>
      </c>
      <c r="C88" s="24" t="n">
        <v>38534</v>
      </c>
      <c r="D88" s="0" t="s">
        <v>109</v>
      </c>
      <c r="E88" s="0" t="str">
        <f aca="false">CONCATENATE(D88," ",B88)</f>
        <v>AZ 2005</v>
      </c>
      <c r="F88" s="0" t="s">
        <v>147</v>
      </c>
      <c r="G88" s="0" t="s">
        <v>148</v>
      </c>
      <c r="H88" s="0" t="s">
        <v>499</v>
      </c>
      <c r="I88" s="0" t="s">
        <v>500</v>
      </c>
      <c r="J88" s="0" t="str">
        <f aca="false">IF(OR($EZ88=J$5,$FA88=J$5,$FB88=J$5),J$5,"")</f>
        <v/>
      </c>
      <c r="K88" s="0" t="str">
        <f aca="false">IF(AND($J88=$J$5,$B88=2001),CONCATENATE($J88," ",$B88),"")</f>
        <v/>
      </c>
      <c r="L88" s="0" t="str">
        <f aca="false">IF(AND($J88=$J$5,$B88=2002),CONCATENATE($J88," ",$B88),"")</f>
        <v/>
      </c>
      <c r="M88" s="0" t="str">
        <f aca="false">IF(AND($J88=$J$5,$B88=2003),CONCATENATE($J88," ",$B88),"")</f>
        <v/>
      </c>
      <c r="N88" s="0" t="str">
        <f aca="false">IF(AND($J88=$J$5,$B88=2004),CONCATENATE($J88," ",$B88),"")</f>
        <v/>
      </c>
      <c r="O88" s="0" t="str">
        <f aca="false">IF(OR($EZ88=O$5,$FA88=O$5,$FB88=O$5),O$5,"")</f>
        <v/>
      </c>
      <c r="P88" s="0" t="str">
        <f aca="false">IF(AND($O88=$O$5,$B88=2001),CONCATENATE($O88," ",$B88),"")</f>
        <v/>
      </c>
      <c r="Q88" s="0" t="str">
        <f aca="false">IF(AND($O88=$O$5,$B88=2002),CONCATENATE($O88," ",$B88),"")</f>
        <v/>
      </c>
      <c r="R88" s="0" t="str">
        <f aca="false">IF(AND($O88=$O$5,$B88=2003),CONCATENATE($O88," ",$B88),"")</f>
        <v/>
      </c>
      <c r="S88" s="0" t="str">
        <f aca="false">IF(AND($O88=$O$5,$B88=2004),CONCATENATE($O88," ",$B88),"")</f>
        <v/>
      </c>
      <c r="T88" s="0" t="str">
        <f aca="false">IF(OR($EZ88=T$5,$FA88=T$5,$FB88=T$5),T$5,"")</f>
        <v>El Paso South</v>
      </c>
      <c r="U88" s="0" t="str">
        <f aca="false">IF(AND($T88=$T$5,$B88=2001),CONCATENATE($T88," ",$B88),"")</f>
        <v/>
      </c>
      <c r="V88" s="0" t="str">
        <f aca="false">IF(AND($T88=$T$5,$B88=2002),CONCATENATE($T88," ",$B88),"")</f>
        <v/>
      </c>
      <c r="W88" s="0" t="str">
        <f aca="false">IF(AND($T88=$T$5,$B88=2003),CONCATENATE($T88," ",$B88),"")</f>
        <v/>
      </c>
      <c r="X88" s="0" t="str">
        <f aca="false">IF(AND($T88=$T$5,$B88=2004),CONCATENATE($T88," ",$B88),"")</f>
        <v/>
      </c>
      <c r="Y88" s="0" t="str">
        <f aca="false">IF(OR($EZ88=Y$5,$FA88=Y$5,$FB88=Y$5),Y$5,"")</f>
        <v/>
      </c>
      <c r="Z88" s="0" t="str">
        <f aca="false">IF(AND($Y88=$Y$5,$B88=2001),CONCATENATE($Y88," ",$B88),"")</f>
        <v/>
      </c>
      <c r="AA88" s="0" t="str">
        <f aca="false">IF(AND($Y88=$Y$5,$B88=2002),CONCATENATE($Y88," ",$B88),"")</f>
        <v/>
      </c>
      <c r="AB88" s="0" t="str">
        <f aca="false">IF(AND($Y88=$Y$5,$B88=2003),CONCATENATE($Y88," ",$B88),"")</f>
        <v/>
      </c>
      <c r="AC88" s="0" t="str">
        <f aca="false">IF(AND($Y88=$Y$5,$B88=2004),CONCATENATE($Y88," ",$B88),"")</f>
        <v/>
      </c>
      <c r="AD88" s="0" t="str">
        <f aca="false">IF(OR($EZ88=AD$5,$FA88=AD$5,$FB88=AD$5),AD$5,"")</f>
        <v/>
      </c>
      <c r="AE88" s="0" t="str">
        <f aca="false">IF(AND($AD88=$AD$5,$B88=2001),CONCATENATE($AD88," ",$B88),"")</f>
        <v/>
      </c>
      <c r="AF88" s="0" t="str">
        <f aca="false">IF(AND($AD88=$AD$5,$B88=2002),CONCATENATE($AD88," ",$B88),"")</f>
        <v/>
      </c>
      <c r="AG88" s="0" t="str">
        <f aca="false">IF(AND($AD88=$AD$5,$B88=2003),CONCATENATE($AD88," ",$B88),"")</f>
        <v/>
      </c>
      <c r="AH88" s="0" t="str">
        <f aca="false">IF(AND($AD88=$AD$5,$B88=2004),CONCATENATE($AD88," ",$B88),"")</f>
        <v/>
      </c>
      <c r="AI88" s="0" t="str">
        <f aca="false">IF(OR($EZ88=AI$5,$FA88=AI$5,$FB88=AI$5),AI$5,"")</f>
        <v/>
      </c>
      <c r="AJ88" s="0" t="str">
        <f aca="false">IF(AND($AI88=$AI$5,$B88=2001),CONCATENATE($AI88," ",$B88),"")</f>
        <v/>
      </c>
      <c r="AK88" s="0" t="str">
        <f aca="false">IF(AND($AI88=$AI$5,$B88=2002),CONCATENATE($AI88," ",$B88),"")</f>
        <v/>
      </c>
      <c r="AL88" s="0" t="str">
        <f aca="false">IF(AND($AI88=$AI$5,$B88=2003),CONCATENATE($AI88," ",$B88),"")</f>
        <v/>
      </c>
      <c r="AM88" s="0" t="str">
        <f aca="false">IF(AND($AI88=$AI$5,$B88=2004),CONCATENATE($AI88," ",$B88),"")</f>
        <v/>
      </c>
      <c r="AN88" s="0" t="str">
        <f aca="false">IF(OR($EZ88=AN$5,$FA88=AN$5,$FB88=AN$5),AN$5,"")</f>
        <v/>
      </c>
      <c r="AO88" s="0" t="str">
        <f aca="false">IF(AND($AN88=$AN$5,$B88=2001),CONCATENATE($AN88," ",$B88),"")</f>
        <v/>
      </c>
      <c r="AP88" s="0" t="str">
        <f aca="false">IF(AND($AN88=$AN$5,$B88=2002),CONCATENATE($AN88," ",$B88),"")</f>
        <v/>
      </c>
      <c r="AQ88" s="0" t="str">
        <f aca="false">IF(AND($AN88=$AN$5,$B88=2003),CONCATENATE($AN88," ",$B88),"")</f>
        <v/>
      </c>
      <c r="AR88" s="0" t="str">
        <f aca="false">IF(AND($AN88=$AN$5,$B88=2004),CONCATENATE($AN88," ",$B88),"")</f>
        <v/>
      </c>
      <c r="AS88" s="0" t="str">
        <f aca="false">IF(OR($EZ88=AS$5,$FA88=AS$5,$FB88=AS$5),AS$5,"")</f>
        <v/>
      </c>
      <c r="AT88" s="0" t="str">
        <f aca="false">IF(AND($AS88=$AS$5,$B88=2001),CONCATENATE($AS88," ",$B88),"")</f>
        <v/>
      </c>
      <c r="AU88" s="0" t="str">
        <f aca="false">IF(AND($AS88=$AS$5,$B88=2002),CONCATENATE($AS88," ",$B88),"")</f>
        <v/>
      </c>
      <c r="AV88" s="0" t="str">
        <f aca="false">IF(AND($AS88=$AS$5,$B88=2003),CONCATENATE($AS88," ",$B88),"")</f>
        <v/>
      </c>
      <c r="AW88" s="0" t="str">
        <f aca="false">IF(AND($AS88=$AS$5,$B88=2004),CONCATENATE($AS88," ",$B88),"")</f>
        <v/>
      </c>
      <c r="AX88" s="0" t="str">
        <f aca="false">IF(OR($EZ88=AX$5,$FA88=AX$5,$FB88=AX$5),AX$5,"")</f>
        <v/>
      </c>
      <c r="AY88" s="0" t="str">
        <f aca="false">IF(AND($AX88=$AX$5,$B88=2001),CONCATENATE($AX88," ",$B88),"")</f>
        <v/>
      </c>
      <c r="AZ88" s="0" t="str">
        <f aca="false">IF(AND($AX88=$AX$5,$B88=2002),CONCATENATE($AX88," ",$B88),"")</f>
        <v/>
      </c>
      <c r="BA88" s="0" t="str">
        <f aca="false">IF(AND($AX88=$AX$5,$B88=2003),CONCATENATE($AX88," ",$B88),"")</f>
        <v/>
      </c>
      <c r="BB88" s="0" t="str">
        <f aca="false">IF(AND($AX88=$AX$5,$B88=2004),CONCATENATE($AX88," ",$B88),"")</f>
        <v/>
      </c>
      <c r="BC88" s="0" t="str">
        <f aca="false">IF(OR($EZ88=BC$5,$FA88=BC$5,$FB88=BC$5),BC$5,"")</f>
        <v/>
      </c>
      <c r="BD88" s="0" t="str">
        <f aca="false">IF(AND($BC88=$BC$5,$B88=2001),CONCATENATE($BC88," ",$B88),"")</f>
        <v/>
      </c>
      <c r="BE88" s="0" t="str">
        <f aca="false">IF(AND($BC88=$BC$5,$B88=2002),CONCATENATE($BC88," ",$B88),"")</f>
        <v/>
      </c>
      <c r="BF88" s="0" t="str">
        <f aca="false">IF(AND($BC88=$BC$5,$B88=2003),CONCATENATE($BC88," ",$B88),"")</f>
        <v/>
      </c>
      <c r="BG88" s="0" t="str">
        <f aca="false">IF(AND($BC88=$BC$5,$B88=2004),CONCATENATE($BC88," ",$B88),"")</f>
        <v/>
      </c>
      <c r="BH88" s="0" t="str">
        <f aca="false">IF(OR($EZ88=BH$5,$FA88=BH$5,$FB88=BH$5),BH$5,"")</f>
        <v/>
      </c>
      <c r="BI88" s="0" t="str">
        <f aca="false">IF(AND($BH88=$BH$5,$B88=2001),CONCATENATE($BH88," ",$B88),"")</f>
        <v/>
      </c>
      <c r="BJ88" s="0" t="str">
        <f aca="false">IF(AND($BH88=$BH$5,$B88=2002),CONCATENATE($BH88," ",$B88),"")</f>
        <v/>
      </c>
      <c r="BK88" s="0" t="str">
        <f aca="false">IF(AND($BH88=$BH$5,$B88=2003),CONCATENATE($BH88," ",$B88),"")</f>
        <v/>
      </c>
      <c r="BL88" s="0" t="str">
        <f aca="false">IF(AND($BH88=$BH$5,$B88=2004),CONCATENATE($BH88," ",$B88),"")</f>
        <v/>
      </c>
      <c r="BM88" s="0" t="str">
        <f aca="false">IF(OR($EZ88=BM$5,$FA88=BM$5,$FB88=BM$5),BM$5,"")</f>
        <v/>
      </c>
      <c r="BN88" s="0" t="str">
        <f aca="false">IF(AND($BM88=$BM$5,$B88=2001),CONCATENATE($BM88," ",$B88),"")</f>
        <v/>
      </c>
      <c r="BO88" s="0" t="str">
        <f aca="false">IF(AND($BM88=$BM$5,$B88=2002),CONCATENATE($BM88," ",$B88),"")</f>
        <v/>
      </c>
      <c r="BP88" s="0" t="str">
        <f aca="false">IF(AND($BM88=$BM$5,$B88=2003),CONCATENATE($BM88," ",$B88),"")</f>
        <v/>
      </c>
      <c r="BQ88" s="0" t="str">
        <f aca="false">IF(AND($BM88=$BM$5,$B88=2004),CONCATENATE($BM88," ",$B88),"")</f>
        <v/>
      </c>
      <c r="BR88" s="0" t="str">
        <f aca="false">IF(OR($EZ88=BR$5,$FA88=BR$5,$FB88=BR$5),BR$5,"")</f>
        <v/>
      </c>
      <c r="BS88" s="0" t="str">
        <f aca="false">IF(AND($BR88=$BR$5,$B88=2001),CONCATENATE($BR88," ",$B88),"")</f>
        <v/>
      </c>
      <c r="BT88" s="0" t="str">
        <f aca="false">IF(AND($BR88=$BR$5,$B88=2002),CONCATENATE($BR88," ",$B88),"")</f>
        <v/>
      </c>
      <c r="BU88" s="0" t="str">
        <f aca="false">IF(AND($BR88=$BR$5,$B88=2003),CONCATENATE($BR88," ",$B88),"")</f>
        <v/>
      </c>
      <c r="BV88" s="0" t="str">
        <f aca="false">IF(AND($BR88=$BR$5,$B88=2004),CONCATENATE($BR88," ",$B88),"")</f>
        <v/>
      </c>
      <c r="BW88" s="0" t="str">
        <f aca="false">IF(OR($EZ88=BW$5,$FA88=BW$5,$FB88=BW$5),BW$5,"")</f>
        <v/>
      </c>
      <c r="BX88" s="0" t="str">
        <f aca="false">IF(AND($BW88=$BW$5,$B88=2001),CONCATENATE($BW88," ",$B88),"")</f>
        <v/>
      </c>
      <c r="BY88" s="0" t="str">
        <f aca="false">IF(AND($BW88=$BW$5,$B88=2002),CONCATENATE($BW88," ",$B88),"")</f>
        <v/>
      </c>
      <c r="BZ88" s="0" t="str">
        <f aca="false">IF(AND($BW88=$BW$5,$B88=2003),CONCATENATE($BW88," ",$B88),"")</f>
        <v/>
      </c>
      <c r="CA88" s="0" t="str">
        <f aca="false">IF(AND($BW88=$BW$5,$B88=2004),CONCATENATE($BW88," ",$B88),"")</f>
        <v/>
      </c>
      <c r="CB88" s="0" t="str">
        <f aca="false">IF(OR($EZ88=CB$5,$FA88=CB$5,$FB88=CB$5),CB$5,"")</f>
        <v/>
      </c>
      <c r="CC88" s="0" t="str">
        <f aca="false">IF(AND($CB88=$CB$5,$B88=2001),CONCATENATE($CB88," ",$B88),"")</f>
        <v/>
      </c>
      <c r="CD88" s="0" t="str">
        <f aca="false">IF(AND($CB88=$CB$5,$B88=2002),CONCATENATE($CB88," ",$B88),"")</f>
        <v/>
      </c>
      <c r="CE88" s="0" t="str">
        <f aca="false">IF(AND($CB88=$CB$5,$B88=2003),CONCATENATE($CB88," ",$B88),"")</f>
        <v/>
      </c>
      <c r="CF88" s="0" t="str">
        <f aca="false">IF(AND($CB88=$CB$5,$B88=2004),CONCATENATE($CB88," ",$B88),"")</f>
        <v/>
      </c>
      <c r="CG88" s="0" t="str">
        <f aca="false">IF(OR($EZ88=CG$5,$FA88=CG$5,$FB88=CG$5),CG$5,"")</f>
        <v/>
      </c>
      <c r="CH88" s="0" t="str">
        <f aca="false">IF(AND($CG88=$CG$5,$B88=2001),CONCATENATE($CG88," ",$B88),"")</f>
        <v/>
      </c>
      <c r="CI88" s="0" t="str">
        <f aca="false">IF(AND($CG88=$CG$5,$B88=2002),CONCATENATE($CG88," ",$B88),"")</f>
        <v/>
      </c>
      <c r="CJ88" s="0" t="str">
        <f aca="false">IF(AND($CG88=$CG$5,$B88=2003),CONCATENATE($CG88," ",$B88),"")</f>
        <v/>
      </c>
      <c r="CK88" s="0" t="str">
        <f aca="false">IF(AND($CG88=$CG$5,$B88=2004),CONCATENATE($CG88," ",$B88),"")</f>
        <v/>
      </c>
      <c r="CL88" s="0" t="str">
        <f aca="false">IF(OR($EZ88=CL$5,$FA88=CL$5,$FB88=CL$5),CL$5,"")</f>
        <v/>
      </c>
      <c r="CM88" s="0" t="str">
        <f aca="false">IF(AND($CL88=$CL$5,$B88=2001),CONCATENATE($CL88," ",$B88),"")</f>
        <v/>
      </c>
      <c r="CN88" s="0" t="str">
        <f aca="false">IF(AND($CL88=$CL$5,$B88=2002),CONCATENATE($CL88," ",$B88),"")</f>
        <v/>
      </c>
      <c r="CO88" s="0" t="str">
        <f aca="false">IF(AND($CL88=$CL$5,$B88=2003),CONCATENATE($CL88," ",$B88),"")</f>
        <v/>
      </c>
      <c r="CP88" s="0" t="str">
        <f aca="false">IF(AND($CL88=$CL$5,$B88=2004),CONCATENATE($CL88," ",$B88),"")</f>
        <v/>
      </c>
      <c r="CQ88" s="0" t="str">
        <f aca="false">IF(OR($EZ88=CQ$5,$FA88=CQ$5,$FB88=CQ$5),CQ$5,"")</f>
        <v/>
      </c>
      <c r="CR88" s="0" t="str">
        <f aca="false">IF(AND($CQ88=$CQ$5,$B88=2001),CONCATENATE($CQ88," ",$B88),"")</f>
        <v/>
      </c>
      <c r="CS88" s="0" t="str">
        <f aca="false">IF(AND($CQ88=$CQ$5,$B88=2002),CONCATENATE($CQ88," ",$B88),"")</f>
        <v/>
      </c>
      <c r="CT88" s="0" t="str">
        <f aca="false">IF(AND($CQ88=$CQ$5,$B88=2003),CONCATENATE($CQ88," ",$B88),"")</f>
        <v/>
      </c>
      <c r="CU88" s="0" t="str">
        <f aca="false">IF(AND($CQ88=$CQ$5,$B88=2004),CONCATENATE($CQ88," ",$B88),"")</f>
        <v/>
      </c>
      <c r="CV88" s="0" t="str">
        <f aca="false">IF(OR($EZ88=CV$5,$FA88=CV$5,$FB88=CV$5),CV$5,"")</f>
        <v/>
      </c>
      <c r="CW88" s="0" t="str">
        <f aca="false">IF(AND($CV88=$CV$5,$B88=2001),CONCATENATE($CV88," ",$B88),"")</f>
        <v/>
      </c>
      <c r="CX88" s="0" t="str">
        <f aca="false">IF(AND($CV88=$CV$5,$B88=2002),CONCATENATE($CV88," ",$B88),"")</f>
        <v/>
      </c>
      <c r="CY88" s="0" t="str">
        <f aca="false">IF(AND($CV88=$CV$5,$B88=2003),CONCATENATE($CV88," ",$B88),"")</f>
        <v/>
      </c>
      <c r="CZ88" s="0" t="str">
        <f aca="false">IF(AND($CV88=$CV$5,$B88=2004),CONCATENATE($CV88," ",$B88),"")</f>
        <v/>
      </c>
      <c r="DA88" s="0" t="str">
        <f aca="false">IF(OR($EZ88=DA$5,$FA88=DA$5,$FB88=DA$5),DA$5,"")</f>
        <v/>
      </c>
      <c r="DB88" s="0" t="str">
        <f aca="false">IF(AND($DA88=$DA$5,$B88=2001),CONCATENATE($DA88," ",$B88),"")</f>
        <v/>
      </c>
      <c r="DC88" s="0" t="str">
        <f aca="false">IF(AND($DA88=$DA$5,$B88=2002),CONCATENATE($DA88," ",$B88),"")</f>
        <v/>
      </c>
      <c r="DD88" s="0" t="str">
        <f aca="false">IF(AND($DA88=$DA$5,$B88=2003),CONCATENATE($DA88," ",$B88),"")</f>
        <v/>
      </c>
      <c r="DE88" s="0" t="str">
        <f aca="false">IF(AND($DA88=$DA$5,$B88=2004),CONCATENATE($DA88," ",$B88),"")</f>
        <v/>
      </c>
      <c r="DF88" s="0" t="n">
        <v>825</v>
      </c>
      <c r="DG88" s="0" t="n">
        <v>825</v>
      </c>
      <c r="DH88" s="12" t="n">
        <v>3526.1</v>
      </c>
      <c r="DI88" s="12" t="n">
        <v>1425</v>
      </c>
      <c r="DJ88" s="12" t="n">
        <v>10675</v>
      </c>
      <c r="DK88" s="12" t="n">
        <v>4833</v>
      </c>
      <c r="DL88" s="12" t="n">
        <v>4745</v>
      </c>
      <c r="DM88" s="0" t="n">
        <v>6.8</v>
      </c>
      <c r="DN88" s="12" t="n">
        <v>1963.1</v>
      </c>
      <c r="DO88" s="0" t="n">
        <v>34</v>
      </c>
      <c r="DP88" s="0" t="n">
        <v>660</v>
      </c>
      <c r="DQ88" s="12" t="n">
        <v>9658</v>
      </c>
      <c r="DR88" s="12" t="n">
        <v>1390</v>
      </c>
      <c r="DS88" s="12" t="n">
        <v>8546</v>
      </c>
      <c r="DT88" s="12" t="n">
        <v>4246</v>
      </c>
      <c r="DU88" s="12" t="n">
        <v>1963.1</v>
      </c>
      <c r="DV88" s="0" t="n">
        <v>6.8</v>
      </c>
      <c r="DW88" s="0" t="n">
        <v>559</v>
      </c>
      <c r="DX88" s="12" t="n">
        <v>4815.2</v>
      </c>
      <c r="DY88" s="0" t="n">
        <v>905</v>
      </c>
      <c r="DZ88" s="0" t="n">
        <v>1065</v>
      </c>
      <c r="EA88" s="0" t="n">
        <v>0</v>
      </c>
      <c r="EB88" s="12" t="n">
        <f aca="false">DF88*$EB$1*$EB$2</f>
        <v>148500</v>
      </c>
      <c r="EC88" s="12" t="n">
        <v>634698</v>
      </c>
      <c r="ED88" s="12" t="n">
        <v>256500</v>
      </c>
      <c r="EE88" s="12" t="n">
        <v>1921500</v>
      </c>
      <c r="EF88" s="12" t="n">
        <v>869940</v>
      </c>
      <c r="EG88" s="12" t="n">
        <v>854100</v>
      </c>
      <c r="EH88" s="12" t="n">
        <v>1224</v>
      </c>
      <c r="EI88" s="12" t="n">
        <v>353358</v>
      </c>
      <c r="EJ88" s="12" t="n">
        <v>6120</v>
      </c>
      <c r="EK88" s="12" t="n">
        <v>118800</v>
      </c>
      <c r="EL88" s="12" t="n">
        <v>1738440</v>
      </c>
      <c r="EM88" s="12" t="n">
        <v>250200</v>
      </c>
      <c r="EN88" s="12" t="n">
        <v>1538280</v>
      </c>
      <c r="EO88" s="12" t="n">
        <v>764280</v>
      </c>
      <c r="EP88" s="12" t="n">
        <v>353358</v>
      </c>
      <c r="EQ88" s="0" t="n">
        <v>1224</v>
      </c>
      <c r="ER88" s="12" t="n">
        <v>100620</v>
      </c>
      <c r="ES88" s="12" t="n">
        <v>866736</v>
      </c>
      <c r="ET88" s="12" t="n">
        <v>162900</v>
      </c>
      <c r="EU88" s="12" t="n">
        <v>191700</v>
      </c>
      <c r="EV88" s="0" t="n">
        <v>0</v>
      </c>
      <c r="EW88" s="0" t="s">
        <v>121</v>
      </c>
      <c r="EX88" s="0" t="s">
        <v>115</v>
      </c>
      <c r="EY88" s="0" t="s">
        <v>116</v>
      </c>
      <c r="EZ88" s="25" t="s">
        <v>64</v>
      </c>
      <c r="FA88" s="25"/>
      <c r="FB88" s="25"/>
      <c r="FH88" s="0" t="n">
        <v>0</v>
      </c>
      <c r="FS88" s="0" t="n">
        <v>840</v>
      </c>
    </row>
    <row r="89" customFormat="false" ht="12.75" hidden="false" customHeight="false" outlineLevel="0" collapsed="false">
      <c r="A89" s="0" t="s">
        <v>144</v>
      </c>
      <c r="B89" s="0" t="n">
        <v>2005</v>
      </c>
      <c r="C89" s="24" t="n">
        <v>38534</v>
      </c>
      <c r="D89" s="0" t="s">
        <v>109</v>
      </c>
      <c r="E89" s="0" t="str">
        <f aca="false">CONCATENATE(D89," ",B89)</f>
        <v>AZ 2005</v>
      </c>
      <c r="F89" s="0" t="s">
        <v>147</v>
      </c>
      <c r="G89" s="0" t="s">
        <v>148</v>
      </c>
      <c r="H89" s="0" t="s">
        <v>199</v>
      </c>
      <c r="I89" s="0" t="s">
        <v>201</v>
      </c>
      <c r="J89" s="0" t="str">
        <f aca="false">IF(OR($EZ89=J$5,$FA89=J$5,$FB89=J$5),J$5,"")</f>
        <v/>
      </c>
      <c r="K89" s="0" t="str">
        <f aca="false">IF(AND($J89=$J$5,$B89=2001),CONCATENATE($J89," ",$B89),"")</f>
        <v/>
      </c>
      <c r="L89" s="0" t="str">
        <f aca="false">IF(AND($J89=$J$5,$B89=2002),CONCATENATE($J89," ",$B89),"")</f>
        <v/>
      </c>
      <c r="M89" s="0" t="str">
        <f aca="false">IF(AND($J89=$J$5,$B89=2003),CONCATENATE($J89," ",$B89),"")</f>
        <v/>
      </c>
      <c r="N89" s="0" t="str">
        <f aca="false">IF(AND($J89=$J$5,$B89=2004),CONCATENATE($J89," ",$B89),"")</f>
        <v/>
      </c>
      <c r="O89" s="0" t="str">
        <f aca="false">IF(OR($EZ89=O$5,$FA89=O$5,$FB89=O$5),O$5,"")</f>
        <v/>
      </c>
      <c r="P89" s="0" t="str">
        <f aca="false">IF(AND($O89=$O$5,$B89=2001),CONCATENATE($O89," ",$B89),"")</f>
        <v/>
      </c>
      <c r="Q89" s="0" t="str">
        <f aca="false">IF(AND($O89=$O$5,$B89=2002),CONCATENATE($O89," ",$B89),"")</f>
        <v/>
      </c>
      <c r="R89" s="0" t="str">
        <f aca="false">IF(AND($O89=$O$5,$B89=2003),CONCATENATE($O89," ",$B89),"")</f>
        <v/>
      </c>
      <c r="S89" s="0" t="str">
        <f aca="false">IF(AND($O89=$O$5,$B89=2004),CONCATENATE($O89," ",$B89),"")</f>
        <v/>
      </c>
      <c r="T89" s="0" t="str">
        <f aca="false">IF(OR($EZ89=T$5,$FA89=T$5,$FB89=T$5),T$5,"")</f>
        <v>El Paso South</v>
      </c>
      <c r="U89" s="0" t="str">
        <f aca="false">IF(AND($T89=$T$5,$B89=2001),CONCATENATE($T89," ",$B89),"")</f>
        <v/>
      </c>
      <c r="V89" s="0" t="str">
        <f aca="false">IF(AND($T89=$T$5,$B89=2002),CONCATENATE($T89," ",$B89),"")</f>
        <v/>
      </c>
      <c r="W89" s="0" t="str">
        <f aca="false">IF(AND($T89=$T$5,$B89=2003),CONCATENATE($T89," ",$B89),"")</f>
        <v/>
      </c>
      <c r="X89" s="0" t="str">
        <f aca="false">IF(AND($T89=$T$5,$B89=2004),CONCATENATE($T89," ",$B89),"")</f>
        <v/>
      </c>
      <c r="Y89" s="0" t="str">
        <f aca="false">IF(OR($EZ89=Y$5,$FA89=Y$5,$FB89=Y$5),Y$5,"")</f>
        <v/>
      </c>
      <c r="Z89" s="0" t="str">
        <f aca="false">IF(AND($Y89=$Y$5,$B89=2001),CONCATENATE($Y89," ",$B89),"")</f>
        <v/>
      </c>
      <c r="AA89" s="0" t="str">
        <f aca="false">IF(AND($Y89=$Y$5,$B89=2002),CONCATENATE($Y89," ",$B89),"")</f>
        <v/>
      </c>
      <c r="AB89" s="0" t="str">
        <f aca="false">IF(AND($Y89=$Y$5,$B89=2003),CONCATENATE($Y89," ",$B89),"")</f>
        <v/>
      </c>
      <c r="AC89" s="0" t="str">
        <f aca="false">IF(AND($Y89=$Y$5,$B89=2004),CONCATENATE($Y89," ",$B89),"")</f>
        <v/>
      </c>
      <c r="AD89" s="0" t="str">
        <f aca="false">IF(OR($EZ89=AD$5,$FA89=AD$5,$FB89=AD$5),AD$5,"")</f>
        <v/>
      </c>
      <c r="AE89" s="0" t="str">
        <f aca="false">IF(AND($AD89=$AD$5,$B89=2001),CONCATENATE($AD89," ",$B89),"")</f>
        <v/>
      </c>
      <c r="AF89" s="0" t="str">
        <f aca="false">IF(AND($AD89=$AD$5,$B89=2002),CONCATENATE($AD89," ",$B89),"")</f>
        <v/>
      </c>
      <c r="AG89" s="0" t="str">
        <f aca="false">IF(AND($AD89=$AD$5,$B89=2003),CONCATENATE($AD89," ",$B89),"")</f>
        <v/>
      </c>
      <c r="AH89" s="0" t="str">
        <f aca="false">IF(AND($AD89=$AD$5,$B89=2004),CONCATENATE($AD89," ",$B89),"")</f>
        <v/>
      </c>
      <c r="AI89" s="0" t="str">
        <f aca="false">IF(OR($EZ89=AI$5,$FA89=AI$5,$FB89=AI$5),AI$5,"")</f>
        <v/>
      </c>
      <c r="AJ89" s="0" t="str">
        <f aca="false">IF(AND($AI89=$AI$5,$B89=2001),CONCATENATE($AI89," ",$B89),"")</f>
        <v/>
      </c>
      <c r="AK89" s="0" t="str">
        <f aca="false">IF(AND($AI89=$AI$5,$B89=2002),CONCATENATE($AI89," ",$B89),"")</f>
        <v/>
      </c>
      <c r="AL89" s="0" t="str">
        <f aca="false">IF(AND($AI89=$AI$5,$B89=2003),CONCATENATE($AI89," ",$B89),"")</f>
        <v/>
      </c>
      <c r="AM89" s="0" t="str">
        <f aca="false">IF(AND($AI89=$AI$5,$B89=2004),CONCATENATE($AI89," ",$B89),"")</f>
        <v/>
      </c>
      <c r="AN89" s="0" t="str">
        <f aca="false">IF(OR($EZ89=AN$5,$FA89=AN$5,$FB89=AN$5),AN$5,"")</f>
        <v/>
      </c>
      <c r="AO89" s="0" t="str">
        <f aca="false">IF(AND($AN89=$AN$5,$B89=2001),CONCATENATE($AN89," ",$B89),"")</f>
        <v/>
      </c>
      <c r="AP89" s="0" t="str">
        <f aca="false">IF(AND($AN89=$AN$5,$B89=2002),CONCATENATE($AN89," ",$B89),"")</f>
        <v/>
      </c>
      <c r="AQ89" s="0" t="str">
        <f aca="false">IF(AND($AN89=$AN$5,$B89=2003),CONCATENATE($AN89," ",$B89),"")</f>
        <v/>
      </c>
      <c r="AR89" s="0" t="str">
        <f aca="false">IF(AND($AN89=$AN$5,$B89=2004),CONCATENATE($AN89," ",$B89),"")</f>
        <v/>
      </c>
      <c r="AS89" s="0" t="str">
        <f aca="false">IF(OR($EZ89=AS$5,$FA89=AS$5,$FB89=AS$5),AS$5,"")</f>
        <v/>
      </c>
      <c r="AT89" s="0" t="str">
        <f aca="false">IF(AND($AS89=$AS$5,$B89=2001),CONCATENATE($AS89," ",$B89),"")</f>
        <v/>
      </c>
      <c r="AU89" s="0" t="str">
        <f aca="false">IF(AND($AS89=$AS$5,$B89=2002),CONCATENATE($AS89," ",$B89),"")</f>
        <v/>
      </c>
      <c r="AV89" s="0" t="str">
        <f aca="false">IF(AND($AS89=$AS$5,$B89=2003),CONCATENATE($AS89," ",$B89),"")</f>
        <v/>
      </c>
      <c r="AW89" s="0" t="str">
        <f aca="false">IF(AND($AS89=$AS$5,$B89=2004),CONCATENATE($AS89," ",$B89),"")</f>
        <v/>
      </c>
      <c r="AX89" s="0" t="str">
        <f aca="false">IF(OR($EZ89=AX$5,$FA89=AX$5,$FB89=AX$5),AX$5,"")</f>
        <v/>
      </c>
      <c r="AY89" s="0" t="str">
        <f aca="false">IF(AND($AX89=$AX$5,$B89=2001),CONCATENATE($AX89," ",$B89),"")</f>
        <v/>
      </c>
      <c r="AZ89" s="0" t="str">
        <f aca="false">IF(AND($AX89=$AX$5,$B89=2002),CONCATENATE($AX89," ",$B89),"")</f>
        <v/>
      </c>
      <c r="BA89" s="0" t="str">
        <f aca="false">IF(AND($AX89=$AX$5,$B89=2003),CONCATENATE($AX89," ",$B89),"")</f>
        <v/>
      </c>
      <c r="BB89" s="0" t="str">
        <f aca="false">IF(AND($AX89=$AX$5,$B89=2004),CONCATENATE($AX89," ",$B89),"")</f>
        <v/>
      </c>
      <c r="BC89" s="0" t="str">
        <f aca="false">IF(OR($EZ89=BC$5,$FA89=BC$5,$FB89=BC$5),BC$5,"")</f>
        <v/>
      </c>
      <c r="BD89" s="0" t="str">
        <f aca="false">IF(AND($BC89=$BC$5,$B89=2001),CONCATENATE($BC89," ",$B89),"")</f>
        <v/>
      </c>
      <c r="BE89" s="0" t="str">
        <f aca="false">IF(AND($BC89=$BC$5,$B89=2002),CONCATENATE($BC89," ",$B89),"")</f>
        <v/>
      </c>
      <c r="BF89" s="0" t="str">
        <f aca="false">IF(AND($BC89=$BC$5,$B89=2003),CONCATENATE($BC89," ",$B89),"")</f>
        <v/>
      </c>
      <c r="BG89" s="0" t="str">
        <f aca="false">IF(AND($BC89=$BC$5,$B89=2004),CONCATENATE($BC89," ",$B89),"")</f>
        <v/>
      </c>
      <c r="BH89" s="0" t="str">
        <f aca="false">IF(OR($EZ89=BH$5,$FA89=BH$5,$FB89=BH$5),BH$5,"")</f>
        <v/>
      </c>
      <c r="BI89" s="0" t="str">
        <f aca="false">IF(AND($BH89=$BH$5,$B89=2001),CONCATENATE($BH89," ",$B89),"")</f>
        <v/>
      </c>
      <c r="BJ89" s="0" t="str">
        <f aca="false">IF(AND($BH89=$BH$5,$B89=2002),CONCATENATE($BH89," ",$B89),"")</f>
        <v/>
      </c>
      <c r="BK89" s="0" t="str">
        <f aca="false">IF(AND($BH89=$BH$5,$B89=2003),CONCATENATE($BH89," ",$B89),"")</f>
        <v/>
      </c>
      <c r="BL89" s="0" t="str">
        <f aca="false">IF(AND($BH89=$BH$5,$B89=2004),CONCATENATE($BH89," ",$B89),"")</f>
        <v/>
      </c>
      <c r="BM89" s="0" t="str">
        <f aca="false">IF(OR($EZ89=BM$5,$FA89=BM$5,$FB89=BM$5),BM$5,"")</f>
        <v/>
      </c>
      <c r="BN89" s="0" t="str">
        <f aca="false">IF(AND($BM89=$BM$5,$B89=2001),CONCATENATE($BM89," ",$B89),"")</f>
        <v/>
      </c>
      <c r="BO89" s="0" t="str">
        <f aca="false">IF(AND($BM89=$BM$5,$B89=2002),CONCATENATE($BM89," ",$B89),"")</f>
        <v/>
      </c>
      <c r="BP89" s="0" t="str">
        <f aca="false">IF(AND($BM89=$BM$5,$B89=2003),CONCATENATE($BM89," ",$B89),"")</f>
        <v/>
      </c>
      <c r="BQ89" s="0" t="str">
        <f aca="false">IF(AND($BM89=$BM$5,$B89=2004),CONCATENATE($BM89," ",$B89),"")</f>
        <v/>
      </c>
      <c r="BR89" s="0" t="str">
        <f aca="false">IF(OR($EZ89=BR$5,$FA89=BR$5,$FB89=BR$5),BR$5,"")</f>
        <v/>
      </c>
      <c r="BS89" s="0" t="str">
        <f aca="false">IF(AND($BR89=$BR$5,$B89=2001),CONCATENATE($BR89," ",$B89),"")</f>
        <v/>
      </c>
      <c r="BT89" s="0" t="str">
        <f aca="false">IF(AND($BR89=$BR$5,$B89=2002),CONCATENATE($BR89," ",$B89),"")</f>
        <v/>
      </c>
      <c r="BU89" s="0" t="str">
        <f aca="false">IF(AND($BR89=$BR$5,$B89=2003),CONCATENATE($BR89," ",$B89),"")</f>
        <v/>
      </c>
      <c r="BV89" s="0" t="str">
        <f aca="false">IF(AND($BR89=$BR$5,$B89=2004),CONCATENATE($BR89," ",$B89),"")</f>
        <v/>
      </c>
      <c r="BW89" s="0" t="str">
        <f aca="false">IF(OR($EZ89=BW$5,$FA89=BW$5,$FB89=BW$5),BW$5,"")</f>
        <v/>
      </c>
      <c r="BX89" s="0" t="str">
        <f aca="false">IF(AND($BW89=$BW$5,$B89=2001),CONCATENATE($BW89," ",$B89),"")</f>
        <v/>
      </c>
      <c r="BY89" s="0" t="str">
        <f aca="false">IF(AND($BW89=$BW$5,$B89=2002),CONCATENATE($BW89," ",$B89),"")</f>
        <v/>
      </c>
      <c r="BZ89" s="0" t="str">
        <f aca="false">IF(AND($BW89=$BW$5,$B89=2003),CONCATENATE($BW89," ",$B89),"")</f>
        <v/>
      </c>
      <c r="CA89" s="0" t="str">
        <f aca="false">IF(AND($BW89=$BW$5,$B89=2004),CONCATENATE($BW89," ",$B89),"")</f>
        <v/>
      </c>
      <c r="CB89" s="0" t="str">
        <f aca="false">IF(OR($EZ89=CB$5,$FA89=CB$5,$FB89=CB$5),CB$5,"")</f>
        <v/>
      </c>
      <c r="CC89" s="0" t="str">
        <f aca="false">IF(AND($CB89=$CB$5,$B89=2001),CONCATENATE($CB89," ",$B89),"")</f>
        <v/>
      </c>
      <c r="CD89" s="0" t="str">
        <f aca="false">IF(AND($CB89=$CB$5,$B89=2002),CONCATENATE($CB89," ",$B89),"")</f>
        <v/>
      </c>
      <c r="CE89" s="0" t="str">
        <f aca="false">IF(AND($CB89=$CB$5,$B89=2003),CONCATENATE($CB89," ",$B89),"")</f>
        <v/>
      </c>
      <c r="CF89" s="0" t="str">
        <f aca="false">IF(AND($CB89=$CB$5,$B89=2004),CONCATENATE($CB89," ",$B89),"")</f>
        <v/>
      </c>
      <c r="CG89" s="0" t="str">
        <f aca="false">IF(OR($EZ89=CG$5,$FA89=CG$5,$FB89=CG$5),CG$5,"")</f>
        <v/>
      </c>
      <c r="CH89" s="0" t="str">
        <f aca="false">IF(AND($CG89=$CG$5,$B89=2001),CONCATENATE($CG89," ",$B89),"")</f>
        <v/>
      </c>
      <c r="CI89" s="0" t="str">
        <f aca="false">IF(AND($CG89=$CG$5,$B89=2002),CONCATENATE($CG89," ",$B89),"")</f>
        <v/>
      </c>
      <c r="CJ89" s="0" t="str">
        <f aca="false">IF(AND($CG89=$CG$5,$B89=2003),CONCATENATE($CG89," ",$B89),"")</f>
        <v/>
      </c>
      <c r="CK89" s="0" t="str">
        <f aca="false">IF(AND($CG89=$CG$5,$B89=2004),CONCATENATE($CG89," ",$B89),"")</f>
        <v/>
      </c>
      <c r="CL89" s="0" t="str">
        <f aca="false">IF(OR($EZ89=CL$5,$FA89=CL$5,$FB89=CL$5),CL$5,"")</f>
        <v/>
      </c>
      <c r="CM89" s="0" t="str">
        <f aca="false">IF(AND($CL89=$CL$5,$B89=2001),CONCATENATE($CL89," ",$B89),"")</f>
        <v/>
      </c>
      <c r="CN89" s="0" t="str">
        <f aca="false">IF(AND($CL89=$CL$5,$B89=2002),CONCATENATE($CL89," ",$B89),"")</f>
        <v/>
      </c>
      <c r="CO89" s="0" t="str">
        <f aca="false">IF(AND($CL89=$CL$5,$B89=2003),CONCATENATE($CL89," ",$B89),"")</f>
        <v/>
      </c>
      <c r="CP89" s="0" t="str">
        <f aca="false">IF(AND($CL89=$CL$5,$B89=2004),CONCATENATE($CL89," ",$B89),"")</f>
        <v/>
      </c>
      <c r="CQ89" s="0" t="str">
        <f aca="false">IF(OR($EZ89=CQ$5,$FA89=CQ$5,$FB89=CQ$5),CQ$5,"")</f>
        <v/>
      </c>
      <c r="CR89" s="0" t="str">
        <f aca="false">IF(AND($CQ89=$CQ$5,$B89=2001),CONCATENATE($CQ89," ",$B89),"")</f>
        <v/>
      </c>
      <c r="CS89" s="0" t="str">
        <f aca="false">IF(AND($CQ89=$CQ$5,$B89=2002),CONCATENATE($CQ89," ",$B89),"")</f>
        <v/>
      </c>
      <c r="CT89" s="0" t="str">
        <f aca="false">IF(AND($CQ89=$CQ$5,$B89=2003),CONCATENATE($CQ89," ",$B89),"")</f>
        <v/>
      </c>
      <c r="CU89" s="0" t="str">
        <f aca="false">IF(AND($CQ89=$CQ$5,$B89=2004),CONCATENATE($CQ89," ",$B89),"")</f>
        <v/>
      </c>
      <c r="CV89" s="0" t="str">
        <f aca="false">IF(OR($EZ89=CV$5,$FA89=CV$5,$FB89=CV$5),CV$5,"")</f>
        <v/>
      </c>
      <c r="CW89" s="0" t="str">
        <f aca="false">IF(AND($CV89=$CV$5,$B89=2001),CONCATENATE($CV89," ",$B89),"")</f>
        <v/>
      </c>
      <c r="CX89" s="0" t="str">
        <f aca="false">IF(AND($CV89=$CV$5,$B89=2002),CONCATENATE($CV89," ",$B89),"")</f>
        <v/>
      </c>
      <c r="CY89" s="0" t="str">
        <f aca="false">IF(AND($CV89=$CV$5,$B89=2003),CONCATENATE($CV89," ",$B89),"")</f>
        <v/>
      </c>
      <c r="CZ89" s="0" t="str">
        <f aca="false">IF(AND($CV89=$CV$5,$B89=2004),CONCATENATE($CV89," ",$B89),"")</f>
        <v/>
      </c>
      <c r="DA89" s="0" t="str">
        <f aca="false">IF(OR($EZ89=DA$5,$FA89=DA$5,$FB89=DA$5),DA$5,"")</f>
        <v/>
      </c>
      <c r="DB89" s="0" t="str">
        <f aca="false">IF(AND($DA89=$DA$5,$B89=2001),CONCATENATE($DA89," ",$B89),"")</f>
        <v/>
      </c>
      <c r="DC89" s="0" t="str">
        <f aca="false">IF(AND($DA89=$DA$5,$B89=2002),CONCATENATE($DA89," ",$B89),"")</f>
        <v/>
      </c>
      <c r="DD89" s="0" t="str">
        <f aca="false">IF(AND($DA89=$DA$5,$B89=2003),CONCATENATE($DA89," ",$B89),"")</f>
        <v/>
      </c>
      <c r="DE89" s="0" t="str">
        <f aca="false">IF(AND($DA89=$DA$5,$B89=2004),CONCATENATE($DA89," ",$B89),"")</f>
        <v/>
      </c>
      <c r="DF89" s="0" t="n">
        <v>530</v>
      </c>
      <c r="DG89" s="0" t="n">
        <v>530</v>
      </c>
      <c r="DH89" s="12" t="n">
        <v>3526.1</v>
      </c>
      <c r="DI89" s="12" t="n">
        <v>1425</v>
      </c>
      <c r="DJ89" s="12" t="n">
        <v>11205</v>
      </c>
      <c r="DK89" s="12" t="n">
        <v>4833</v>
      </c>
      <c r="DL89" s="12" t="n">
        <v>4745</v>
      </c>
      <c r="DM89" s="0" t="n">
        <v>6.8</v>
      </c>
      <c r="DN89" s="12" t="n">
        <v>1963.1</v>
      </c>
      <c r="DO89" s="0" t="n">
        <v>34</v>
      </c>
      <c r="DP89" s="0" t="n">
        <v>660</v>
      </c>
      <c r="DQ89" s="12" t="n">
        <v>9658</v>
      </c>
      <c r="DR89" s="12" t="n">
        <v>1390</v>
      </c>
      <c r="DS89" s="12" t="n">
        <v>8546</v>
      </c>
      <c r="DT89" s="12" t="n">
        <v>4246</v>
      </c>
      <c r="DU89" s="12" t="n">
        <v>1963.1</v>
      </c>
      <c r="DV89" s="0" t="n">
        <v>6.8</v>
      </c>
      <c r="DW89" s="0" t="n">
        <v>559</v>
      </c>
      <c r="DX89" s="12" t="n">
        <v>4815.2</v>
      </c>
      <c r="DY89" s="0" t="n">
        <v>905</v>
      </c>
      <c r="DZ89" s="0" t="n">
        <v>1065</v>
      </c>
      <c r="EA89" s="0" t="n">
        <v>0</v>
      </c>
      <c r="EB89" s="12" t="n">
        <f aca="false">DF89*$EB$1*$EB$2</f>
        <v>95400</v>
      </c>
      <c r="EC89" s="12" t="n">
        <v>634698</v>
      </c>
      <c r="ED89" s="12" t="n">
        <v>256500</v>
      </c>
      <c r="EE89" s="12" t="n">
        <v>2016900</v>
      </c>
      <c r="EF89" s="12" t="n">
        <v>869940</v>
      </c>
      <c r="EG89" s="12" t="n">
        <v>854100</v>
      </c>
      <c r="EH89" s="12" t="n">
        <v>1224</v>
      </c>
      <c r="EI89" s="12" t="n">
        <v>353358</v>
      </c>
      <c r="EJ89" s="12" t="n">
        <v>6120</v>
      </c>
      <c r="EK89" s="12" t="n">
        <v>118800</v>
      </c>
      <c r="EL89" s="12" t="n">
        <v>1738440</v>
      </c>
      <c r="EM89" s="12" t="n">
        <v>250200</v>
      </c>
      <c r="EN89" s="12" t="n">
        <v>1538280</v>
      </c>
      <c r="EO89" s="12" t="n">
        <v>764280</v>
      </c>
      <c r="EP89" s="12" t="n">
        <v>353358</v>
      </c>
      <c r="EQ89" s="0" t="n">
        <v>1224</v>
      </c>
      <c r="ER89" s="12" t="n">
        <v>100620</v>
      </c>
      <c r="ES89" s="12" t="n">
        <v>866736</v>
      </c>
      <c r="ET89" s="12" t="n">
        <v>162900</v>
      </c>
      <c r="EU89" s="12" t="n">
        <v>191700</v>
      </c>
      <c r="EV89" s="0" t="n">
        <v>0</v>
      </c>
      <c r="EW89" s="0" t="s">
        <v>114</v>
      </c>
      <c r="EX89" s="0" t="s">
        <v>122</v>
      </c>
      <c r="EY89" s="0" t="s">
        <v>116</v>
      </c>
      <c r="EZ89" s="25" t="s">
        <v>64</v>
      </c>
      <c r="FA89" s="25"/>
      <c r="FB89" s="25"/>
      <c r="FC89" s="0" t="s">
        <v>559</v>
      </c>
      <c r="FD89" s="0" t="s">
        <v>560</v>
      </c>
      <c r="FS89" s="0" t="n">
        <v>609</v>
      </c>
    </row>
    <row r="90" customFormat="false" ht="12.75" hidden="false" customHeight="false" outlineLevel="0" collapsed="false">
      <c r="A90" s="0" t="s">
        <v>517</v>
      </c>
      <c r="B90" s="0" t="n">
        <v>2005</v>
      </c>
      <c r="C90" s="24"/>
      <c r="D90" s="0" t="s">
        <v>109</v>
      </c>
      <c r="E90" s="0" t="str">
        <f aca="false">CONCATENATE(D90," ",B90)</f>
        <v>AZ 2005</v>
      </c>
      <c r="F90" s="0" t="s">
        <v>501</v>
      </c>
      <c r="G90" s="0" t="s">
        <v>575</v>
      </c>
      <c r="H90" s="0" t="s">
        <v>502</v>
      </c>
      <c r="I90" s="0" t="s">
        <v>503</v>
      </c>
      <c r="J90" s="0" t="str">
        <f aca="false">IF(OR($EZ90=J$5,$FA90=J$5,$FB90=J$5),J$5,"")</f>
        <v/>
      </c>
      <c r="K90" s="0" t="str">
        <f aca="false">IF(AND($J90=$J$5,$B90=2001),CONCATENATE($J90," ",$B90),"")</f>
        <v/>
      </c>
      <c r="L90" s="0" t="str">
        <f aca="false">IF(AND($J90=$J$5,$B90=2002),CONCATENATE($J90," ",$B90),"")</f>
        <v/>
      </c>
      <c r="M90" s="0" t="str">
        <f aca="false">IF(AND($J90=$J$5,$B90=2003),CONCATENATE($J90," ",$B90),"")</f>
        <v/>
      </c>
      <c r="N90" s="0" t="str">
        <f aca="false">IF(AND($J90=$J$5,$B90=2004),CONCATENATE($J90," ",$B90),"")</f>
        <v/>
      </c>
      <c r="O90" s="0" t="str">
        <f aca="false">IF(OR($EZ90=O$5,$FA90=O$5,$FB90=O$5),O$5,"")</f>
        <v/>
      </c>
      <c r="P90" s="0" t="str">
        <f aca="false">IF(AND($O90=$O$5,$B90=2001),CONCATENATE($O90," ",$B90),"")</f>
        <v/>
      </c>
      <c r="Q90" s="0" t="str">
        <f aca="false">IF(AND($O90=$O$5,$B90=2002),CONCATENATE($O90," ",$B90),"")</f>
        <v/>
      </c>
      <c r="R90" s="0" t="str">
        <f aca="false">IF(AND($O90=$O$5,$B90=2003),CONCATENATE($O90," ",$B90),"")</f>
        <v/>
      </c>
      <c r="S90" s="0" t="str">
        <f aca="false">IF(AND($O90=$O$5,$B90=2004),CONCATENATE($O90," ",$B90),"")</f>
        <v/>
      </c>
      <c r="T90" s="0" t="str">
        <f aca="false">IF(OR($EZ90=T$5,$FA90=T$5,$FB90=T$5),T$5,"")</f>
        <v>El Paso South</v>
      </c>
      <c r="U90" s="0" t="str">
        <f aca="false">IF(AND($T90=$T$5,$B90=2001),CONCATENATE($T90," ",$B90),"")</f>
        <v/>
      </c>
      <c r="V90" s="0" t="str">
        <f aca="false">IF(AND($T90=$T$5,$B90=2002),CONCATENATE($T90," ",$B90),"")</f>
        <v/>
      </c>
      <c r="W90" s="0" t="str">
        <f aca="false">IF(AND($T90=$T$5,$B90=2003),CONCATENATE($T90," ",$B90),"")</f>
        <v/>
      </c>
      <c r="X90" s="0" t="str">
        <f aca="false">IF(AND($T90=$T$5,$B90=2004),CONCATENATE($T90," ",$B90),"")</f>
        <v/>
      </c>
      <c r="Y90" s="0" t="str">
        <f aca="false">IF(OR($EZ90=Y$5,$FA90=Y$5,$FB90=Y$5),Y$5,"")</f>
        <v/>
      </c>
      <c r="Z90" s="0" t="str">
        <f aca="false">IF(AND($Y90=$Y$5,$B90=2001),CONCATENATE($Y90," ",$B90),"")</f>
        <v/>
      </c>
      <c r="AA90" s="0" t="str">
        <f aca="false">IF(AND($Y90=$Y$5,$B90=2002),CONCATENATE($Y90," ",$B90),"")</f>
        <v/>
      </c>
      <c r="AB90" s="0" t="str">
        <f aca="false">IF(AND($Y90=$Y$5,$B90=2003),CONCATENATE($Y90," ",$B90),"")</f>
        <v/>
      </c>
      <c r="AC90" s="0" t="str">
        <f aca="false">IF(AND($Y90=$Y$5,$B90=2004),CONCATENATE($Y90," ",$B90),"")</f>
        <v/>
      </c>
      <c r="AD90" s="0" t="str">
        <f aca="false">IF(OR($EZ90=AD$5,$FA90=AD$5,$FB90=AD$5),AD$5,"")</f>
        <v/>
      </c>
      <c r="AE90" s="0" t="str">
        <f aca="false">IF(AND($AD90=$AD$5,$B90=2001),CONCATENATE($AD90," ",$B90),"")</f>
        <v/>
      </c>
      <c r="AF90" s="0" t="str">
        <f aca="false">IF(AND($AD90=$AD$5,$B90=2002),CONCATENATE($AD90," ",$B90),"")</f>
        <v/>
      </c>
      <c r="AG90" s="0" t="str">
        <f aca="false">IF(AND($AD90=$AD$5,$B90=2003),CONCATENATE($AD90," ",$B90),"")</f>
        <v/>
      </c>
      <c r="AH90" s="0" t="str">
        <f aca="false">IF(AND($AD90=$AD$5,$B90=2004),CONCATENATE($AD90," ",$B90),"")</f>
        <v/>
      </c>
      <c r="AI90" s="0" t="str">
        <f aca="false">IF(OR($EZ90=AI$5,$FA90=AI$5,$FB90=AI$5),AI$5,"")</f>
        <v/>
      </c>
      <c r="AJ90" s="0" t="str">
        <f aca="false">IF(AND($AI90=$AI$5,$B90=2001),CONCATENATE($AI90," ",$B90),"")</f>
        <v/>
      </c>
      <c r="AK90" s="0" t="str">
        <f aca="false">IF(AND($AI90=$AI$5,$B90=2002),CONCATENATE($AI90," ",$B90),"")</f>
        <v/>
      </c>
      <c r="AL90" s="0" t="str">
        <f aca="false">IF(AND($AI90=$AI$5,$B90=2003),CONCATENATE($AI90," ",$B90),"")</f>
        <v/>
      </c>
      <c r="AM90" s="0" t="str">
        <f aca="false">IF(AND($AI90=$AI$5,$B90=2004),CONCATENATE($AI90," ",$B90),"")</f>
        <v/>
      </c>
      <c r="AN90" s="0" t="str">
        <f aca="false">IF(OR($EZ90=AN$5,$FA90=AN$5,$FB90=AN$5),AN$5,"")</f>
        <v/>
      </c>
      <c r="AO90" s="0" t="str">
        <f aca="false">IF(AND($AN90=$AN$5,$B90=2001),CONCATENATE($AN90," ",$B90),"")</f>
        <v/>
      </c>
      <c r="AP90" s="0" t="str">
        <f aca="false">IF(AND($AN90=$AN$5,$B90=2002),CONCATENATE($AN90," ",$B90),"")</f>
        <v/>
      </c>
      <c r="AQ90" s="0" t="str">
        <f aca="false">IF(AND($AN90=$AN$5,$B90=2003),CONCATENATE($AN90," ",$B90),"")</f>
        <v/>
      </c>
      <c r="AR90" s="0" t="str">
        <f aca="false">IF(AND($AN90=$AN$5,$B90=2004),CONCATENATE($AN90," ",$B90),"")</f>
        <v/>
      </c>
      <c r="AS90" s="0" t="str">
        <f aca="false">IF(OR($EZ90=AS$5,$FA90=AS$5,$FB90=AS$5),AS$5,"")</f>
        <v/>
      </c>
      <c r="AT90" s="0" t="str">
        <f aca="false">IF(AND($AS90=$AS$5,$B90=2001),CONCATENATE($AS90," ",$B90),"")</f>
        <v/>
      </c>
      <c r="AU90" s="0" t="str">
        <f aca="false">IF(AND($AS90=$AS$5,$B90=2002),CONCATENATE($AS90," ",$B90),"")</f>
        <v/>
      </c>
      <c r="AV90" s="0" t="str">
        <f aca="false">IF(AND($AS90=$AS$5,$B90=2003),CONCATENATE($AS90," ",$B90),"")</f>
        <v/>
      </c>
      <c r="AW90" s="0" t="str">
        <f aca="false">IF(AND($AS90=$AS$5,$B90=2004),CONCATENATE($AS90," ",$B90),"")</f>
        <v/>
      </c>
      <c r="AX90" s="0" t="str">
        <f aca="false">IF(OR($EZ90=AX$5,$FA90=AX$5,$FB90=AX$5),AX$5,"")</f>
        <v/>
      </c>
      <c r="AY90" s="0" t="str">
        <f aca="false">IF(AND($AX90=$AX$5,$B90=2001),CONCATENATE($AX90," ",$B90),"")</f>
        <v/>
      </c>
      <c r="AZ90" s="0" t="str">
        <f aca="false">IF(AND($AX90=$AX$5,$B90=2002),CONCATENATE($AX90," ",$B90),"")</f>
        <v/>
      </c>
      <c r="BA90" s="0" t="str">
        <f aca="false">IF(AND($AX90=$AX$5,$B90=2003),CONCATENATE($AX90," ",$B90),"")</f>
        <v/>
      </c>
      <c r="BB90" s="0" t="str">
        <f aca="false">IF(AND($AX90=$AX$5,$B90=2004),CONCATENATE($AX90," ",$B90),"")</f>
        <v/>
      </c>
      <c r="BC90" s="0" t="str">
        <f aca="false">IF(OR($EZ90=BC$5,$FA90=BC$5,$FB90=BC$5),BC$5,"")</f>
        <v/>
      </c>
      <c r="BD90" s="0" t="str">
        <f aca="false">IF(AND($BC90=$BC$5,$B90=2001),CONCATENATE($BC90," ",$B90),"")</f>
        <v/>
      </c>
      <c r="BE90" s="0" t="str">
        <f aca="false">IF(AND($BC90=$BC$5,$B90=2002),CONCATENATE($BC90," ",$B90),"")</f>
        <v/>
      </c>
      <c r="BF90" s="0" t="str">
        <f aca="false">IF(AND($BC90=$BC$5,$B90=2003),CONCATENATE($BC90," ",$B90),"")</f>
        <v/>
      </c>
      <c r="BG90" s="0" t="str">
        <f aca="false">IF(AND($BC90=$BC$5,$B90=2004),CONCATENATE($BC90," ",$B90),"")</f>
        <v/>
      </c>
      <c r="BH90" s="0" t="str">
        <f aca="false">IF(OR($EZ90=BH$5,$FA90=BH$5,$FB90=BH$5),BH$5,"")</f>
        <v/>
      </c>
      <c r="BI90" s="0" t="str">
        <f aca="false">IF(AND($BH90=$BH$5,$B90=2001),CONCATENATE($BH90," ",$B90),"")</f>
        <v/>
      </c>
      <c r="BJ90" s="0" t="str">
        <f aca="false">IF(AND($BH90=$BH$5,$B90=2002),CONCATENATE($BH90," ",$B90),"")</f>
        <v/>
      </c>
      <c r="BK90" s="0" t="str">
        <f aca="false">IF(AND($BH90=$BH$5,$B90=2003),CONCATENATE($BH90," ",$B90),"")</f>
        <v/>
      </c>
      <c r="BL90" s="0" t="str">
        <f aca="false">IF(AND($BH90=$BH$5,$B90=2004),CONCATENATE($BH90," ",$B90),"")</f>
        <v/>
      </c>
      <c r="BM90" s="0" t="str">
        <f aca="false">IF(OR($EZ90=BM$5,$FA90=BM$5,$FB90=BM$5),BM$5,"")</f>
        <v/>
      </c>
      <c r="BN90" s="0" t="str">
        <f aca="false">IF(AND($BM90=$BM$5,$B90=2001),CONCATENATE($BM90," ",$B90),"")</f>
        <v/>
      </c>
      <c r="BO90" s="0" t="str">
        <f aca="false">IF(AND($BM90=$BM$5,$B90=2002),CONCATENATE($BM90," ",$B90),"")</f>
        <v/>
      </c>
      <c r="BP90" s="0" t="str">
        <f aca="false">IF(AND($BM90=$BM$5,$B90=2003),CONCATENATE($BM90," ",$B90),"")</f>
        <v/>
      </c>
      <c r="BQ90" s="0" t="str">
        <f aca="false">IF(AND($BM90=$BM$5,$B90=2004),CONCATENATE($BM90," ",$B90),"")</f>
        <v/>
      </c>
      <c r="BR90" s="0" t="str">
        <f aca="false">IF(OR($EZ90=BR$5,$FA90=BR$5,$FB90=BR$5),BR$5,"")</f>
        <v/>
      </c>
      <c r="BS90" s="0" t="str">
        <f aca="false">IF(AND($BR90=$BR$5,$B90=2001),CONCATENATE($BR90," ",$B90),"")</f>
        <v/>
      </c>
      <c r="BT90" s="0" t="str">
        <f aca="false">IF(AND($BR90=$BR$5,$B90=2002),CONCATENATE($BR90," ",$B90),"")</f>
        <v/>
      </c>
      <c r="BU90" s="0" t="str">
        <f aca="false">IF(AND($BR90=$BR$5,$B90=2003),CONCATENATE($BR90," ",$B90),"")</f>
        <v/>
      </c>
      <c r="BV90" s="0" t="str">
        <f aca="false">IF(AND($BR90=$BR$5,$B90=2004),CONCATENATE($BR90," ",$B90),"")</f>
        <v/>
      </c>
      <c r="BW90" s="0" t="str">
        <f aca="false">IF(OR($EZ90=BW$5,$FA90=BW$5,$FB90=BW$5),BW$5,"")</f>
        <v/>
      </c>
      <c r="BX90" s="0" t="str">
        <f aca="false">IF(AND($BW90=$BW$5,$B90=2001),CONCATENATE($BW90," ",$B90),"")</f>
        <v/>
      </c>
      <c r="BY90" s="0" t="str">
        <f aca="false">IF(AND($BW90=$BW$5,$B90=2002),CONCATENATE($BW90," ",$B90),"")</f>
        <v/>
      </c>
      <c r="BZ90" s="0" t="str">
        <f aca="false">IF(AND($BW90=$BW$5,$B90=2003),CONCATENATE($BW90," ",$B90),"")</f>
        <v/>
      </c>
      <c r="CA90" s="0" t="str">
        <f aca="false">IF(AND($BW90=$BW$5,$B90=2004),CONCATENATE($BW90," ",$B90),"")</f>
        <v/>
      </c>
      <c r="CB90" s="0" t="str">
        <f aca="false">IF(OR($EZ90=CB$5,$FA90=CB$5,$FB90=CB$5),CB$5,"")</f>
        <v/>
      </c>
      <c r="CC90" s="0" t="str">
        <f aca="false">IF(AND($CB90=$CB$5,$B90=2001),CONCATENATE($CB90," ",$B90),"")</f>
        <v/>
      </c>
      <c r="CD90" s="0" t="str">
        <f aca="false">IF(AND($CB90=$CB$5,$B90=2002),CONCATENATE($CB90," ",$B90),"")</f>
        <v/>
      </c>
      <c r="CE90" s="0" t="str">
        <f aca="false">IF(AND($CB90=$CB$5,$B90=2003),CONCATENATE($CB90," ",$B90),"")</f>
        <v/>
      </c>
      <c r="CF90" s="0" t="str">
        <f aca="false">IF(AND($CB90=$CB$5,$B90=2004),CONCATENATE($CB90," ",$B90),"")</f>
        <v/>
      </c>
      <c r="CG90" s="0" t="str">
        <f aca="false">IF(OR($EZ90=CG$5,$FA90=CG$5,$FB90=CG$5),CG$5,"")</f>
        <v/>
      </c>
      <c r="CH90" s="0" t="str">
        <f aca="false">IF(AND($CG90=$CG$5,$B90=2001),CONCATENATE($CG90," ",$B90),"")</f>
        <v/>
      </c>
      <c r="CI90" s="0" t="str">
        <f aca="false">IF(AND($CG90=$CG$5,$B90=2002),CONCATENATE($CG90," ",$B90),"")</f>
        <v/>
      </c>
      <c r="CJ90" s="0" t="str">
        <f aca="false">IF(AND($CG90=$CG$5,$B90=2003),CONCATENATE($CG90," ",$B90),"")</f>
        <v/>
      </c>
      <c r="CK90" s="0" t="str">
        <f aca="false">IF(AND($CG90=$CG$5,$B90=2004),CONCATENATE($CG90," ",$B90),"")</f>
        <v/>
      </c>
      <c r="CL90" s="0" t="str">
        <f aca="false">IF(OR($EZ90=CL$5,$FA90=CL$5,$FB90=CL$5),CL$5,"")</f>
        <v/>
      </c>
      <c r="CM90" s="0" t="str">
        <f aca="false">IF(AND($CL90=$CL$5,$B90=2001),CONCATENATE($CL90," ",$B90),"")</f>
        <v/>
      </c>
      <c r="CN90" s="0" t="str">
        <f aca="false">IF(AND($CL90=$CL$5,$B90=2002),CONCATENATE($CL90," ",$B90),"")</f>
        <v/>
      </c>
      <c r="CO90" s="0" t="str">
        <f aca="false">IF(AND($CL90=$CL$5,$B90=2003),CONCATENATE($CL90," ",$B90),"")</f>
        <v/>
      </c>
      <c r="CP90" s="0" t="str">
        <f aca="false">IF(AND($CL90=$CL$5,$B90=2004),CONCATENATE($CL90," ",$B90),"")</f>
        <v/>
      </c>
      <c r="CQ90" s="0" t="str">
        <f aca="false">IF(OR($EZ90=CQ$5,$FA90=CQ$5,$FB90=CQ$5),CQ$5,"")</f>
        <v/>
      </c>
      <c r="CR90" s="0" t="str">
        <f aca="false">IF(AND($CQ90=$CQ$5,$B90=2001),CONCATENATE($CQ90," ",$B90),"")</f>
        <v/>
      </c>
      <c r="CS90" s="0" t="str">
        <f aca="false">IF(AND($CQ90=$CQ$5,$B90=2002),CONCATENATE($CQ90," ",$B90),"")</f>
        <v/>
      </c>
      <c r="CT90" s="0" t="str">
        <f aca="false">IF(AND($CQ90=$CQ$5,$B90=2003),CONCATENATE($CQ90," ",$B90),"")</f>
        <v/>
      </c>
      <c r="CU90" s="0" t="str">
        <f aca="false">IF(AND($CQ90=$CQ$5,$B90=2004),CONCATENATE($CQ90," ",$B90),"")</f>
        <v/>
      </c>
      <c r="CV90" s="0" t="str">
        <f aca="false">IF(OR($EZ90=CV$5,$FA90=CV$5,$FB90=CV$5),CV$5,"")</f>
        <v/>
      </c>
      <c r="CW90" s="0" t="str">
        <f aca="false">IF(AND($CV90=$CV$5,$B90=2001),CONCATENATE($CV90," ",$B90),"")</f>
        <v/>
      </c>
      <c r="CX90" s="0" t="str">
        <f aca="false">IF(AND($CV90=$CV$5,$B90=2002),CONCATENATE($CV90," ",$B90),"")</f>
        <v/>
      </c>
      <c r="CY90" s="0" t="str">
        <f aca="false">IF(AND($CV90=$CV$5,$B90=2003),CONCATENATE($CV90," ",$B90),"")</f>
        <v/>
      </c>
      <c r="CZ90" s="0" t="str">
        <f aca="false">IF(AND($CV90=$CV$5,$B90=2004),CONCATENATE($CV90," ",$B90),"")</f>
        <v/>
      </c>
      <c r="DA90" s="0" t="str">
        <f aca="false">IF(OR($EZ90=DA$5,$FA90=DA$5,$FB90=DA$5),DA$5,"")</f>
        <v/>
      </c>
      <c r="DB90" s="0" t="str">
        <f aca="false">IF(AND($DA90=$DA$5,$B90=2001),CONCATENATE($DA90," ",$B90),"")</f>
        <v/>
      </c>
      <c r="DC90" s="0" t="str">
        <f aca="false">IF(AND($DA90=$DA$5,$B90=2002),CONCATENATE($DA90," ",$B90),"")</f>
        <v/>
      </c>
      <c r="DD90" s="0" t="str">
        <f aca="false">IF(AND($DA90=$DA$5,$B90=2003),CONCATENATE($DA90," ",$B90),"")</f>
        <v/>
      </c>
      <c r="DE90" s="0" t="str">
        <f aca="false">IF(AND($DA90=$DA$5,$B90=2004),CONCATENATE($DA90," ",$B90),"")</f>
        <v/>
      </c>
      <c r="DF90" s="0" t="n">
        <v>1080</v>
      </c>
      <c r="DG90" s="0" t="n">
        <v>1080</v>
      </c>
      <c r="DH90" s="12" t="n">
        <v>3526.1</v>
      </c>
      <c r="DI90" s="12" t="n">
        <v>1425</v>
      </c>
      <c r="DJ90" s="12" t="n">
        <v>12285</v>
      </c>
      <c r="DK90" s="12" t="n">
        <v>4833</v>
      </c>
      <c r="DL90" s="12" t="n">
        <v>4745</v>
      </c>
      <c r="DM90" s="0" t="n">
        <v>6.8</v>
      </c>
      <c r="DN90" s="12" t="n">
        <v>1963.1</v>
      </c>
      <c r="DO90" s="0" t="n">
        <v>34</v>
      </c>
      <c r="DP90" s="0" t="n">
        <v>660</v>
      </c>
      <c r="DQ90" s="12" t="n">
        <v>9658</v>
      </c>
      <c r="DR90" s="12" t="n">
        <v>1390</v>
      </c>
      <c r="DS90" s="12" t="n">
        <v>8546</v>
      </c>
      <c r="DT90" s="12" t="n">
        <v>4246</v>
      </c>
      <c r="DU90" s="12" t="n">
        <v>1963.1</v>
      </c>
      <c r="DV90" s="0" t="n">
        <v>6.8</v>
      </c>
      <c r="DW90" s="0" t="n">
        <v>559</v>
      </c>
      <c r="DX90" s="12" t="n">
        <v>4815.2</v>
      </c>
      <c r="DY90" s="0" t="n">
        <v>905</v>
      </c>
      <c r="DZ90" s="0" t="n">
        <v>1065</v>
      </c>
      <c r="EA90" s="0" t="n">
        <v>0</v>
      </c>
      <c r="EB90" s="12" t="n">
        <f aca="false">DF90*$EB$1*$EB$2</f>
        <v>194400</v>
      </c>
      <c r="EC90" s="12" t="n">
        <v>634698</v>
      </c>
      <c r="ED90" s="12" t="n">
        <v>256500</v>
      </c>
      <c r="EE90" s="12" t="n">
        <v>2211300</v>
      </c>
      <c r="EF90" s="12" t="n">
        <v>869940</v>
      </c>
      <c r="EG90" s="12" t="n">
        <v>854100</v>
      </c>
      <c r="EH90" s="12" t="n">
        <v>1224</v>
      </c>
      <c r="EI90" s="12" t="n">
        <v>353358</v>
      </c>
      <c r="EJ90" s="12" t="n">
        <v>6120</v>
      </c>
      <c r="EK90" s="12" t="n">
        <v>118800</v>
      </c>
      <c r="EL90" s="12" t="n">
        <v>1738440</v>
      </c>
      <c r="EM90" s="12" t="n">
        <v>250200</v>
      </c>
      <c r="EN90" s="12" t="n">
        <v>1538280</v>
      </c>
      <c r="EO90" s="12" t="n">
        <v>764280</v>
      </c>
      <c r="EP90" s="12" t="n">
        <v>353358</v>
      </c>
      <c r="EQ90" s="0" t="n">
        <v>1224</v>
      </c>
      <c r="ER90" s="12" t="n">
        <v>100620</v>
      </c>
      <c r="ES90" s="12" t="n">
        <v>866736</v>
      </c>
      <c r="ET90" s="12" t="n">
        <v>162900</v>
      </c>
      <c r="EU90" s="12" t="n">
        <v>191700</v>
      </c>
      <c r="EV90" s="0" t="n">
        <v>0</v>
      </c>
      <c r="EW90" s="0" t="s">
        <v>114</v>
      </c>
      <c r="EX90" s="0" t="s">
        <v>115</v>
      </c>
      <c r="EY90" s="0" t="s">
        <v>116</v>
      </c>
      <c r="EZ90" s="0" t="s">
        <v>64</v>
      </c>
      <c r="FC90" s="0" t="s">
        <v>576</v>
      </c>
      <c r="FD90" s="0" t="s">
        <v>577</v>
      </c>
      <c r="FH90" s="0" t="n">
        <v>0</v>
      </c>
      <c r="FS90" s="0" t="n">
        <v>857</v>
      </c>
    </row>
    <row r="91" customFormat="false" ht="12.75" hidden="false" customHeight="false" outlineLevel="0" collapsed="false">
      <c r="A91" s="0" t="s">
        <v>108</v>
      </c>
      <c r="B91" s="0" t="n">
        <v>2000</v>
      </c>
      <c r="C91" s="24" t="n">
        <v>36708</v>
      </c>
      <c r="D91" s="0" t="s">
        <v>405</v>
      </c>
      <c r="E91" s="0" t="str">
        <f aca="false">CONCATENATE(D91," ",B91)</f>
        <v>NM 2000</v>
      </c>
      <c r="F91" s="0" t="s">
        <v>406</v>
      </c>
      <c r="G91" s="0" t="s">
        <v>578</v>
      </c>
      <c r="H91" s="0" t="s">
        <v>407</v>
      </c>
      <c r="I91" s="0" t="s">
        <v>408</v>
      </c>
      <c r="J91" s="0" t="str">
        <f aca="false">IF(OR($EZ91=J$5,$FA91=J$5,$FB91=J$5),J$5,"")</f>
        <v/>
      </c>
      <c r="K91" s="0" t="str">
        <f aca="false">IF(AND($J91=$J$5,$B91=2001),CONCATENATE($J91," ",$B91),"")</f>
        <v/>
      </c>
      <c r="L91" s="0" t="str">
        <f aca="false">IF(AND($J91=$J$5,$B91=2002),CONCATENATE($J91," ",$B91),"")</f>
        <v/>
      </c>
      <c r="M91" s="0" t="str">
        <f aca="false">IF(AND($J91=$J$5,$B91=2003),CONCATENATE($J91," ",$B91),"")</f>
        <v/>
      </c>
      <c r="N91" s="0" t="str">
        <f aca="false">IF(AND($J91=$J$5,$B91=2004),CONCATENATE($J91," ",$B91),"")</f>
        <v/>
      </c>
      <c r="O91" s="0" t="str">
        <f aca="false">IF(OR($EZ91=O$5,$FA91=O$5,$FB91=O$5),O$5,"")</f>
        <v>El Paso North</v>
      </c>
      <c r="P91" s="0" t="str">
        <f aca="false">IF(AND($O91=$O$5,$B91=2001),CONCATENATE($O91," ",$B91),"")</f>
        <v/>
      </c>
      <c r="Q91" s="0" t="str">
        <f aca="false">IF(AND($O91=$O$5,$B91=2002),CONCATENATE($O91," ",$B91),"")</f>
        <v/>
      </c>
      <c r="R91" s="0" t="str">
        <f aca="false">IF(AND($O91=$O$5,$B91=2003),CONCATENATE($O91," ",$B91),"")</f>
        <v/>
      </c>
      <c r="S91" s="0" t="str">
        <f aca="false">IF(AND($O91=$O$5,$B91=2004),CONCATENATE($O91," ",$B91),"")</f>
        <v/>
      </c>
      <c r="T91" s="0" t="str">
        <f aca="false">IF(OR($EZ91=T$5,$FA91=T$5,$FB91=T$5),T$5,"")</f>
        <v/>
      </c>
      <c r="U91" s="0" t="str">
        <f aca="false">IF(AND($T91=$T$5,$B91=2001),CONCATENATE($T91," ",$B91),"")</f>
        <v/>
      </c>
      <c r="V91" s="0" t="str">
        <f aca="false">IF(AND($T91=$T$5,$B91=2002),CONCATENATE($T91," ",$B91),"")</f>
        <v/>
      </c>
      <c r="W91" s="0" t="str">
        <f aca="false">IF(AND($T91=$T$5,$B91=2003),CONCATENATE($T91," ",$B91),"")</f>
        <v/>
      </c>
      <c r="X91" s="0" t="str">
        <f aca="false">IF(AND($T91=$T$5,$B91=2004),CONCATENATE($T91," ",$B91),"")</f>
        <v/>
      </c>
      <c r="Y91" s="0" t="str">
        <f aca="false">IF(OR($EZ91=Y$5,$FA91=Y$5,$FB91=Y$5),Y$5,"")</f>
        <v/>
      </c>
      <c r="Z91" s="0" t="str">
        <f aca="false">IF(AND($Y91=$Y$5,$B91=2001),CONCATENATE($Y91," ",$B91),"")</f>
        <v/>
      </c>
      <c r="AA91" s="0" t="str">
        <f aca="false">IF(AND($Y91=$Y$5,$B91=2002),CONCATENATE($Y91," ",$B91),"")</f>
        <v/>
      </c>
      <c r="AB91" s="0" t="str">
        <f aca="false">IF(AND($Y91=$Y$5,$B91=2003),CONCATENATE($Y91," ",$B91),"")</f>
        <v/>
      </c>
      <c r="AC91" s="0" t="str">
        <f aca="false">IF(AND($Y91=$Y$5,$B91=2004),CONCATENATE($Y91," ",$B91),"")</f>
        <v/>
      </c>
      <c r="AD91" s="0" t="str">
        <f aca="false">IF(OR($EZ91=AD$5,$FA91=AD$5,$FB91=AD$5),AD$5,"")</f>
        <v/>
      </c>
      <c r="AE91" s="0" t="str">
        <f aca="false">IF(AND($AD91=$AD$5,$B91=2001),CONCATENATE($AD91," ",$B91),"")</f>
        <v/>
      </c>
      <c r="AF91" s="0" t="str">
        <f aca="false">IF(AND($AD91=$AD$5,$B91=2002),CONCATENATE($AD91," ",$B91),"")</f>
        <v/>
      </c>
      <c r="AG91" s="0" t="str">
        <f aca="false">IF(AND($AD91=$AD$5,$B91=2003),CONCATENATE($AD91," ",$B91),"")</f>
        <v/>
      </c>
      <c r="AH91" s="0" t="str">
        <f aca="false">IF(AND($AD91=$AD$5,$B91=2004),CONCATENATE($AD91," ",$B91),"")</f>
        <v/>
      </c>
      <c r="AI91" s="0" t="str">
        <f aca="false">IF(OR($EZ91=AI$5,$FA91=AI$5,$FB91=AI$5),AI$5,"")</f>
        <v/>
      </c>
      <c r="AJ91" s="0" t="str">
        <f aca="false">IF(AND($AI91=$AI$5,$B91=2001),CONCATENATE($AI91," ",$B91),"")</f>
        <v/>
      </c>
      <c r="AK91" s="0" t="str">
        <f aca="false">IF(AND($AI91=$AI$5,$B91=2002),CONCATENATE($AI91," ",$B91),"")</f>
        <v/>
      </c>
      <c r="AL91" s="0" t="str">
        <f aca="false">IF(AND($AI91=$AI$5,$B91=2003),CONCATENATE($AI91," ",$B91),"")</f>
        <v/>
      </c>
      <c r="AM91" s="0" t="str">
        <f aca="false">IF(AND($AI91=$AI$5,$B91=2004),CONCATENATE($AI91," ",$B91),"")</f>
        <v/>
      </c>
      <c r="AN91" s="0" t="str">
        <f aca="false">IF(OR($EZ91=AN$5,$FA91=AN$5,$FB91=AN$5),AN$5,"")</f>
        <v/>
      </c>
      <c r="AO91" s="0" t="str">
        <f aca="false">IF(AND($AN91=$AN$5,$B91=2001),CONCATENATE($AN91," ",$B91),"")</f>
        <v/>
      </c>
      <c r="AP91" s="0" t="str">
        <f aca="false">IF(AND($AN91=$AN$5,$B91=2002),CONCATENATE($AN91," ",$B91),"")</f>
        <v/>
      </c>
      <c r="AQ91" s="0" t="str">
        <f aca="false">IF(AND($AN91=$AN$5,$B91=2003),CONCATENATE($AN91," ",$B91),"")</f>
        <v/>
      </c>
      <c r="AR91" s="0" t="str">
        <f aca="false">IF(AND($AN91=$AN$5,$B91=2004),CONCATENATE($AN91," ",$B91),"")</f>
        <v/>
      </c>
      <c r="AS91" s="0" t="str">
        <f aca="false">IF(OR($EZ91=AS$5,$FA91=AS$5,$FB91=AS$5),AS$5,"")</f>
        <v/>
      </c>
      <c r="AT91" s="0" t="str">
        <f aca="false">IF(AND($AS91=$AS$5,$B91=2001),CONCATENATE($AS91," ",$B91),"")</f>
        <v/>
      </c>
      <c r="AU91" s="0" t="str">
        <f aca="false">IF(AND($AS91=$AS$5,$B91=2002),CONCATENATE($AS91," ",$B91),"")</f>
        <v/>
      </c>
      <c r="AV91" s="0" t="str">
        <f aca="false">IF(AND($AS91=$AS$5,$B91=2003),CONCATENATE($AS91," ",$B91),"")</f>
        <v/>
      </c>
      <c r="AW91" s="0" t="str">
        <f aca="false">IF(AND($AS91=$AS$5,$B91=2004),CONCATENATE($AS91," ",$B91),"")</f>
        <v/>
      </c>
      <c r="AX91" s="0" t="str">
        <f aca="false">IF(OR($EZ91=AX$5,$FA91=AX$5,$FB91=AX$5),AX$5,"")</f>
        <v/>
      </c>
      <c r="AY91" s="0" t="str">
        <f aca="false">IF(AND($AX91=$AX$5,$B91=2001),CONCATENATE($AX91," ",$B91),"")</f>
        <v/>
      </c>
      <c r="AZ91" s="0" t="str">
        <f aca="false">IF(AND($AX91=$AX$5,$B91=2002),CONCATENATE($AX91," ",$B91),"")</f>
        <v/>
      </c>
      <c r="BA91" s="0" t="str">
        <f aca="false">IF(AND($AX91=$AX$5,$B91=2003),CONCATENATE($AX91," ",$B91),"")</f>
        <v/>
      </c>
      <c r="BB91" s="0" t="str">
        <f aca="false">IF(AND($AX91=$AX$5,$B91=2004),CONCATENATE($AX91," ",$B91),"")</f>
        <v/>
      </c>
      <c r="BC91" s="0" t="str">
        <f aca="false">IF(OR($EZ91=BC$5,$FA91=BC$5,$FB91=BC$5),BC$5,"")</f>
        <v/>
      </c>
      <c r="BD91" s="0" t="str">
        <f aca="false">IF(AND($BC91=$BC$5,$B91=2001),CONCATENATE($BC91," ",$B91),"")</f>
        <v/>
      </c>
      <c r="BE91" s="0" t="str">
        <f aca="false">IF(AND($BC91=$BC$5,$B91=2002),CONCATENATE($BC91," ",$B91),"")</f>
        <v/>
      </c>
      <c r="BF91" s="0" t="str">
        <f aca="false">IF(AND($BC91=$BC$5,$B91=2003),CONCATENATE($BC91," ",$B91),"")</f>
        <v/>
      </c>
      <c r="BG91" s="0" t="str">
        <f aca="false">IF(AND($BC91=$BC$5,$B91=2004),CONCATENATE($BC91," ",$B91),"")</f>
        <v/>
      </c>
      <c r="BH91" s="0" t="str">
        <f aca="false">IF(OR($EZ91=BH$5,$FA91=BH$5,$FB91=BH$5),BH$5,"")</f>
        <v/>
      </c>
      <c r="BI91" s="0" t="str">
        <f aca="false">IF(AND($BH91=$BH$5,$B91=2001),CONCATENATE($BH91," ",$B91),"")</f>
        <v/>
      </c>
      <c r="BJ91" s="0" t="str">
        <f aca="false">IF(AND($BH91=$BH$5,$B91=2002),CONCATENATE($BH91," ",$B91),"")</f>
        <v/>
      </c>
      <c r="BK91" s="0" t="str">
        <f aca="false">IF(AND($BH91=$BH$5,$B91=2003),CONCATENATE($BH91," ",$B91),"")</f>
        <v/>
      </c>
      <c r="BL91" s="0" t="str">
        <f aca="false">IF(AND($BH91=$BH$5,$B91=2004),CONCATENATE($BH91," ",$B91),"")</f>
        <v/>
      </c>
      <c r="BM91" s="0" t="str">
        <f aca="false">IF(OR($EZ91=BM$5,$FA91=BM$5,$FB91=BM$5),BM$5,"")</f>
        <v/>
      </c>
      <c r="BN91" s="0" t="str">
        <f aca="false">IF(AND($BM91=$BM$5,$B91=2001),CONCATENATE($BM91," ",$B91),"")</f>
        <v/>
      </c>
      <c r="BO91" s="0" t="str">
        <f aca="false">IF(AND($BM91=$BM$5,$B91=2002),CONCATENATE($BM91," ",$B91),"")</f>
        <v/>
      </c>
      <c r="BP91" s="0" t="str">
        <f aca="false">IF(AND($BM91=$BM$5,$B91=2003),CONCATENATE($BM91," ",$B91),"")</f>
        <v/>
      </c>
      <c r="BQ91" s="0" t="str">
        <f aca="false">IF(AND($BM91=$BM$5,$B91=2004),CONCATENATE($BM91," ",$B91),"")</f>
        <v/>
      </c>
      <c r="BR91" s="0" t="str">
        <f aca="false">IF(OR($EZ91=BR$5,$FA91=BR$5,$FB91=BR$5),BR$5,"")</f>
        <v/>
      </c>
      <c r="BS91" s="0" t="str">
        <f aca="false">IF(AND($BR91=$BR$5,$B91=2001),CONCATENATE($BR91," ",$B91),"")</f>
        <v/>
      </c>
      <c r="BT91" s="0" t="str">
        <f aca="false">IF(AND($BR91=$BR$5,$B91=2002),CONCATENATE($BR91," ",$B91),"")</f>
        <v/>
      </c>
      <c r="BU91" s="0" t="str">
        <f aca="false">IF(AND($BR91=$BR$5,$B91=2003),CONCATENATE($BR91," ",$B91),"")</f>
        <v/>
      </c>
      <c r="BV91" s="0" t="str">
        <f aca="false">IF(AND($BR91=$BR$5,$B91=2004),CONCATENATE($BR91," ",$B91),"")</f>
        <v/>
      </c>
      <c r="BW91" s="0" t="str">
        <f aca="false">IF(OR($EZ91=BW$5,$FA91=BW$5,$FB91=BW$5),BW$5,"")</f>
        <v/>
      </c>
      <c r="BX91" s="0" t="str">
        <f aca="false">IF(AND($BW91=$BW$5,$B91=2001),CONCATENATE($BW91," ",$B91),"")</f>
        <v/>
      </c>
      <c r="BY91" s="0" t="str">
        <f aca="false">IF(AND($BW91=$BW$5,$B91=2002),CONCATENATE($BW91," ",$B91),"")</f>
        <v/>
      </c>
      <c r="BZ91" s="0" t="str">
        <f aca="false">IF(AND($BW91=$BW$5,$B91=2003),CONCATENATE($BW91," ",$B91),"")</f>
        <v/>
      </c>
      <c r="CA91" s="0" t="str">
        <f aca="false">IF(AND($BW91=$BW$5,$B91=2004),CONCATENATE($BW91," ",$B91),"")</f>
        <v/>
      </c>
      <c r="CB91" s="0" t="str">
        <f aca="false">IF(OR($EZ91=CB$5,$FA91=CB$5,$FB91=CB$5),CB$5,"")</f>
        <v/>
      </c>
      <c r="CC91" s="0" t="str">
        <f aca="false">IF(AND($CB91=$CB$5,$B91=2001),CONCATENATE($CB91," ",$B91),"")</f>
        <v/>
      </c>
      <c r="CD91" s="0" t="str">
        <f aca="false">IF(AND($CB91=$CB$5,$B91=2002),CONCATENATE($CB91," ",$B91),"")</f>
        <v/>
      </c>
      <c r="CE91" s="0" t="str">
        <f aca="false">IF(AND($CB91=$CB$5,$B91=2003),CONCATENATE($CB91," ",$B91),"")</f>
        <v/>
      </c>
      <c r="CF91" s="0" t="str">
        <f aca="false">IF(AND($CB91=$CB$5,$B91=2004),CONCATENATE($CB91," ",$B91),"")</f>
        <v/>
      </c>
      <c r="CG91" s="0" t="str">
        <f aca="false">IF(OR($EZ91=CG$5,$FA91=CG$5,$FB91=CG$5),CG$5,"")</f>
        <v/>
      </c>
      <c r="CH91" s="0" t="str">
        <f aca="false">IF(AND($CG91=$CG$5,$B91=2001),CONCATENATE($CG91," ",$B91),"")</f>
        <v/>
      </c>
      <c r="CI91" s="0" t="str">
        <f aca="false">IF(AND($CG91=$CG$5,$B91=2002),CONCATENATE($CG91," ",$B91),"")</f>
        <v/>
      </c>
      <c r="CJ91" s="0" t="str">
        <f aca="false">IF(AND($CG91=$CG$5,$B91=2003),CONCATENATE($CG91," ",$B91),"")</f>
        <v/>
      </c>
      <c r="CK91" s="0" t="str">
        <f aca="false">IF(AND($CG91=$CG$5,$B91=2004),CONCATENATE($CG91," ",$B91),"")</f>
        <v/>
      </c>
      <c r="CL91" s="0" t="str">
        <f aca="false">IF(OR($EZ91=CL$5,$FA91=CL$5,$FB91=CL$5),CL$5,"")</f>
        <v/>
      </c>
      <c r="CM91" s="0" t="str">
        <f aca="false">IF(AND($CL91=$CL$5,$B91=2001),CONCATENATE($CL91," ",$B91),"")</f>
        <v/>
      </c>
      <c r="CN91" s="0" t="str">
        <f aca="false">IF(AND($CL91=$CL$5,$B91=2002),CONCATENATE($CL91," ",$B91),"")</f>
        <v/>
      </c>
      <c r="CO91" s="0" t="str">
        <f aca="false">IF(AND($CL91=$CL$5,$B91=2003),CONCATENATE($CL91," ",$B91),"")</f>
        <v/>
      </c>
      <c r="CP91" s="0" t="str">
        <f aca="false">IF(AND($CL91=$CL$5,$B91=2004),CONCATENATE($CL91," ",$B91),"")</f>
        <v/>
      </c>
      <c r="CQ91" s="0" t="str">
        <f aca="false">IF(OR($EZ91=CQ$5,$FA91=CQ$5,$FB91=CQ$5),CQ$5,"")</f>
        <v>SWG</v>
      </c>
      <c r="CR91" s="0" t="str">
        <f aca="false">IF(AND($CQ91=$CQ$5,$B91=2001),CONCATENATE($CQ91," ",$B91),"")</f>
        <v/>
      </c>
      <c r="CS91" s="0" t="str">
        <f aca="false">IF(AND($CQ91=$CQ$5,$B91=2002),CONCATENATE($CQ91," ",$B91),"")</f>
        <v/>
      </c>
      <c r="CT91" s="0" t="str">
        <f aca="false">IF(AND($CQ91=$CQ$5,$B91=2003),CONCATENATE($CQ91," ",$B91),"")</f>
        <v/>
      </c>
      <c r="CU91" s="0" t="str">
        <f aca="false">IF(AND($CQ91=$CQ$5,$B91=2004),CONCATENATE($CQ91," ",$B91),"")</f>
        <v/>
      </c>
      <c r="CV91" s="0" t="str">
        <f aca="false">IF(OR($EZ91=CV$5,$FA91=CV$5,$FB91=CV$5),CV$5,"")</f>
        <v/>
      </c>
      <c r="CW91" s="0" t="str">
        <f aca="false">IF(AND($CV91=$CV$5,$B91=2001),CONCATENATE($CV91," ",$B91),"")</f>
        <v/>
      </c>
      <c r="CX91" s="0" t="str">
        <f aca="false">IF(AND($CV91=$CV$5,$B91=2002),CONCATENATE($CV91," ",$B91),"")</f>
        <v/>
      </c>
      <c r="CY91" s="0" t="str">
        <f aca="false">IF(AND($CV91=$CV$5,$B91=2003),CONCATENATE($CV91," ",$B91),"")</f>
        <v/>
      </c>
      <c r="CZ91" s="0" t="str">
        <f aca="false">IF(AND($CV91=$CV$5,$B91=2004),CONCATENATE($CV91," ",$B91),"")</f>
        <v/>
      </c>
      <c r="DA91" s="0" t="str">
        <f aca="false">IF(OR($EZ91=DA$5,$FA91=DA$5,$FB91=DA$5),DA$5,"")</f>
        <v/>
      </c>
      <c r="DB91" s="0" t="str">
        <f aca="false">IF(AND($DA91=$DA$5,$B91=2001),CONCATENATE($DA91," ",$B91),"")</f>
        <v/>
      </c>
      <c r="DC91" s="0" t="str">
        <f aca="false">IF(AND($DA91=$DA$5,$B91=2002),CONCATENATE($DA91," ",$B91),"")</f>
        <v/>
      </c>
      <c r="DD91" s="0" t="str">
        <f aca="false">IF(AND($DA91=$DA$5,$B91=2003),CONCATENATE($DA91," ",$B91),"")</f>
        <v/>
      </c>
      <c r="DE91" s="0" t="str">
        <f aca="false">IF(AND($DA91=$DA$5,$B91=2004),CONCATENATE($DA91," ",$B91),"")</f>
        <v/>
      </c>
      <c r="DF91" s="0" t="n">
        <v>140</v>
      </c>
      <c r="DG91" s="0" t="n">
        <v>140</v>
      </c>
      <c r="DH91" s="12" t="n">
        <v>504</v>
      </c>
      <c r="DI91" s="12" t="n">
        <v>140</v>
      </c>
      <c r="DJ91" s="12" t="n">
        <v>0</v>
      </c>
      <c r="DK91" s="12" t="n">
        <v>0</v>
      </c>
      <c r="DL91" s="12" t="n">
        <v>0</v>
      </c>
      <c r="DM91" s="0" t="n">
        <v>6.8</v>
      </c>
      <c r="DN91" s="12" t="n">
        <v>441</v>
      </c>
      <c r="DO91" s="0" t="n">
        <v>34</v>
      </c>
      <c r="DP91" s="0" t="n">
        <v>0</v>
      </c>
      <c r="DQ91" s="12" t="n">
        <v>0</v>
      </c>
      <c r="DR91" s="12" t="n">
        <v>0</v>
      </c>
      <c r="DS91" s="12" t="n">
        <v>0</v>
      </c>
      <c r="DT91" s="12" t="n">
        <v>0</v>
      </c>
      <c r="DU91" s="12" t="n">
        <v>441</v>
      </c>
      <c r="DV91" s="0" t="n">
        <v>6.8</v>
      </c>
      <c r="DW91" s="0" t="n">
        <v>0</v>
      </c>
      <c r="DX91" s="12" t="n">
        <v>5.2</v>
      </c>
      <c r="DY91" s="0" t="n">
        <v>140</v>
      </c>
      <c r="DZ91" s="0" t="n">
        <v>0</v>
      </c>
      <c r="EA91" s="0" t="n">
        <v>0</v>
      </c>
      <c r="EB91" s="12" t="n">
        <f aca="false">DF91*$EB$1*$EB$2</f>
        <v>25200</v>
      </c>
      <c r="EC91" s="12" t="n">
        <v>90720</v>
      </c>
      <c r="ED91" s="12" t="n">
        <v>25200</v>
      </c>
      <c r="EE91" s="12" t="n">
        <v>0</v>
      </c>
      <c r="EF91" s="12" t="n">
        <v>0</v>
      </c>
      <c r="EG91" s="12" t="n">
        <v>0</v>
      </c>
      <c r="EH91" s="12" t="n">
        <v>1224</v>
      </c>
      <c r="EI91" s="12" t="n">
        <v>79380</v>
      </c>
      <c r="EJ91" s="12" t="n">
        <v>6120</v>
      </c>
      <c r="EK91" s="12" t="n">
        <v>0</v>
      </c>
      <c r="EL91" s="12" t="n">
        <v>0</v>
      </c>
      <c r="EM91" s="12" t="n">
        <v>0</v>
      </c>
      <c r="EN91" s="12" t="n">
        <v>0</v>
      </c>
      <c r="EO91" s="12" t="n">
        <v>0</v>
      </c>
      <c r="EP91" s="12" t="n">
        <v>79380</v>
      </c>
      <c r="EQ91" s="0" t="n">
        <v>1224</v>
      </c>
      <c r="ER91" s="12" t="n">
        <v>0</v>
      </c>
      <c r="ES91" s="12" t="n">
        <v>936</v>
      </c>
      <c r="ET91" s="12" t="n">
        <v>25200</v>
      </c>
      <c r="EU91" s="12" t="n">
        <v>0</v>
      </c>
      <c r="EV91" s="0" t="n">
        <v>0</v>
      </c>
      <c r="EW91" s="0" t="s">
        <v>121</v>
      </c>
      <c r="EX91" s="0" t="s">
        <v>122</v>
      </c>
      <c r="EY91" s="0" t="s">
        <v>116</v>
      </c>
      <c r="EZ91" s="25" t="s">
        <v>59</v>
      </c>
      <c r="FA91" s="25" t="s">
        <v>96</v>
      </c>
      <c r="FB91" s="25"/>
      <c r="FS91" s="0" t="n">
        <v>189</v>
      </c>
    </row>
    <row r="92" customFormat="false" ht="12.75" hidden="false" customHeight="false" outlineLevel="0" collapsed="false">
      <c r="A92" s="0" t="s">
        <v>108</v>
      </c>
      <c r="B92" s="0" t="n">
        <v>2001</v>
      </c>
      <c r="C92" s="24" t="n">
        <v>36951</v>
      </c>
      <c r="D92" s="0" t="s">
        <v>109</v>
      </c>
      <c r="E92" s="0" t="str">
        <f aca="false">CONCATENATE(D92," ",B92)</f>
        <v>AZ 2001</v>
      </c>
      <c r="F92" s="0" t="s">
        <v>123</v>
      </c>
      <c r="G92" s="0" t="s">
        <v>124</v>
      </c>
      <c r="H92" s="0" t="s">
        <v>125</v>
      </c>
      <c r="I92" s="0" t="s">
        <v>126</v>
      </c>
      <c r="J92" s="0" t="str">
        <f aca="false">IF(OR($EZ92=J$5,$FA92=J$5,$FB92=J$5),J$5,"")</f>
        <v/>
      </c>
      <c r="K92" s="0" t="str">
        <f aca="false">IF(AND($J92=$J$5,$B92=2001),CONCATENATE($J92," ",$B92),"")</f>
        <v/>
      </c>
      <c r="L92" s="0" t="str">
        <f aca="false">IF(AND($J92=$J$5,$B92=2002),CONCATENATE($J92," ",$B92),"")</f>
        <v/>
      </c>
      <c r="M92" s="0" t="str">
        <f aca="false">IF(AND($J92=$J$5,$B92=2003),CONCATENATE($J92," ",$B92),"")</f>
        <v/>
      </c>
      <c r="N92" s="0" t="str">
        <f aca="false">IF(AND($J92=$J$5,$B92=2004),CONCATENATE($J92," ",$B92),"")</f>
        <v/>
      </c>
      <c r="O92" s="0" t="str">
        <f aca="false">IF(OR($EZ92=O$5,$FA92=O$5,$FB92=O$5),O$5,"")</f>
        <v>El Paso North</v>
      </c>
      <c r="P92" s="0" t="str">
        <f aca="false">IF(AND($O92=$O$5,$B92=2001),CONCATENATE($O92," ",$B92),"")</f>
        <v>El Paso North 2001</v>
      </c>
      <c r="Q92" s="0" t="str">
        <f aca="false">IF(AND($O92=$O$5,$B92=2002),CONCATENATE($O92," ",$B92),"")</f>
        <v/>
      </c>
      <c r="R92" s="0" t="str">
        <f aca="false">IF(AND($O92=$O$5,$B92=2003),CONCATENATE($O92," ",$B92),"")</f>
        <v/>
      </c>
      <c r="S92" s="0" t="str">
        <f aca="false">IF(AND($O92=$O$5,$B92=2004),CONCATENATE($O92," ",$B92),"")</f>
        <v/>
      </c>
      <c r="T92" s="0" t="str">
        <f aca="false">IF(OR($EZ92=T$5,$FA92=T$5,$FB92=T$5),T$5,"")</f>
        <v/>
      </c>
      <c r="U92" s="0" t="str">
        <f aca="false">IF(AND($T92=$T$5,$B92=2001),CONCATENATE($T92," ",$B92),"")</f>
        <v/>
      </c>
      <c r="V92" s="0" t="str">
        <f aca="false">IF(AND($T92=$T$5,$B92=2002),CONCATENATE($T92," ",$B92),"")</f>
        <v/>
      </c>
      <c r="W92" s="0" t="str">
        <f aca="false">IF(AND($T92=$T$5,$B92=2003),CONCATENATE($T92," ",$B92),"")</f>
        <v/>
      </c>
      <c r="X92" s="0" t="str">
        <f aca="false">IF(AND($T92=$T$5,$B92=2004),CONCATENATE($T92," ",$B92),"")</f>
        <v/>
      </c>
      <c r="Y92" s="0" t="str">
        <f aca="false">IF(OR($EZ92=Y$5,$FA92=Y$5,$FB92=Y$5),Y$5,"")</f>
        <v/>
      </c>
      <c r="Z92" s="0" t="str">
        <f aca="false">IF(AND($Y92=$Y$5,$B92=2001),CONCATENATE($Y92," ",$B92),"")</f>
        <v/>
      </c>
      <c r="AA92" s="0" t="str">
        <f aca="false">IF(AND($Y92=$Y$5,$B92=2002),CONCATENATE($Y92," ",$B92),"")</f>
        <v/>
      </c>
      <c r="AB92" s="0" t="str">
        <f aca="false">IF(AND($Y92=$Y$5,$B92=2003),CONCATENATE($Y92," ",$B92),"")</f>
        <v/>
      </c>
      <c r="AC92" s="0" t="str">
        <f aca="false">IF(AND($Y92=$Y$5,$B92=2004),CONCATENATE($Y92," ",$B92),"")</f>
        <v/>
      </c>
      <c r="AD92" s="0" t="str">
        <f aca="false">IF(OR($EZ92=AD$5,$FA92=AD$5,$FB92=AD$5),AD$5,"")</f>
        <v/>
      </c>
      <c r="AE92" s="0" t="str">
        <f aca="false">IF(AND($AD92=$AD$5,$B92=2001),CONCATENATE($AD92," ",$B92),"")</f>
        <v/>
      </c>
      <c r="AF92" s="0" t="str">
        <f aca="false">IF(AND($AD92=$AD$5,$B92=2002),CONCATENATE($AD92," ",$B92),"")</f>
        <v/>
      </c>
      <c r="AG92" s="0" t="str">
        <f aca="false">IF(AND($AD92=$AD$5,$B92=2003),CONCATENATE($AD92," ",$B92),"")</f>
        <v/>
      </c>
      <c r="AH92" s="0" t="str">
        <f aca="false">IF(AND($AD92=$AD$5,$B92=2004),CONCATENATE($AD92," ",$B92),"")</f>
        <v/>
      </c>
      <c r="AI92" s="0" t="str">
        <f aca="false">IF(OR($EZ92=AI$5,$FA92=AI$5,$FB92=AI$5),AI$5,"")</f>
        <v/>
      </c>
      <c r="AJ92" s="0" t="str">
        <f aca="false">IF(AND($AI92=$AI$5,$B92=2001),CONCATENATE($AI92," ",$B92),"")</f>
        <v/>
      </c>
      <c r="AK92" s="0" t="str">
        <f aca="false">IF(AND($AI92=$AI$5,$B92=2002),CONCATENATE($AI92," ",$B92),"")</f>
        <v/>
      </c>
      <c r="AL92" s="0" t="str">
        <f aca="false">IF(AND($AI92=$AI$5,$B92=2003),CONCATENATE($AI92," ",$B92),"")</f>
        <v/>
      </c>
      <c r="AM92" s="0" t="str">
        <f aca="false">IF(AND($AI92=$AI$5,$B92=2004),CONCATENATE($AI92," ",$B92),"")</f>
        <v/>
      </c>
      <c r="AN92" s="0" t="str">
        <f aca="false">IF(OR($EZ92=AN$5,$FA92=AN$5,$FB92=AN$5),AN$5,"")</f>
        <v/>
      </c>
      <c r="AO92" s="0" t="str">
        <f aca="false">IF(AND($AN92=$AN$5,$B92=2001),CONCATENATE($AN92," ",$B92),"")</f>
        <v/>
      </c>
      <c r="AP92" s="0" t="str">
        <f aca="false">IF(AND($AN92=$AN$5,$B92=2002),CONCATENATE($AN92," ",$B92),"")</f>
        <v/>
      </c>
      <c r="AQ92" s="0" t="str">
        <f aca="false">IF(AND($AN92=$AN$5,$B92=2003),CONCATENATE($AN92," ",$B92),"")</f>
        <v/>
      </c>
      <c r="AR92" s="0" t="str">
        <f aca="false">IF(AND($AN92=$AN$5,$B92=2004),CONCATENATE($AN92," ",$B92),"")</f>
        <v/>
      </c>
      <c r="AS92" s="0" t="str">
        <f aca="false">IF(OR($EZ92=AS$5,$FA92=AS$5,$FB92=AS$5),AS$5,"")</f>
        <v/>
      </c>
      <c r="AT92" s="0" t="str">
        <f aca="false">IF(AND($AS92=$AS$5,$B92=2001),CONCATENATE($AS92," ",$B92),"")</f>
        <v/>
      </c>
      <c r="AU92" s="0" t="str">
        <f aca="false">IF(AND($AS92=$AS$5,$B92=2002),CONCATENATE($AS92," ",$B92),"")</f>
        <v/>
      </c>
      <c r="AV92" s="0" t="str">
        <f aca="false">IF(AND($AS92=$AS$5,$B92=2003),CONCATENATE($AS92," ",$B92),"")</f>
        <v/>
      </c>
      <c r="AW92" s="0" t="str">
        <f aca="false">IF(AND($AS92=$AS$5,$B92=2004),CONCATENATE($AS92," ",$B92),"")</f>
        <v/>
      </c>
      <c r="AX92" s="0" t="str">
        <f aca="false">IF(OR($EZ92=AX$5,$FA92=AX$5,$FB92=AX$5),AX$5,"")</f>
        <v/>
      </c>
      <c r="AY92" s="0" t="str">
        <f aca="false">IF(AND($AX92=$AX$5,$B92=2001),CONCATENATE($AX92," ",$B92),"")</f>
        <v/>
      </c>
      <c r="AZ92" s="0" t="str">
        <f aca="false">IF(AND($AX92=$AX$5,$B92=2002),CONCATENATE($AX92," ",$B92),"")</f>
        <v/>
      </c>
      <c r="BA92" s="0" t="str">
        <f aca="false">IF(AND($AX92=$AX$5,$B92=2003),CONCATENATE($AX92," ",$B92),"")</f>
        <v/>
      </c>
      <c r="BB92" s="0" t="str">
        <f aca="false">IF(AND($AX92=$AX$5,$B92=2004),CONCATENATE($AX92," ",$B92),"")</f>
        <v/>
      </c>
      <c r="BC92" s="0" t="str">
        <f aca="false">IF(OR($EZ92=BC$5,$FA92=BC$5,$FB92=BC$5),BC$5,"")</f>
        <v/>
      </c>
      <c r="BD92" s="0" t="str">
        <f aca="false">IF(AND($BC92=$BC$5,$B92=2001),CONCATENATE($BC92," ",$B92),"")</f>
        <v/>
      </c>
      <c r="BE92" s="0" t="str">
        <f aca="false">IF(AND($BC92=$BC$5,$B92=2002),CONCATENATE($BC92," ",$B92),"")</f>
        <v/>
      </c>
      <c r="BF92" s="0" t="str">
        <f aca="false">IF(AND($BC92=$BC$5,$B92=2003),CONCATENATE($BC92," ",$B92),"")</f>
        <v/>
      </c>
      <c r="BG92" s="0" t="str">
        <f aca="false">IF(AND($BC92=$BC$5,$B92=2004),CONCATENATE($BC92," ",$B92),"")</f>
        <v/>
      </c>
      <c r="BH92" s="0" t="str">
        <f aca="false">IF(OR($EZ92=BH$5,$FA92=BH$5,$FB92=BH$5),BH$5,"")</f>
        <v/>
      </c>
      <c r="BI92" s="0" t="str">
        <f aca="false">IF(AND($BH92=$BH$5,$B92=2001),CONCATENATE($BH92," ",$B92),"")</f>
        <v/>
      </c>
      <c r="BJ92" s="0" t="str">
        <f aca="false">IF(AND($BH92=$BH$5,$B92=2002),CONCATENATE($BH92," ",$B92),"")</f>
        <v/>
      </c>
      <c r="BK92" s="0" t="str">
        <f aca="false">IF(AND($BH92=$BH$5,$B92=2003),CONCATENATE($BH92," ",$B92),"")</f>
        <v/>
      </c>
      <c r="BL92" s="0" t="str">
        <f aca="false">IF(AND($BH92=$BH$5,$B92=2004),CONCATENATE($BH92," ",$B92),"")</f>
        <v/>
      </c>
      <c r="BM92" s="0" t="str">
        <f aca="false">IF(OR($EZ92=BM$5,$FA92=BM$5,$FB92=BM$5),BM$5,"")</f>
        <v/>
      </c>
      <c r="BN92" s="0" t="str">
        <f aca="false">IF(AND($BM92=$BM$5,$B92=2001),CONCATENATE($BM92," ",$B92),"")</f>
        <v/>
      </c>
      <c r="BO92" s="0" t="str">
        <f aca="false">IF(AND($BM92=$BM$5,$B92=2002),CONCATENATE($BM92," ",$B92),"")</f>
        <v/>
      </c>
      <c r="BP92" s="0" t="str">
        <f aca="false">IF(AND($BM92=$BM$5,$B92=2003),CONCATENATE($BM92," ",$B92),"")</f>
        <v/>
      </c>
      <c r="BQ92" s="0" t="str">
        <f aca="false">IF(AND($BM92=$BM$5,$B92=2004),CONCATENATE($BM92," ",$B92),"")</f>
        <v/>
      </c>
      <c r="BR92" s="0" t="str">
        <f aca="false">IF(OR($EZ92=BR$5,$FA92=BR$5,$FB92=BR$5),BR$5,"")</f>
        <v/>
      </c>
      <c r="BS92" s="0" t="str">
        <f aca="false">IF(AND($BR92=$BR$5,$B92=2001),CONCATENATE($BR92," ",$B92),"")</f>
        <v/>
      </c>
      <c r="BT92" s="0" t="str">
        <f aca="false">IF(AND($BR92=$BR$5,$B92=2002),CONCATENATE($BR92," ",$B92),"")</f>
        <v/>
      </c>
      <c r="BU92" s="0" t="str">
        <f aca="false">IF(AND($BR92=$BR$5,$B92=2003),CONCATENATE($BR92," ",$B92),"")</f>
        <v/>
      </c>
      <c r="BV92" s="0" t="str">
        <f aca="false">IF(AND($BR92=$BR$5,$B92=2004),CONCATENATE($BR92," ",$B92),"")</f>
        <v/>
      </c>
      <c r="BW92" s="0" t="str">
        <f aca="false">IF(OR($EZ92=BW$5,$FA92=BW$5,$FB92=BW$5),BW$5,"")</f>
        <v/>
      </c>
      <c r="BX92" s="0" t="str">
        <f aca="false">IF(AND($BW92=$BW$5,$B92=2001),CONCATENATE($BW92," ",$B92),"")</f>
        <v/>
      </c>
      <c r="BY92" s="0" t="str">
        <f aca="false">IF(AND($BW92=$BW$5,$B92=2002),CONCATENATE($BW92," ",$B92),"")</f>
        <v/>
      </c>
      <c r="BZ92" s="0" t="str">
        <f aca="false">IF(AND($BW92=$BW$5,$B92=2003),CONCATENATE($BW92," ",$B92),"")</f>
        <v/>
      </c>
      <c r="CA92" s="0" t="str">
        <f aca="false">IF(AND($BW92=$BW$5,$B92=2004),CONCATENATE($BW92," ",$B92),"")</f>
        <v/>
      </c>
      <c r="CB92" s="0" t="str">
        <f aca="false">IF(OR($EZ92=CB$5,$FA92=CB$5,$FB92=CB$5),CB$5,"")</f>
        <v/>
      </c>
      <c r="CC92" s="0" t="str">
        <f aca="false">IF(AND($CB92=$CB$5,$B92=2001),CONCATENATE($CB92," ",$B92),"")</f>
        <v/>
      </c>
      <c r="CD92" s="0" t="str">
        <f aca="false">IF(AND($CB92=$CB$5,$B92=2002),CONCATENATE($CB92," ",$B92),"")</f>
        <v/>
      </c>
      <c r="CE92" s="0" t="str">
        <f aca="false">IF(AND($CB92=$CB$5,$B92=2003),CONCATENATE($CB92," ",$B92),"")</f>
        <v/>
      </c>
      <c r="CF92" s="0" t="str">
        <f aca="false">IF(AND($CB92=$CB$5,$B92=2004),CONCATENATE($CB92," ",$B92),"")</f>
        <v/>
      </c>
      <c r="CG92" s="0" t="str">
        <f aca="false">IF(OR($EZ92=CG$5,$FA92=CG$5,$FB92=CG$5),CG$5,"")</f>
        <v/>
      </c>
      <c r="CH92" s="0" t="str">
        <f aca="false">IF(AND($CG92=$CG$5,$B92=2001),CONCATENATE($CG92," ",$B92),"")</f>
        <v/>
      </c>
      <c r="CI92" s="0" t="str">
        <f aca="false">IF(AND($CG92=$CG$5,$B92=2002),CONCATENATE($CG92," ",$B92),"")</f>
        <v/>
      </c>
      <c r="CJ92" s="0" t="str">
        <f aca="false">IF(AND($CG92=$CG$5,$B92=2003),CONCATENATE($CG92," ",$B92),"")</f>
        <v/>
      </c>
      <c r="CK92" s="0" t="str">
        <f aca="false">IF(AND($CG92=$CG$5,$B92=2004),CONCATENATE($CG92," ",$B92),"")</f>
        <v/>
      </c>
      <c r="CL92" s="0" t="str">
        <f aca="false">IF(OR($EZ92=CL$5,$FA92=CL$5,$FB92=CL$5),CL$5,"")</f>
        <v/>
      </c>
      <c r="CM92" s="0" t="str">
        <f aca="false">IF(AND($CL92=$CL$5,$B92=2001),CONCATENATE($CL92," ",$B92),"")</f>
        <v/>
      </c>
      <c r="CN92" s="0" t="str">
        <f aca="false">IF(AND($CL92=$CL$5,$B92=2002),CONCATENATE($CL92," ",$B92),"")</f>
        <v/>
      </c>
      <c r="CO92" s="0" t="str">
        <f aca="false">IF(AND($CL92=$CL$5,$B92=2003),CONCATENATE($CL92," ",$B92),"")</f>
        <v/>
      </c>
      <c r="CP92" s="0" t="str">
        <f aca="false">IF(AND($CL92=$CL$5,$B92=2004),CONCATENATE($CL92," ",$B92),"")</f>
        <v/>
      </c>
      <c r="CQ92" s="0" t="str">
        <f aca="false">IF(OR($EZ92=CQ$5,$FA92=CQ$5,$FB92=CQ$5),CQ$5,"")</f>
        <v>SWG</v>
      </c>
      <c r="CR92" s="0" t="str">
        <f aca="false">IF(AND($CQ92=$CQ$5,$B92=2001),CONCATENATE($CQ92," ",$B92),"")</f>
        <v>SWG 2001</v>
      </c>
      <c r="CS92" s="0" t="str">
        <f aca="false">IF(AND($CQ92=$CQ$5,$B92=2002),CONCATENATE($CQ92," ",$B92),"")</f>
        <v/>
      </c>
      <c r="CT92" s="0" t="str">
        <f aca="false">IF(AND($CQ92=$CQ$5,$B92=2003),CONCATENATE($CQ92," ",$B92),"")</f>
        <v/>
      </c>
      <c r="CU92" s="0" t="str">
        <f aca="false">IF(AND($CQ92=$CQ$5,$B92=2004),CONCATENATE($CQ92," ",$B92),"")</f>
        <v/>
      </c>
      <c r="CV92" s="0" t="str">
        <f aca="false">IF(OR($EZ92=CV$5,$FA92=CV$5,$FB92=CV$5),CV$5,"")</f>
        <v>TW</v>
      </c>
      <c r="CW92" s="0" t="str">
        <f aca="false">IF(AND($CV92=$CV$5,$B92=2001),CONCATENATE($CV92," ",$B92),"")</f>
        <v>TW 2001</v>
      </c>
      <c r="CX92" s="0" t="str">
        <f aca="false">IF(AND($CV92=$CV$5,$B92=2002),CONCATENATE($CV92," ",$B92),"")</f>
        <v/>
      </c>
      <c r="CY92" s="0" t="str">
        <f aca="false">IF(AND($CV92=$CV$5,$B92=2003),CONCATENATE($CV92," ",$B92),"")</f>
        <v/>
      </c>
      <c r="CZ92" s="0" t="str">
        <f aca="false">IF(AND($CV92=$CV$5,$B92=2004),CONCATENATE($CV92," ",$B92),"")</f>
        <v/>
      </c>
      <c r="DA92" s="0" t="str">
        <f aca="false">IF(OR($EZ92=DA$5,$FA92=DA$5,$FB92=DA$5),DA$5,"")</f>
        <v/>
      </c>
      <c r="DB92" s="0" t="str">
        <f aca="false">IF(AND($DA92=$DA$5,$B92=2001),CONCATENATE($DA92," ",$B92),"")</f>
        <v/>
      </c>
      <c r="DC92" s="0" t="str">
        <f aca="false">IF(AND($DA92=$DA$5,$B92=2002),CONCATENATE($DA92," ",$B92),"")</f>
        <v/>
      </c>
      <c r="DD92" s="0" t="str">
        <f aca="false">IF(AND($DA92=$DA$5,$B92=2003),CONCATENATE($DA92," ",$B92),"")</f>
        <v/>
      </c>
      <c r="DE92" s="0" t="str">
        <f aca="false">IF(AND($DA92=$DA$5,$B92=2004),CONCATENATE($DA92," ",$B92),"")</f>
        <v/>
      </c>
      <c r="DF92" s="0" t="n">
        <v>545</v>
      </c>
      <c r="DG92" s="0" t="n">
        <v>545</v>
      </c>
      <c r="DH92" s="12" t="n">
        <v>832.1</v>
      </c>
      <c r="DI92" s="12" t="n">
        <v>685</v>
      </c>
      <c r="DJ92" s="12" t="n">
        <v>0</v>
      </c>
      <c r="DK92" s="12" t="n">
        <v>0</v>
      </c>
      <c r="DL92" s="12" t="n">
        <v>0</v>
      </c>
      <c r="DM92" s="0" t="n">
        <v>6.8</v>
      </c>
      <c r="DN92" s="12" t="n">
        <v>769.1</v>
      </c>
      <c r="DO92" s="0" t="n">
        <v>34</v>
      </c>
      <c r="DP92" s="0" t="n">
        <v>160</v>
      </c>
      <c r="DQ92" s="12" t="n">
        <v>0</v>
      </c>
      <c r="DR92" s="12" t="n">
        <v>0</v>
      </c>
      <c r="DS92" s="12" t="n">
        <v>0</v>
      </c>
      <c r="DT92" s="12" t="n">
        <v>0</v>
      </c>
      <c r="DU92" s="12" t="n">
        <v>769.1</v>
      </c>
      <c r="DV92" s="0" t="n">
        <v>6.8</v>
      </c>
      <c r="DW92" s="0" t="n">
        <v>0</v>
      </c>
      <c r="DX92" s="12" t="n">
        <v>5.2</v>
      </c>
      <c r="DY92" s="0" t="n">
        <v>685</v>
      </c>
      <c r="DZ92" s="0" t="n">
        <v>545</v>
      </c>
      <c r="EA92" s="0" t="n">
        <v>0</v>
      </c>
      <c r="EB92" s="12" t="n">
        <f aca="false">DF92*$EB$1*$EB$2</f>
        <v>98100</v>
      </c>
      <c r="EC92" s="12" t="n">
        <v>149778</v>
      </c>
      <c r="ED92" s="12" t="n">
        <v>123300</v>
      </c>
      <c r="EE92" s="12" t="n">
        <v>0</v>
      </c>
      <c r="EF92" s="12" t="n">
        <v>0</v>
      </c>
      <c r="EG92" s="12" t="n">
        <v>0</v>
      </c>
      <c r="EH92" s="12" t="n">
        <v>1224</v>
      </c>
      <c r="EI92" s="12" t="n">
        <v>138438</v>
      </c>
      <c r="EJ92" s="12" t="n">
        <v>6120</v>
      </c>
      <c r="EK92" s="12" t="n">
        <v>28800</v>
      </c>
      <c r="EL92" s="12" t="n">
        <v>0</v>
      </c>
      <c r="EM92" s="12" t="n">
        <v>0</v>
      </c>
      <c r="EN92" s="12" t="n">
        <v>0</v>
      </c>
      <c r="EO92" s="12" t="n">
        <v>0</v>
      </c>
      <c r="EP92" s="12" t="n">
        <v>138438</v>
      </c>
      <c r="EQ92" s="0" t="n">
        <v>1224</v>
      </c>
      <c r="ER92" s="12" t="n">
        <v>0</v>
      </c>
      <c r="ES92" s="12" t="n">
        <v>936</v>
      </c>
      <c r="ET92" s="12" t="n">
        <v>123300</v>
      </c>
      <c r="EU92" s="12" t="n">
        <v>98100</v>
      </c>
      <c r="EV92" s="0" t="n">
        <v>0</v>
      </c>
      <c r="EW92" s="0" t="s">
        <v>114</v>
      </c>
      <c r="EX92" s="0" t="s">
        <v>115</v>
      </c>
      <c r="EY92" s="0" t="s">
        <v>116</v>
      </c>
      <c r="EZ92" s="27" t="s">
        <v>59</v>
      </c>
      <c r="FA92" s="27" t="s">
        <v>96</v>
      </c>
      <c r="FB92" s="27" t="s">
        <v>97</v>
      </c>
      <c r="FC92" s="26" t="s">
        <v>314</v>
      </c>
      <c r="FD92" s="0" t="s">
        <v>315</v>
      </c>
      <c r="FH92" s="0" t="n">
        <v>0</v>
      </c>
      <c r="FS92" s="0" t="n">
        <v>834</v>
      </c>
    </row>
    <row r="93" customFormat="false" ht="12.75" hidden="false" customHeight="false" outlineLevel="0" collapsed="false">
      <c r="A93" s="0" t="s">
        <v>108</v>
      </c>
      <c r="B93" s="0" t="n">
        <v>2001</v>
      </c>
      <c r="C93" s="24" t="n">
        <v>37073</v>
      </c>
      <c r="D93" s="0" t="s">
        <v>109</v>
      </c>
      <c r="E93" s="0" t="str">
        <f aca="false">CONCATENATE(D93," ",B93)</f>
        <v>AZ 2001</v>
      </c>
      <c r="F93" s="0" t="s">
        <v>207</v>
      </c>
      <c r="G93" s="0" t="s">
        <v>124</v>
      </c>
      <c r="H93" s="0" t="s">
        <v>208</v>
      </c>
      <c r="I93" s="0" t="s">
        <v>209</v>
      </c>
      <c r="J93" s="0" t="str">
        <f aca="false">IF(OR($EZ93=J$5,$FA93=J$5,$FB93=J$5),J$5,"")</f>
        <v/>
      </c>
      <c r="K93" s="0" t="str">
        <f aca="false">IF(AND($J93=$J$5,$B93=2001),CONCATENATE($J93," ",$B93),"")</f>
        <v/>
      </c>
      <c r="L93" s="0" t="str">
        <f aca="false">IF(AND($J93=$J$5,$B93=2002),CONCATENATE($J93," ",$B93),"")</f>
        <v/>
      </c>
      <c r="M93" s="0" t="str">
        <f aca="false">IF(AND($J93=$J$5,$B93=2003),CONCATENATE($J93," ",$B93),"")</f>
        <v/>
      </c>
      <c r="N93" s="0" t="str">
        <f aca="false">IF(AND($J93=$J$5,$B93=2004),CONCATENATE($J93," ",$B93),"")</f>
        <v/>
      </c>
      <c r="O93" s="0" t="str">
        <f aca="false">IF(OR($EZ93=O$5,$FA93=O$5,$FB93=O$5),O$5,"")</f>
        <v>El Paso North</v>
      </c>
      <c r="P93" s="0" t="str">
        <f aca="false">IF(AND($O93=$O$5,$B93=2001),CONCATENATE($O93," ",$B93),"")</f>
        <v>El Paso North 2001</v>
      </c>
      <c r="Q93" s="0" t="str">
        <f aca="false">IF(AND($O93=$O$5,$B93=2002),CONCATENATE($O93," ",$B93),"")</f>
        <v/>
      </c>
      <c r="R93" s="0" t="str">
        <f aca="false">IF(AND($O93=$O$5,$B93=2003),CONCATENATE($O93," ",$B93),"")</f>
        <v/>
      </c>
      <c r="S93" s="0" t="str">
        <f aca="false">IF(AND($O93=$O$5,$B93=2004),CONCATENATE($O93," ",$B93),"")</f>
        <v/>
      </c>
      <c r="T93" s="0" t="str">
        <f aca="false">IF(OR($EZ93=T$5,$FA93=T$5,$FB93=T$5),T$5,"")</f>
        <v/>
      </c>
      <c r="U93" s="0" t="str">
        <f aca="false">IF(AND($T93=$T$5,$B93=2001),CONCATENATE($T93," ",$B93),"")</f>
        <v/>
      </c>
      <c r="V93" s="0" t="str">
        <f aca="false">IF(AND($T93=$T$5,$B93=2002),CONCATENATE($T93," ",$B93),"")</f>
        <v/>
      </c>
      <c r="W93" s="0" t="str">
        <f aca="false">IF(AND($T93=$T$5,$B93=2003),CONCATENATE($T93," ",$B93),"")</f>
        <v/>
      </c>
      <c r="X93" s="0" t="str">
        <f aca="false">IF(AND($T93=$T$5,$B93=2004),CONCATENATE($T93," ",$B93),"")</f>
        <v/>
      </c>
      <c r="Y93" s="0" t="str">
        <f aca="false">IF(OR($EZ93=Y$5,$FA93=Y$5,$FB93=Y$5),Y$5,"")</f>
        <v/>
      </c>
      <c r="Z93" s="0" t="str">
        <f aca="false">IF(AND($Y93=$Y$5,$B93=2001),CONCATENATE($Y93," ",$B93),"")</f>
        <v/>
      </c>
      <c r="AA93" s="0" t="str">
        <f aca="false">IF(AND($Y93=$Y$5,$B93=2002),CONCATENATE($Y93," ",$B93),"")</f>
        <v/>
      </c>
      <c r="AB93" s="0" t="str">
        <f aca="false">IF(AND($Y93=$Y$5,$B93=2003),CONCATENATE($Y93," ",$B93),"")</f>
        <v/>
      </c>
      <c r="AC93" s="0" t="str">
        <f aca="false">IF(AND($Y93=$Y$5,$B93=2004),CONCATENATE($Y93," ",$B93),"")</f>
        <v/>
      </c>
      <c r="AD93" s="0" t="str">
        <f aca="false">IF(OR($EZ93=AD$5,$FA93=AD$5,$FB93=AD$5),AD$5,"")</f>
        <v/>
      </c>
      <c r="AE93" s="0" t="str">
        <f aca="false">IF(AND($AD93=$AD$5,$B93=2001),CONCATENATE($AD93," ",$B93),"")</f>
        <v/>
      </c>
      <c r="AF93" s="0" t="str">
        <f aca="false">IF(AND($AD93=$AD$5,$B93=2002),CONCATENATE($AD93," ",$B93),"")</f>
        <v/>
      </c>
      <c r="AG93" s="0" t="str">
        <f aca="false">IF(AND($AD93=$AD$5,$B93=2003),CONCATENATE($AD93," ",$B93),"")</f>
        <v/>
      </c>
      <c r="AH93" s="0" t="str">
        <f aca="false">IF(AND($AD93=$AD$5,$B93=2004),CONCATENATE($AD93," ",$B93),"")</f>
        <v/>
      </c>
      <c r="AI93" s="0" t="str">
        <f aca="false">IF(OR($EZ93=AI$5,$FA93=AI$5,$FB93=AI$5),AI$5,"")</f>
        <v/>
      </c>
      <c r="AJ93" s="0" t="str">
        <f aca="false">IF(AND($AI93=$AI$5,$B93=2001),CONCATENATE($AI93," ",$B93),"")</f>
        <v/>
      </c>
      <c r="AK93" s="0" t="str">
        <f aca="false">IF(AND($AI93=$AI$5,$B93=2002),CONCATENATE($AI93," ",$B93),"")</f>
        <v/>
      </c>
      <c r="AL93" s="0" t="str">
        <f aca="false">IF(AND($AI93=$AI$5,$B93=2003),CONCATENATE($AI93," ",$B93),"")</f>
        <v/>
      </c>
      <c r="AM93" s="0" t="str">
        <f aca="false">IF(AND($AI93=$AI$5,$B93=2004),CONCATENATE($AI93," ",$B93),"")</f>
        <v/>
      </c>
      <c r="AN93" s="0" t="str">
        <f aca="false">IF(OR($EZ93=AN$5,$FA93=AN$5,$FB93=AN$5),AN$5,"")</f>
        <v/>
      </c>
      <c r="AO93" s="0" t="str">
        <f aca="false">IF(AND($AN93=$AN$5,$B93=2001),CONCATENATE($AN93," ",$B93),"")</f>
        <v/>
      </c>
      <c r="AP93" s="0" t="str">
        <f aca="false">IF(AND($AN93=$AN$5,$B93=2002),CONCATENATE($AN93," ",$B93),"")</f>
        <v/>
      </c>
      <c r="AQ93" s="0" t="str">
        <f aca="false">IF(AND($AN93=$AN$5,$B93=2003),CONCATENATE($AN93," ",$B93),"")</f>
        <v/>
      </c>
      <c r="AR93" s="0" t="str">
        <f aca="false">IF(AND($AN93=$AN$5,$B93=2004),CONCATENATE($AN93," ",$B93),"")</f>
        <v/>
      </c>
      <c r="AS93" s="0" t="str">
        <f aca="false">IF(OR($EZ93=AS$5,$FA93=AS$5,$FB93=AS$5),AS$5,"")</f>
        <v/>
      </c>
      <c r="AT93" s="0" t="str">
        <f aca="false">IF(AND($AS93=$AS$5,$B93=2001),CONCATENATE($AS93," ",$B93),"")</f>
        <v/>
      </c>
      <c r="AU93" s="0" t="str">
        <f aca="false">IF(AND($AS93=$AS$5,$B93=2002),CONCATENATE($AS93," ",$B93),"")</f>
        <v/>
      </c>
      <c r="AV93" s="0" t="str">
        <f aca="false">IF(AND($AS93=$AS$5,$B93=2003),CONCATENATE($AS93," ",$B93),"")</f>
        <v/>
      </c>
      <c r="AW93" s="0" t="str">
        <f aca="false">IF(AND($AS93=$AS$5,$B93=2004),CONCATENATE($AS93," ",$B93),"")</f>
        <v/>
      </c>
      <c r="AX93" s="0" t="str">
        <f aca="false">IF(OR($EZ93=AX$5,$FA93=AX$5,$FB93=AX$5),AX$5,"")</f>
        <v/>
      </c>
      <c r="AY93" s="0" t="str">
        <f aca="false">IF(AND($AX93=$AX$5,$B93=2001),CONCATENATE($AX93," ",$B93),"")</f>
        <v/>
      </c>
      <c r="AZ93" s="0" t="str">
        <f aca="false">IF(AND($AX93=$AX$5,$B93=2002),CONCATENATE($AX93," ",$B93),"")</f>
        <v/>
      </c>
      <c r="BA93" s="0" t="str">
        <f aca="false">IF(AND($AX93=$AX$5,$B93=2003),CONCATENATE($AX93," ",$B93),"")</f>
        <v/>
      </c>
      <c r="BB93" s="0" t="str">
        <f aca="false">IF(AND($AX93=$AX$5,$B93=2004),CONCATENATE($AX93," ",$B93),"")</f>
        <v/>
      </c>
      <c r="BC93" s="0" t="str">
        <f aca="false">IF(OR($EZ93=BC$5,$FA93=BC$5,$FB93=BC$5),BC$5,"")</f>
        <v/>
      </c>
      <c r="BD93" s="0" t="str">
        <f aca="false">IF(AND($BC93=$BC$5,$B93=2001),CONCATENATE($BC93," ",$B93),"")</f>
        <v/>
      </c>
      <c r="BE93" s="0" t="str">
        <f aca="false">IF(AND($BC93=$BC$5,$B93=2002),CONCATENATE($BC93," ",$B93),"")</f>
        <v/>
      </c>
      <c r="BF93" s="0" t="str">
        <f aca="false">IF(AND($BC93=$BC$5,$B93=2003),CONCATENATE($BC93," ",$B93),"")</f>
        <v/>
      </c>
      <c r="BG93" s="0" t="str">
        <f aca="false">IF(AND($BC93=$BC$5,$B93=2004),CONCATENATE($BC93," ",$B93),"")</f>
        <v/>
      </c>
      <c r="BH93" s="0" t="str">
        <f aca="false">IF(OR($EZ93=BH$5,$FA93=BH$5,$FB93=BH$5),BH$5,"")</f>
        <v/>
      </c>
      <c r="BI93" s="0" t="str">
        <f aca="false">IF(AND($BH93=$BH$5,$B93=2001),CONCATENATE($BH93," ",$B93),"")</f>
        <v/>
      </c>
      <c r="BJ93" s="0" t="str">
        <f aca="false">IF(AND($BH93=$BH$5,$B93=2002),CONCATENATE($BH93," ",$B93),"")</f>
        <v/>
      </c>
      <c r="BK93" s="0" t="str">
        <f aca="false">IF(AND($BH93=$BH$5,$B93=2003),CONCATENATE($BH93," ",$B93),"")</f>
        <v/>
      </c>
      <c r="BL93" s="0" t="str">
        <f aca="false">IF(AND($BH93=$BH$5,$B93=2004),CONCATENATE($BH93," ",$B93),"")</f>
        <v/>
      </c>
      <c r="BM93" s="0" t="str">
        <f aca="false">IF(OR($EZ93=BM$5,$FA93=BM$5,$FB93=BM$5),BM$5,"")</f>
        <v/>
      </c>
      <c r="BN93" s="0" t="str">
        <f aca="false">IF(AND($BM93=$BM$5,$B93=2001),CONCATENATE($BM93," ",$B93),"")</f>
        <v/>
      </c>
      <c r="BO93" s="0" t="str">
        <f aca="false">IF(AND($BM93=$BM$5,$B93=2002),CONCATENATE($BM93," ",$B93),"")</f>
        <v/>
      </c>
      <c r="BP93" s="0" t="str">
        <f aca="false">IF(AND($BM93=$BM$5,$B93=2003),CONCATENATE($BM93," ",$B93),"")</f>
        <v/>
      </c>
      <c r="BQ93" s="0" t="str">
        <f aca="false">IF(AND($BM93=$BM$5,$B93=2004),CONCATENATE($BM93," ",$B93),"")</f>
        <v/>
      </c>
      <c r="BR93" s="0" t="str">
        <f aca="false">IF(OR($EZ93=BR$5,$FA93=BR$5,$FB93=BR$5),BR$5,"")</f>
        <v/>
      </c>
      <c r="BS93" s="0" t="str">
        <f aca="false">IF(AND($BR93=$BR$5,$B93=2001),CONCATENATE($BR93," ",$B93),"")</f>
        <v/>
      </c>
      <c r="BT93" s="0" t="str">
        <f aca="false">IF(AND($BR93=$BR$5,$B93=2002),CONCATENATE($BR93," ",$B93),"")</f>
        <v/>
      </c>
      <c r="BU93" s="0" t="str">
        <f aca="false">IF(AND($BR93=$BR$5,$B93=2003),CONCATENATE($BR93," ",$B93),"")</f>
        <v/>
      </c>
      <c r="BV93" s="0" t="str">
        <f aca="false">IF(AND($BR93=$BR$5,$B93=2004),CONCATENATE($BR93," ",$B93),"")</f>
        <v/>
      </c>
      <c r="BW93" s="0" t="str">
        <f aca="false">IF(OR($EZ93=BW$5,$FA93=BW$5,$FB93=BW$5),BW$5,"")</f>
        <v/>
      </c>
      <c r="BX93" s="0" t="str">
        <f aca="false">IF(AND($BW93=$BW$5,$B93=2001),CONCATENATE($BW93," ",$B93),"")</f>
        <v/>
      </c>
      <c r="BY93" s="0" t="str">
        <f aca="false">IF(AND($BW93=$BW$5,$B93=2002),CONCATENATE($BW93," ",$B93),"")</f>
        <v/>
      </c>
      <c r="BZ93" s="0" t="str">
        <f aca="false">IF(AND($BW93=$BW$5,$B93=2003),CONCATENATE($BW93," ",$B93),"")</f>
        <v/>
      </c>
      <c r="CA93" s="0" t="str">
        <f aca="false">IF(AND($BW93=$BW$5,$B93=2004),CONCATENATE($BW93," ",$B93),"")</f>
        <v/>
      </c>
      <c r="CB93" s="0" t="str">
        <f aca="false">IF(OR($EZ93=CB$5,$FA93=CB$5,$FB93=CB$5),CB$5,"")</f>
        <v/>
      </c>
      <c r="CC93" s="0" t="str">
        <f aca="false">IF(AND($CB93=$CB$5,$B93=2001),CONCATENATE($CB93," ",$B93),"")</f>
        <v/>
      </c>
      <c r="CD93" s="0" t="str">
        <f aca="false">IF(AND($CB93=$CB$5,$B93=2002),CONCATENATE($CB93," ",$B93),"")</f>
        <v/>
      </c>
      <c r="CE93" s="0" t="str">
        <f aca="false">IF(AND($CB93=$CB$5,$B93=2003),CONCATENATE($CB93," ",$B93),"")</f>
        <v/>
      </c>
      <c r="CF93" s="0" t="str">
        <f aca="false">IF(AND($CB93=$CB$5,$B93=2004),CONCATENATE($CB93," ",$B93),"")</f>
        <v/>
      </c>
      <c r="CG93" s="0" t="str">
        <f aca="false">IF(OR($EZ93=CG$5,$FA93=CG$5,$FB93=CG$5),CG$5,"")</f>
        <v/>
      </c>
      <c r="CH93" s="0" t="str">
        <f aca="false">IF(AND($CG93=$CG$5,$B93=2001),CONCATENATE($CG93," ",$B93),"")</f>
        <v/>
      </c>
      <c r="CI93" s="0" t="str">
        <f aca="false">IF(AND($CG93=$CG$5,$B93=2002),CONCATENATE($CG93," ",$B93),"")</f>
        <v/>
      </c>
      <c r="CJ93" s="0" t="str">
        <f aca="false">IF(AND($CG93=$CG$5,$B93=2003),CONCATENATE($CG93," ",$B93),"")</f>
        <v/>
      </c>
      <c r="CK93" s="0" t="str">
        <f aca="false">IF(AND($CG93=$CG$5,$B93=2004),CONCATENATE($CG93," ",$B93),"")</f>
        <v/>
      </c>
      <c r="CL93" s="0" t="str">
        <f aca="false">IF(OR($EZ93=CL$5,$FA93=CL$5,$FB93=CL$5),CL$5,"")</f>
        <v/>
      </c>
      <c r="CM93" s="0" t="str">
        <f aca="false">IF(AND($CL93=$CL$5,$B93=2001),CONCATENATE($CL93," ",$B93),"")</f>
        <v/>
      </c>
      <c r="CN93" s="0" t="str">
        <f aca="false">IF(AND($CL93=$CL$5,$B93=2002),CONCATENATE($CL93," ",$B93),"")</f>
        <v/>
      </c>
      <c r="CO93" s="0" t="str">
        <f aca="false">IF(AND($CL93=$CL$5,$B93=2003),CONCATENATE($CL93," ",$B93),"")</f>
        <v/>
      </c>
      <c r="CP93" s="0" t="str">
        <f aca="false">IF(AND($CL93=$CL$5,$B93=2004),CONCATENATE($CL93," ",$B93),"")</f>
        <v/>
      </c>
      <c r="CQ93" s="0" t="str">
        <f aca="false">IF(OR($EZ93=CQ$5,$FA93=CQ$5,$FB93=CQ$5),CQ$5,"")</f>
        <v/>
      </c>
      <c r="CR93" s="0" t="str">
        <f aca="false">IF(AND($CQ93=$CQ$5,$B93=2001),CONCATENATE($CQ93," ",$B93),"")</f>
        <v/>
      </c>
      <c r="CS93" s="0" t="str">
        <f aca="false">IF(AND($CQ93=$CQ$5,$B93=2002),CONCATENATE($CQ93," ",$B93),"")</f>
        <v/>
      </c>
      <c r="CT93" s="0" t="str">
        <f aca="false">IF(AND($CQ93=$CQ$5,$B93=2003),CONCATENATE($CQ93," ",$B93),"")</f>
        <v/>
      </c>
      <c r="CU93" s="0" t="str">
        <f aca="false">IF(AND($CQ93=$CQ$5,$B93=2004),CONCATENATE($CQ93," ",$B93),"")</f>
        <v/>
      </c>
      <c r="CV93" s="0" t="str">
        <f aca="false">IF(OR($EZ93=CV$5,$FA93=CV$5,$FB93=CV$5),CV$5,"")</f>
        <v>TW</v>
      </c>
      <c r="CW93" s="0" t="str">
        <f aca="false">IF(AND($CV93=$CV$5,$B93=2001),CONCATENATE($CV93," ",$B93),"")</f>
        <v>TW 2001</v>
      </c>
      <c r="CX93" s="0" t="str">
        <f aca="false">IF(AND($CV93=$CV$5,$B93=2002),CONCATENATE($CV93," ",$B93),"")</f>
        <v/>
      </c>
      <c r="CY93" s="0" t="str">
        <f aca="false">IF(AND($CV93=$CV$5,$B93=2003),CONCATENATE($CV93," ",$B93),"")</f>
        <v/>
      </c>
      <c r="CZ93" s="0" t="str">
        <f aca="false">IF(AND($CV93=$CV$5,$B93=2004),CONCATENATE($CV93," ",$B93),"")</f>
        <v/>
      </c>
      <c r="DA93" s="0" t="str">
        <f aca="false">IF(OR($EZ93=DA$5,$FA93=DA$5,$FB93=DA$5),DA$5,"")</f>
        <v/>
      </c>
      <c r="DB93" s="0" t="str">
        <f aca="false">IF(AND($DA93=$DA$5,$B93=2001),CONCATENATE($DA93," ",$B93),"")</f>
        <v/>
      </c>
      <c r="DC93" s="0" t="str">
        <f aca="false">IF(AND($DA93=$DA$5,$B93=2002),CONCATENATE($DA93," ",$B93),"")</f>
        <v/>
      </c>
      <c r="DD93" s="0" t="str">
        <f aca="false">IF(AND($DA93=$DA$5,$B93=2003),CONCATENATE($DA93," ",$B93),"")</f>
        <v/>
      </c>
      <c r="DE93" s="0" t="str">
        <f aca="false">IF(AND($DA93=$DA$5,$B93=2004),CONCATENATE($DA93," ",$B93),"")</f>
        <v/>
      </c>
      <c r="DF93" s="0" t="n">
        <v>520</v>
      </c>
      <c r="DG93" s="0" t="n">
        <v>390</v>
      </c>
      <c r="DH93" s="12" t="n">
        <v>1326.1</v>
      </c>
      <c r="DI93" s="12" t="n">
        <v>1205</v>
      </c>
      <c r="DJ93" s="12" t="n">
        <v>560</v>
      </c>
      <c r="DK93" s="12" t="n">
        <v>0</v>
      </c>
      <c r="DL93" s="12" t="n">
        <v>0</v>
      </c>
      <c r="DM93" s="0" t="n">
        <v>6.8</v>
      </c>
      <c r="DN93" s="12" t="n">
        <v>1023.1</v>
      </c>
      <c r="DO93" s="0" t="n">
        <v>34</v>
      </c>
      <c r="DP93" s="0" t="n">
        <v>160</v>
      </c>
      <c r="DQ93" s="12" t="n">
        <v>0</v>
      </c>
      <c r="DR93" s="12" t="n">
        <v>0</v>
      </c>
      <c r="DS93" s="12" t="n">
        <v>500</v>
      </c>
      <c r="DT93" s="12" t="n">
        <v>0</v>
      </c>
      <c r="DU93" s="12" t="n">
        <v>1023.1</v>
      </c>
      <c r="DV93" s="0" t="n">
        <v>6.8</v>
      </c>
      <c r="DW93" s="0" t="n">
        <v>49</v>
      </c>
      <c r="DX93" s="12" t="n">
        <v>5.2</v>
      </c>
      <c r="DY93" s="0" t="n">
        <v>685</v>
      </c>
      <c r="DZ93" s="0" t="n">
        <v>1065</v>
      </c>
      <c r="EA93" s="0" t="n">
        <v>0</v>
      </c>
      <c r="EB93" s="12" t="n">
        <f aca="false">DF93*$EB$1*$EB$2</f>
        <v>93600</v>
      </c>
      <c r="EC93" s="12" t="n">
        <v>238698</v>
      </c>
      <c r="ED93" s="12" t="n">
        <v>216900</v>
      </c>
      <c r="EE93" s="12" t="n">
        <v>100800</v>
      </c>
      <c r="EF93" s="12" t="n">
        <v>0</v>
      </c>
      <c r="EG93" s="12" t="n">
        <v>0</v>
      </c>
      <c r="EH93" s="12" t="n">
        <v>1224</v>
      </c>
      <c r="EI93" s="12" t="n">
        <v>184158</v>
      </c>
      <c r="EJ93" s="12" t="n">
        <v>6120</v>
      </c>
      <c r="EK93" s="12" t="n">
        <v>28800</v>
      </c>
      <c r="EL93" s="12" t="n">
        <v>0</v>
      </c>
      <c r="EM93" s="12" t="n">
        <v>0</v>
      </c>
      <c r="EN93" s="12" t="n">
        <v>90000</v>
      </c>
      <c r="EO93" s="12" t="n">
        <v>0</v>
      </c>
      <c r="EP93" s="12" t="n">
        <v>184158</v>
      </c>
      <c r="EQ93" s="0" t="n">
        <v>1224</v>
      </c>
      <c r="ER93" s="12" t="n">
        <v>8820</v>
      </c>
      <c r="ES93" s="12" t="n">
        <v>936</v>
      </c>
      <c r="ET93" s="12" t="n">
        <v>123300</v>
      </c>
      <c r="EU93" s="12" t="n">
        <v>191700</v>
      </c>
      <c r="EV93" s="0" t="n">
        <v>0</v>
      </c>
      <c r="EW93" s="0" t="s">
        <v>177</v>
      </c>
      <c r="EX93" s="0" t="s">
        <v>115</v>
      </c>
      <c r="EY93" s="0" t="s">
        <v>116</v>
      </c>
      <c r="EZ93" s="27" t="s">
        <v>59</v>
      </c>
      <c r="FA93" s="27" t="s">
        <v>97</v>
      </c>
      <c r="FB93" s="27"/>
      <c r="FC93" s="0" t="s">
        <v>357</v>
      </c>
      <c r="FD93" s="0" t="s">
        <v>358</v>
      </c>
      <c r="FE93" s="0" t="s">
        <v>364</v>
      </c>
      <c r="FF93" s="0" t="s">
        <v>365</v>
      </c>
      <c r="FS93" s="0" t="n">
        <v>524</v>
      </c>
    </row>
    <row r="94" customFormat="false" ht="12.75" hidden="false" customHeight="false" outlineLevel="0" collapsed="false">
      <c r="A94" s="0" t="s">
        <v>517</v>
      </c>
      <c r="B94" s="0" t="n">
        <v>2003</v>
      </c>
      <c r="C94" s="24"/>
      <c r="D94" s="0" t="s">
        <v>405</v>
      </c>
      <c r="E94" s="0" t="str">
        <f aca="false">CONCATENATE(D94," ",B94)</f>
        <v>NM 2003</v>
      </c>
      <c r="F94" s="0" t="s">
        <v>406</v>
      </c>
      <c r="G94" s="0" t="s">
        <v>578</v>
      </c>
      <c r="H94" s="0" t="s">
        <v>473</v>
      </c>
      <c r="I94" s="0" t="s">
        <v>474</v>
      </c>
      <c r="J94" s="0" t="str">
        <f aca="false">IF(OR($EZ94=J$5,$FA94=J$5,$FB94=J$5),J$5,"")</f>
        <v/>
      </c>
      <c r="K94" s="0" t="str">
        <f aca="false">IF(AND($J94=$J$5,$B94=2001),CONCATENATE($J94," ",$B94),"")</f>
        <v/>
      </c>
      <c r="L94" s="0" t="str">
        <f aca="false">IF(AND($J94=$J$5,$B94=2002),CONCATENATE($J94," ",$B94),"")</f>
        <v/>
      </c>
      <c r="M94" s="0" t="str">
        <f aca="false">IF(AND($J94=$J$5,$B94=2003),CONCATENATE($J94," ",$B94),"")</f>
        <v/>
      </c>
      <c r="N94" s="0" t="str">
        <f aca="false">IF(AND($J94=$J$5,$B94=2004),CONCATENATE($J94," ",$B94),"")</f>
        <v/>
      </c>
      <c r="O94" s="0" t="str">
        <f aca="false">IF(OR($EZ94=O$5,$FA94=O$5,$FB94=O$5),O$5,"")</f>
        <v>El Paso North</v>
      </c>
      <c r="P94" s="0" t="str">
        <f aca="false">IF(AND($O94=$O$5,$B94=2001),CONCATENATE($O94," ",$B94),"")</f>
        <v/>
      </c>
      <c r="Q94" s="0" t="str">
        <f aca="false">IF(AND($O94=$O$5,$B94=2002),CONCATENATE($O94," ",$B94),"")</f>
        <v/>
      </c>
      <c r="R94" s="0" t="str">
        <f aca="false">IF(AND($O94=$O$5,$B94=2003),CONCATENATE($O94," ",$B94),"")</f>
        <v>El Paso North 2003</v>
      </c>
      <c r="S94" s="0" t="str">
        <f aca="false">IF(AND($O94=$O$5,$B94=2004),CONCATENATE($O94," ",$B94),"")</f>
        <v/>
      </c>
      <c r="T94" s="0" t="str">
        <f aca="false">IF(OR($EZ94=T$5,$FA94=T$5,$FB94=T$5),T$5,"")</f>
        <v/>
      </c>
      <c r="U94" s="0" t="str">
        <f aca="false">IF(AND($T94=$T$5,$B94=2001),CONCATENATE($T94," ",$B94),"")</f>
        <v/>
      </c>
      <c r="V94" s="0" t="str">
        <f aca="false">IF(AND($T94=$T$5,$B94=2002),CONCATENATE($T94," ",$B94),"")</f>
        <v/>
      </c>
      <c r="W94" s="0" t="str">
        <f aca="false">IF(AND($T94=$T$5,$B94=2003),CONCATENATE($T94," ",$B94),"")</f>
        <v/>
      </c>
      <c r="X94" s="0" t="str">
        <f aca="false">IF(AND($T94=$T$5,$B94=2004),CONCATENATE($T94," ",$B94),"")</f>
        <v/>
      </c>
      <c r="Y94" s="0" t="str">
        <f aca="false">IF(OR($EZ94=Y$5,$FA94=Y$5,$FB94=Y$5),Y$5,"")</f>
        <v/>
      </c>
      <c r="Z94" s="0" t="str">
        <f aca="false">IF(AND($Y94=$Y$5,$B94=2001),CONCATENATE($Y94," ",$B94),"")</f>
        <v/>
      </c>
      <c r="AA94" s="0" t="str">
        <f aca="false">IF(AND($Y94=$Y$5,$B94=2002),CONCATENATE($Y94," ",$B94),"")</f>
        <v/>
      </c>
      <c r="AB94" s="0" t="str">
        <f aca="false">IF(AND($Y94=$Y$5,$B94=2003),CONCATENATE($Y94," ",$B94),"")</f>
        <v/>
      </c>
      <c r="AC94" s="0" t="str">
        <f aca="false">IF(AND($Y94=$Y$5,$B94=2004),CONCATENATE($Y94," ",$B94),"")</f>
        <v/>
      </c>
      <c r="AD94" s="0" t="str">
        <f aca="false">IF(OR($EZ94=AD$5,$FA94=AD$5,$FB94=AD$5),AD$5,"")</f>
        <v/>
      </c>
      <c r="AE94" s="0" t="str">
        <f aca="false">IF(AND($AD94=$AD$5,$B94=2001),CONCATENATE($AD94," ",$B94),"")</f>
        <v/>
      </c>
      <c r="AF94" s="0" t="str">
        <f aca="false">IF(AND($AD94=$AD$5,$B94=2002),CONCATENATE($AD94," ",$B94),"")</f>
        <v/>
      </c>
      <c r="AG94" s="0" t="str">
        <f aca="false">IF(AND($AD94=$AD$5,$B94=2003),CONCATENATE($AD94," ",$B94),"")</f>
        <v/>
      </c>
      <c r="AH94" s="0" t="str">
        <f aca="false">IF(AND($AD94=$AD$5,$B94=2004),CONCATENATE($AD94," ",$B94),"")</f>
        <v/>
      </c>
      <c r="AI94" s="0" t="str">
        <f aca="false">IF(OR($EZ94=AI$5,$FA94=AI$5,$FB94=AI$5),AI$5,"")</f>
        <v/>
      </c>
      <c r="AJ94" s="0" t="str">
        <f aca="false">IF(AND($AI94=$AI$5,$B94=2001),CONCATENATE($AI94," ",$B94),"")</f>
        <v/>
      </c>
      <c r="AK94" s="0" t="str">
        <f aca="false">IF(AND($AI94=$AI$5,$B94=2002),CONCATENATE($AI94," ",$B94),"")</f>
        <v/>
      </c>
      <c r="AL94" s="0" t="str">
        <f aca="false">IF(AND($AI94=$AI$5,$B94=2003),CONCATENATE($AI94," ",$B94),"")</f>
        <v/>
      </c>
      <c r="AM94" s="0" t="str">
        <f aca="false">IF(AND($AI94=$AI$5,$B94=2004),CONCATENATE($AI94," ",$B94),"")</f>
        <v/>
      </c>
      <c r="AN94" s="0" t="str">
        <f aca="false">IF(OR($EZ94=AN$5,$FA94=AN$5,$FB94=AN$5),AN$5,"")</f>
        <v/>
      </c>
      <c r="AO94" s="0" t="str">
        <f aca="false">IF(AND($AN94=$AN$5,$B94=2001),CONCATENATE($AN94," ",$B94),"")</f>
        <v/>
      </c>
      <c r="AP94" s="0" t="str">
        <f aca="false">IF(AND($AN94=$AN$5,$B94=2002),CONCATENATE($AN94," ",$B94),"")</f>
        <v/>
      </c>
      <c r="AQ94" s="0" t="str">
        <f aca="false">IF(AND($AN94=$AN$5,$B94=2003),CONCATENATE($AN94," ",$B94),"")</f>
        <v/>
      </c>
      <c r="AR94" s="0" t="str">
        <f aca="false">IF(AND($AN94=$AN$5,$B94=2004),CONCATENATE($AN94," ",$B94),"")</f>
        <v/>
      </c>
      <c r="AS94" s="0" t="str">
        <f aca="false">IF(OR($EZ94=AS$5,$FA94=AS$5,$FB94=AS$5),AS$5,"")</f>
        <v/>
      </c>
      <c r="AT94" s="0" t="str">
        <f aca="false">IF(AND($AS94=$AS$5,$B94=2001),CONCATENATE($AS94," ",$B94),"")</f>
        <v/>
      </c>
      <c r="AU94" s="0" t="str">
        <f aca="false">IF(AND($AS94=$AS$5,$B94=2002),CONCATENATE($AS94," ",$B94),"")</f>
        <v/>
      </c>
      <c r="AV94" s="0" t="str">
        <f aca="false">IF(AND($AS94=$AS$5,$B94=2003),CONCATENATE($AS94," ",$B94),"")</f>
        <v/>
      </c>
      <c r="AW94" s="0" t="str">
        <f aca="false">IF(AND($AS94=$AS$5,$B94=2004),CONCATENATE($AS94," ",$B94),"")</f>
        <v/>
      </c>
      <c r="AX94" s="0" t="str">
        <f aca="false">IF(OR($EZ94=AX$5,$FA94=AX$5,$FB94=AX$5),AX$5,"")</f>
        <v/>
      </c>
      <c r="AY94" s="0" t="str">
        <f aca="false">IF(AND($AX94=$AX$5,$B94=2001),CONCATENATE($AX94," ",$B94),"")</f>
        <v/>
      </c>
      <c r="AZ94" s="0" t="str">
        <f aca="false">IF(AND($AX94=$AX$5,$B94=2002),CONCATENATE($AX94," ",$B94),"")</f>
        <v/>
      </c>
      <c r="BA94" s="0" t="str">
        <f aca="false">IF(AND($AX94=$AX$5,$B94=2003),CONCATENATE($AX94," ",$B94),"")</f>
        <v/>
      </c>
      <c r="BB94" s="0" t="str">
        <f aca="false">IF(AND($AX94=$AX$5,$B94=2004),CONCATENATE($AX94," ",$B94),"")</f>
        <v/>
      </c>
      <c r="BC94" s="0" t="str">
        <f aca="false">IF(OR($EZ94=BC$5,$FA94=BC$5,$FB94=BC$5),BC$5,"")</f>
        <v/>
      </c>
      <c r="BD94" s="0" t="str">
        <f aca="false">IF(AND($BC94=$BC$5,$B94=2001),CONCATENATE($BC94," ",$B94),"")</f>
        <v/>
      </c>
      <c r="BE94" s="0" t="str">
        <f aca="false">IF(AND($BC94=$BC$5,$B94=2002),CONCATENATE($BC94," ",$B94),"")</f>
        <v/>
      </c>
      <c r="BF94" s="0" t="str">
        <f aca="false">IF(AND($BC94=$BC$5,$B94=2003),CONCATENATE($BC94," ",$B94),"")</f>
        <v/>
      </c>
      <c r="BG94" s="0" t="str">
        <f aca="false">IF(AND($BC94=$BC$5,$B94=2004),CONCATENATE($BC94," ",$B94),"")</f>
        <v/>
      </c>
      <c r="BH94" s="0" t="str">
        <f aca="false">IF(OR($EZ94=BH$5,$FA94=BH$5,$FB94=BH$5),BH$5,"")</f>
        <v/>
      </c>
      <c r="BI94" s="0" t="str">
        <f aca="false">IF(AND($BH94=$BH$5,$B94=2001),CONCATENATE($BH94," ",$B94),"")</f>
        <v/>
      </c>
      <c r="BJ94" s="0" t="str">
        <f aca="false">IF(AND($BH94=$BH$5,$B94=2002),CONCATENATE($BH94," ",$B94),"")</f>
        <v/>
      </c>
      <c r="BK94" s="0" t="str">
        <f aca="false">IF(AND($BH94=$BH$5,$B94=2003),CONCATENATE($BH94," ",$B94),"")</f>
        <v/>
      </c>
      <c r="BL94" s="0" t="str">
        <f aca="false">IF(AND($BH94=$BH$5,$B94=2004),CONCATENATE($BH94," ",$B94),"")</f>
        <v/>
      </c>
      <c r="BM94" s="0" t="str">
        <f aca="false">IF(OR($EZ94=BM$5,$FA94=BM$5,$FB94=BM$5),BM$5,"")</f>
        <v/>
      </c>
      <c r="BN94" s="0" t="str">
        <f aca="false">IF(AND($BM94=$BM$5,$B94=2001),CONCATENATE($BM94," ",$B94),"")</f>
        <v/>
      </c>
      <c r="BO94" s="0" t="str">
        <f aca="false">IF(AND($BM94=$BM$5,$B94=2002),CONCATENATE($BM94," ",$B94),"")</f>
        <v/>
      </c>
      <c r="BP94" s="0" t="str">
        <f aca="false">IF(AND($BM94=$BM$5,$B94=2003),CONCATENATE($BM94," ",$B94),"")</f>
        <v/>
      </c>
      <c r="BQ94" s="0" t="str">
        <f aca="false">IF(AND($BM94=$BM$5,$B94=2004),CONCATENATE($BM94," ",$B94),"")</f>
        <v/>
      </c>
      <c r="BR94" s="0" t="str">
        <f aca="false">IF(OR($EZ94=BR$5,$FA94=BR$5,$FB94=BR$5),BR$5,"")</f>
        <v/>
      </c>
      <c r="BS94" s="0" t="str">
        <f aca="false">IF(AND($BR94=$BR$5,$B94=2001),CONCATENATE($BR94," ",$B94),"")</f>
        <v/>
      </c>
      <c r="BT94" s="0" t="str">
        <f aca="false">IF(AND($BR94=$BR$5,$B94=2002),CONCATENATE($BR94," ",$B94),"")</f>
        <v/>
      </c>
      <c r="BU94" s="0" t="str">
        <f aca="false">IF(AND($BR94=$BR$5,$B94=2003),CONCATENATE($BR94," ",$B94),"")</f>
        <v/>
      </c>
      <c r="BV94" s="0" t="str">
        <f aca="false">IF(AND($BR94=$BR$5,$B94=2004),CONCATENATE($BR94," ",$B94),"")</f>
        <v/>
      </c>
      <c r="BW94" s="0" t="str">
        <f aca="false">IF(OR($EZ94=BW$5,$FA94=BW$5,$FB94=BW$5),BW$5,"")</f>
        <v/>
      </c>
      <c r="BX94" s="0" t="str">
        <f aca="false">IF(AND($BW94=$BW$5,$B94=2001),CONCATENATE($BW94," ",$B94),"")</f>
        <v/>
      </c>
      <c r="BY94" s="0" t="str">
        <f aca="false">IF(AND($BW94=$BW$5,$B94=2002),CONCATENATE($BW94," ",$B94),"")</f>
        <v/>
      </c>
      <c r="BZ94" s="0" t="str">
        <f aca="false">IF(AND($BW94=$BW$5,$B94=2003),CONCATENATE($BW94," ",$B94),"")</f>
        <v/>
      </c>
      <c r="CA94" s="0" t="str">
        <f aca="false">IF(AND($BW94=$BW$5,$B94=2004),CONCATENATE($BW94," ",$B94),"")</f>
        <v/>
      </c>
      <c r="CB94" s="0" t="str">
        <f aca="false">IF(OR($EZ94=CB$5,$FA94=CB$5,$FB94=CB$5),CB$5,"")</f>
        <v/>
      </c>
      <c r="CC94" s="0" t="str">
        <f aca="false">IF(AND($CB94=$CB$5,$B94=2001),CONCATENATE($CB94," ",$B94),"")</f>
        <v/>
      </c>
      <c r="CD94" s="0" t="str">
        <f aca="false">IF(AND($CB94=$CB$5,$B94=2002),CONCATENATE($CB94," ",$B94),"")</f>
        <v/>
      </c>
      <c r="CE94" s="0" t="str">
        <f aca="false">IF(AND($CB94=$CB$5,$B94=2003),CONCATENATE($CB94," ",$B94),"")</f>
        <v/>
      </c>
      <c r="CF94" s="0" t="str">
        <f aca="false">IF(AND($CB94=$CB$5,$B94=2004),CONCATENATE($CB94," ",$B94),"")</f>
        <v/>
      </c>
      <c r="CG94" s="0" t="str">
        <f aca="false">IF(OR($EZ94=CG$5,$FA94=CG$5,$FB94=CG$5),CG$5,"")</f>
        <v/>
      </c>
      <c r="CH94" s="0" t="str">
        <f aca="false">IF(AND($CG94=$CG$5,$B94=2001),CONCATENATE($CG94," ",$B94),"")</f>
        <v/>
      </c>
      <c r="CI94" s="0" t="str">
        <f aca="false">IF(AND($CG94=$CG$5,$B94=2002),CONCATENATE($CG94," ",$B94),"")</f>
        <v/>
      </c>
      <c r="CJ94" s="0" t="str">
        <f aca="false">IF(AND($CG94=$CG$5,$B94=2003),CONCATENATE($CG94," ",$B94),"")</f>
        <v/>
      </c>
      <c r="CK94" s="0" t="str">
        <f aca="false">IF(AND($CG94=$CG$5,$B94=2004),CONCATENATE($CG94," ",$B94),"")</f>
        <v/>
      </c>
      <c r="CL94" s="0" t="str">
        <f aca="false">IF(OR($EZ94=CL$5,$FA94=CL$5,$FB94=CL$5),CL$5,"")</f>
        <v/>
      </c>
      <c r="CM94" s="0" t="str">
        <f aca="false">IF(AND($CL94=$CL$5,$B94=2001),CONCATENATE($CL94," ",$B94),"")</f>
        <v/>
      </c>
      <c r="CN94" s="0" t="str">
        <f aca="false">IF(AND($CL94=$CL$5,$B94=2002),CONCATENATE($CL94," ",$B94),"")</f>
        <v/>
      </c>
      <c r="CO94" s="0" t="str">
        <f aca="false">IF(AND($CL94=$CL$5,$B94=2003),CONCATENATE($CL94," ",$B94),"")</f>
        <v/>
      </c>
      <c r="CP94" s="0" t="str">
        <f aca="false">IF(AND($CL94=$CL$5,$B94=2004),CONCATENATE($CL94," ",$B94),"")</f>
        <v/>
      </c>
      <c r="CQ94" s="0" t="str">
        <f aca="false">IF(OR($EZ94=CQ$5,$FA94=CQ$5,$FB94=CQ$5),CQ$5,"")</f>
        <v>SWG</v>
      </c>
      <c r="CR94" s="0" t="str">
        <f aca="false">IF(AND($CQ94=$CQ$5,$B94=2001),CONCATENATE($CQ94," ",$B94),"")</f>
        <v/>
      </c>
      <c r="CS94" s="0" t="str">
        <f aca="false">IF(AND($CQ94=$CQ$5,$B94=2002),CONCATENATE($CQ94," ",$B94),"")</f>
        <v/>
      </c>
      <c r="CT94" s="0" t="str">
        <f aca="false">IF(AND($CQ94=$CQ$5,$B94=2003),CONCATENATE($CQ94," ",$B94),"")</f>
        <v>SWG 2003</v>
      </c>
      <c r="CU94" s="0" t="str">
        <f aca="false">IF(AND($CQ94=$CQ$5,$B94=2004),CONCATENATE($CQ94," ",$B94),"")</f>
        <v/>
      </c>
      <c r="CV94" s="0" t="str">
        <f aca="false">IF(OR($EZ94=CV$5,$FA94=CV$5,$FB94=CV$5),CV$5,"")</f>
        <v/>
      </c>
      <c r="CW94" s="0" t="str">
        <f aca="false">IF(AND($CV94=$CV$5,$B94=2001),CONCATENATE($CV94," ",$B94),"")</f>
        <v/>
      </c>
      <c r="CX94" s="0" t="str">
        <f aca="false">IF(AND($CV94=$CV$5,$B94=2002),CONCATENATE($CV94," ",$B94),"")</f>
        <v/>
      </c>
      <c r="CY94" s="0" t="str">
        <f aca="false">IF(AND($CV94=$CV$5,$B94=2003),CONCATENATE($CV94," ",$B94),"")</f>
        <v/>
      </c>
      <c r="CZ94" s="0" t="str">
        <f aca="false">IF(AND($CV94=$CV$5,$B94=2004),CONCATENATE($CV94," ",$B94),"")</f>
        <v/>
      </c>
      <c r="DA94" s="0" t="str">
        <f aca="false">IF(OR($EZ94=DA$5,$FA94=DA$5,$FB94=DA$5),DA$5,"")</f>
        <v/>
      </c>
      <c r="DB94" s="0" t="str">
        <f aca="false">IF(AND($DA94=$DA$5,$B94=2001),CONCATENATE($DA94," ",$B94),"")</f>
        <v/>
      </c>
      <c r="DC94" s="0" t="str">
        <f aca="false">IF(AND($DA94=$DA$5,$B94=2002),CONCATENATE($DA94," ",$B94),"")</f>
        <v/>
      </c>
      <c r="DD94" s="0" t="str">
        <f aca="false">IF(AND($DA94=$DA$5,$B94=2003),CONCATENATE($DA94," ",$B94),"")</f>
        <v/>
      </c>
      <c r="DE94" s="0" t="str">
        <f aca="false">IF(AND($DA94=$DA$5,$B94=2004),CONCATENATE($DA94," ",$B94),"")</f>
        <v/>
      </c>
      <c r="DF94" s="0" t="n">
        <v>220</v>
      </c>
      <c r="DG94" s="0" t="n">
        <v>220</v>
      </c>
      <c r="DH94" s="12" t="n">
        <v>3066.1</v>
      </c>
      <c r="DI94" s="12" t="n">
        <v>1425</v>
      </c>
      <c r="DJ94" s="12" t="n">
        <v>9850</v>
      </c>
      <c r="DK94" s="12" t="n">
        <v>3833</v>
      </c>
      <c r="DL94" s="12" t="n">
        <v>3245</v>
      </c>
      <c r="DM94" s="0" t="n">
        <v>6.8</v>
      </c>
      <c r="DN94" s="12" t="n">
        <v>1503.1</v>
      </c>
      <c r="DO94" s="0" t="n">
        <v>34</v>
      </c>
      <c r="DP94" s="0" t="n">
        <v>160</v>
      </c>
      <c r="DQ94" s="12" t="n">
        <v>4295</v>
      </c>
      <c r="DR94" s="12" t="n">
        <v>1390</v>
      </c>
      <c r="DS94" s="12" t="n">
        <v>5396</v>
      </c>
      <c r="DT94" s="12" t="n">
        <v>1296</v>
      </c>
      <c r="DU94" s="12" t="n">
        <v>1503.1</v>
      </c>
      <c r="DV94" s="0" t="n">
        <v>6.8</v>
      </c>
      <c r="DW94" s="0" t="n">
        <v>559</v>
      </c>
      <c r="DX94" s="12" t="n">
        <v>2375.2</v>
      </c>
      <c r="DY94" s="0" t="n">
        <v>905</v>
      </c>
      <c r="DZ94" s="0" t="n">
        <v>1065</v>
      </c>
      <c r="EA94" s="0" t="n">
        <v>0</v>
      </c>
      <c r="EB94" s="12" t="n">
        <f aca="false">DF94*$EB$1*$EB$2</f>
        <v>39600</v>
      </c>
      <c r="EC94" s="12" t="n">
        <v>551898</v>
      </c>
      <c r="ED94" s="12" t="n">
        <v>256500</v>
      </c>
      <c r="EE94" s="12" t="n">
        <v>1773000</v>
      </c>
      <c r="EF94" s="12" t="n">
        <v>689940</v>
      </c>
      <c r="EG94" s="12" t="n">
        <v>584100</v>
      </c>
      <c r="EH94" s="12" t="n">
        <v>1224</v>
      </c>
      <c r="EI94" s="12" t="n">
        <v>270558</v>
      </c>
      <c r="EJ94" s="12" t="n">
        <v>6120</v>
      </c>
      <c r="EK94" s="12" t="n">
        <v>28800</v>
      </c>
      <c r="EL94" s="12" t="n">
        <v>773100</v>
      </c>
      <c r="EM94" s="12" t="n">
        <v>250200</v>
      </c>
      <c r="EN94" s="12" t="n">
        <v>971280</v>
      </c>
      <c r="EO94" s="12" t="n">
        <v>233280</v>
      </c>
      <c r="EP94" s="12" t="n">
        <v>270558</v>
      </c>
      <c r="EQ94" s="0" t="n">
        <v>1224</v>
      </c>
      <c r="ER94" s="12" t="n">
        <v>100620</v>
      </c>
      <c r="ES94" s="12" t="n">
        <v>427536</v>
      </c>
      <c r="ET94" s="12" t="n">
        <v>162900</v>
      </c>
      <c r="EU94" s="12" t="n">
        <v>191700</v>
      </c>
      <c r="EV94" s="0" t="n">
        <v>0</v>
      </c>
      <c r="EW94" s="0" t="s">
        <v>121</v>
      </c>
      <c r="EX94" s="0" t="s">
        <v>115</v>
      </c>
      <c r="EY94" s="0" t="s">
        <v>116</v>
      </c>
      <c r="EZ94" s="0" t="s">
        <v>59</v>
      </c>
      <c r="FA94" s="0" t="s">
        <v>96</v>
      </c>
      <c r="FG94" s="0" t="s">
        <v>579</v>
      </c>
      <c r="FS94" s="0" t="n">
        <v>618</v>
      </c>
    </row>
    <row r="95" customFormat="false" ht="12.75" hidden="false" customHeight="false" outlineLevel="0" collapsed="false">
      <c r="A95" s="0" t="s">
        <v>108</v>
      </c>
      <c r="B95" s="0" t="n">
        <v>1999</v>
      </c>
      <c r="C95" s="24" t="n">
        <v>36161</v>
      </c>
      <c r="D95" s="0" t="s">
        <v>382</v>
      </c>
      <c r="E95" s="0" t="str">
        <f aca="false">CONCATENATE(D95," ",B95)</f>
        <v>CO 1999</v>
      </c>
      <c r="F95" s="0" t="s">
        <v>383</v>
      </c>
      <c r="G95" s="0" t="s">
        <v>580</v>
      </c>
      <c r="H95" s="0" t="s">
        <v>89</v>
      </c>
      <c r="I95" s="0" t="s">
        <v>384</v>
      </c>
      <c r="J95" s="0" t="str">
        <f aca="false">IF(OR($EZ95=J$5,$FA95=J$5,$FB95=J$5),J$5,"")</f>
        <v>CIG</v>
      </c>
      <c r="K95" s="0" t="str">
        <f aca="false">IF(AND($J95=$J$5,$B95=2001),CONCATENATE($J95," ",$B95),"")</f>
        <v/>
      </c>
      <c r="L95" s="0" t="str">
        <f aca="false">IF(AND($J95=$J$5,$B95=2002),CONCATENATE($J95," ",$B95),"")</f>
        <v/>
      </c>
      <c r="M95" s="0" t="str">
        <f aca="false">IF(AND($J95=$J$5,$B95=2003),CONCATENATE($J95," ",$B95),"")</f>
        <v/>
      </c>
      <c r="N95" s="0" t="str">
        <f aca="false">IF(AND($J95=$J$5,$B95=2004),CONCATENATE($J95," ",$B95),"")</f>
        <v/>
      </c>
      <c r="O95" s="0" t="str">
        <f aca="false">IF(OR($EZ95=O$5,$FA95=O$5,$FB95=O$5),O$5,"")</f>
        <v/>
      </c>
      <c r="P95" s="0" t="str">
        <f aca="false">IF(AND($O95=$O$5,$B95=2001),CONCATENATE($O95," ",$B95),"")</f>
        <v/>
      </c>
      <c r="Q95" s="0" t="str">
        <f aca="false">IF(AND($O95=$O$5,$B95=2002),CONCATENATE($O95," ",$B95),"")</f>
        <v/>
      </c>
      <c r="R95" s="0" t="str">
        <f aca="false">IF(AND($O95=$O$5,$B95=2003),CONCATENATE($O95," ",$B95),"")</f>
        <v/>
      </c>
      <c r="S95" s="0" t="str">
        <f aca="false">IF(AND($O95=$O$5,$B95=2004),CONCATENATE($O95," ",$B95),"")</f>
        <v/>
      </c>
      <c r="T95" s="0" t="str">
        <f aca="false">IF(OR($EZ95=T$5,$FA95=T$5,$FB95=T$5),T$5,"")</f>
        <v/>
      </c>
      <c r="U95" s="0" t="str">
        <f aca="false">IF(AND($T95=$T$5,$B95=2001),CONCATENATE($T95," ",$B95),"")</f>
        <v/>
      </c>
      <c r="V95" s="0" t="str">
        <f aca="false">IF(AND($T95=$T$5,$B95=2002),CONCATENATE($T95," ",$B95),"")</f>
        <v/>
      </c>
      <c r="W95" s="0" t="str">
        <f aca="false">IF(AND($T95=$T$5,$B95=2003),CONCATENATE($T95," ",$B95),"")</f>
        <v/>
      </c>
      <c r="X95" s="0" t="str">
        <f aca="false">IF(AND($T95=$T$5,$B95=2004),CONCATENATE($T95," ",$B95),"")</f>
        <v/>
      </c>
      <c r="Y95" s="0" t="str">
        <f aca="false">IF(OR($EZ95=Y$5,$FA95=Y$5,$FB95=Y$5),Y$5,"")</f>
        <v/>
      </c>
      <c r="Z95" s="0" t="str">
        <f aca="false">IF(AND($Y95=$Y$5,$B95=2001),CONCATENATE($Y95," ",$B95),"")</f>
        <v/>
      </c>
      <c r="AA95" s="0" t="str">
        <f aca="false">IF(AND($Y95=$Y$5,$B95=2002),CONCATENATE($Y95," ",$B95),"")</f>
        <v/>
      </c>
      <c r="AB95" s="0" t="str">
        <f aca="false">IF(AND($Y95=$Y$5,$B95=2003),CONCATENATE($Y95," ",$B95),"")</f>
        <v/>
      </c>
      <c r="AC95" s="0" t="str">
        <f aca="false">IF(AND($Y95=$Y$5,$B95=2004),CONCATENATE($Y95," ",$B95),"")</f>
        <v/>
      </c>
      <c r="AD95" s="0" t="str">
        <f aca="false">IF(OR($EZ95=AD$5,$FA95=AD$5,$FB95=AD$5),AD$5,"")</f>
        <v/>
      </c>
      <c r="AE95" s="0" t="str">
        <f aca="false">IF(AND($AD95=$AD$5,$B95=2001),CONCATENATE($AD95," ",$B95),"")</f>
        <v/>
      </c>
      <c r="AF95" s="0" t="str">
        <f aca="false">IF(AND($AD95=$AD$5,$B95=2002),CONCATENATE($AD95," ",$B95),"")</f>
        <v/>
      </c>
      <c r="AG95" s="0" t="str">
        <f aca="false">IF(AND($AD95=$AD$5,$B95=2003),CONCATENATE($AD95," ",$B95),"")</f>
        <v/>
      </c>
      <c r="AH95" s="0" t="str">
        <f aca="false">IF(AND($AD95=$AD$5,$B95=2004),CONCATENATE($AD95," ",$B95),"")</f>
        <v/>
      </c>
      <c r="AI95" s="0" t="str">
        <f aca="false">IF(OR($EZ95=AI$5,$FA95=AI$5,$FB95=AI$5),AI$5,"")</f>
        <v/>
      </c>
      <c r="AJ95" s="0" t="str">
        <f aca="false">IF(AND($AI95=$AI$5,$B95=2001),CONCATENATE($AI95," ",$B95),"")</f>
        <v/>
      </c>
      <c r="AK95" s="0" t="str">
        <f aca="false">IF(AND($AI95=$AI$5,$B95=2002),CONCATENATE($AI95," ",$B95),"")</f>
        <v/>
      </c>
      <c r="AL95" s="0" t="str">
        <f aca="false">IF(AND($AI95=$AI$5,$B95=2003),CONCATENATE($AI95," ",$B95),"")</f>
        <v/>
      </c>
      <c r="AM95" s="0" t="str">
        <f aca="false">IF(AND($AI95=$AI$5,$B95=2004),CONCATENATE($AI95," ",$B95),"")</f>
        <v/>
      </c>
      <c r="AN95" s="0" t="str">
        <f aca="false">IF(OR($EZ95=AN$5,$FA95=AN$5,$FB95=AN$5),AN$5,"")</f>
        <v>KN</v>
      </c>
      <c r="AO95" s="0" t="str">
        <f aca="false">IF(AND($AN95=$AN$5,$B95=2001),CONCATENATE($AN95," ",$B95),"")</f>
        <v/>
      </c>
      <c r="AP95" s="0" t="str">
        <f aca="false">IF(AND($AN95=$AN$5,$B95=2002),CONCATENATE($AN95," ",$B95),"")</f>
        <v/>
      </c>
      <c r="AQ95" s="0" t="str">
        <f aca="false">IF(AND($AN95=$AN$5,$B95=2003),CONCATENATE($AN95," ",$B95),"")</f>
        <v/>
      </c>
      <c r="AR95" s="0" t="str">
        <f aca="false">IF(AND($AN95=$AN$5,$B95=2004),CONCATENATE($AN95," ",$B95),"")</f>
        <v/>
      </c>
      <c r="AS95" s="0" t="str">
        <f aca="false">IF(OR($EZ95=AS$5,$FA95=AS$5,$FB95=AS$5),AS$5,"")</f>
        <v/>
      </c>
      <c r="AT95" s="0" t="str">
        <f aca="false">IF(AND($AS95=$AS$5,$B95=2001),CONCATENATE($AS95," ",$B95),"")</f>
        <v/>
      </c>
      <c r="AU95" s="0" t="str">
        <f aca="false">IF(AND($AS95=$AS$5,$B95=2002),CONCATENATE($AS95," ",$B95),"")</f>
        <v/>
      </c>
      <c r="AV95" s="0" t="str">
        <f aca="false">IF(AND($AS95=$AS$5,$B95=2003),CONCATENATE($AS95," ",$B95),"")</f>
        <v/>
      </c>
      <c r="AW95" s="0" t="str">
        <f aca="false">IF(AND($AS95=$AS$5,$B95=2004),CONCATENATE($AS95," ",$B95),"")</f>
        <v/>
      </c>
      <c r="AX95" s="0" t="str">
        <f aca="false">IF(OR($EZ95=AX$5,$FA95=AX$5,$FB95=AX$5),AX$5,"")</f>
        <v/>
      </c>
      <c r="AY95" s="0" t="str">
        <f aca="false">IF(AND($AX95=$AX$5,$B95=2001),CONCATENATE($AX95," ",$B95),"")</f>
        <v/>
      </c>
      <c r="AZ95" s="0" t="str">
        <f aca="false">IF(AND($AX95=$AX$5,$B95=2002),CONCATENATE($AX95," ",$B95),"")</f>
        <v/>
      </c>
      <c r="BA95" s="0" t="str">
        <f aca="false">IF(AND($AX95=$AX$5,$B95=2003),CONCATENATE($AX95," ",$B95),"")</f>
        <v/>
      </c>
      <c r="BB95" s="0" t="str">
        <f aca="false">IF(AND($AX95=$AX$5,$B95=2004),CONCATENATE($AX95," ",$B95),"")</f>
        <v/>
      </c>
      <c r="BC95" s="0" t="str">
        <f aca="false">IF(OR($EZ95=BC$5,$FA95=BC$5,$FB95=BC$5),BC$5,"")</f>
        <v/>
      </c>
      <c r="BD95" s="0" t="str">
        <f aca="false">IF(AND($BC95=$BC$5,$B95=2001),CONCATENATE($BC95," ",$B95),"")</f>
        <v/>
      </c>
      <c r="BE95" s="0" t="str">
        <f aca="false">IF(AND($BC95=$BC$5,$B95=2002),CONCATENATE($BC95," ",$B95),"")</f>
        <v/>
      </c>
      <c r="BF95" s="0" t="str">
        <f aca="false">IF(AND($BC95=$BC$5,$B95=2003),CONCATENATE($BC95," ",$B95),"")</f>
        <v/>
      </c>
      <c r="BG95" s="0" t="str">
        <f aca="false">IF(AND($BC95=$BC$5,$B95=2004),CONCATENATE($BC95," ",$B95),"")</f>
        <v/>
      </c>
      <c r="BH95" s="0" t="str">
        <f aca="false">IF(OR($EZ95=BH$5,$FA95=BH$5,$FB95=BH$5),BH$5,"")</f>
        <v/>
      </c>
      <c r="BI95" s="0" t="str">
        <f aca="false">IF(AND($BH95=$BH$5,$B95=2001),CONCATENATE($BH95," ",$B95),"")</f>
        <v/>
      </c>
      <c r="BJ95" s="0" t="str">
        <f aca="false">IF(AND($BH95=$BH$5,$B95=2002),CONCATENATE($BH95," ",$B95),"")</f>
        <v/>
      </c>
      <c r="BK95" s="0" t="str">
        <f aca="false">IF(AND($BH95=$BH$5,$B95=2003),CONCATENATE($BH95," ",$B95),"")</f>
        <v/>
      </c>
      <c r="BL95" s="0" t="str">
        <f aca="false">IF(AND($BH95=$BH$5,$B95=2004),CONCATENATE($BH95," ",$B95),"")</f>
        <v/>
      </c>
      <c r="BM95" s="0" t="str">
        <f aca="false">IF(OR($EZ95=BM$5,$FA95=BM$5,$FB95=BM$5),BM$5,"")</f>
        <v/>
      </c>
      <c r="BN95" s="0" t="str">
        <f aca="false">IF(AND($BM95=$BM$5,$B95=2001),CONCATENATE($BM95," ",$B95),"")</f>
        <v/>
      </c>
      <c r="BO95" s="0" t="str">
        <f aca="false">IF(AND($BM95=$BM$5,$B95=2002),CONCATENATE($BM95," ",$B95),"")</f>
        <v/>
      </c>
      <c r="BP95" s="0" t="str">
        <f aca="false">IF(AND($BM95=$BM$5,$B95=2003),CONCATENATE($BM95," ",$B95),"")</f>
        <v/>
      </c>
      <c r="BQ95" s="0" t="str">
        <f aca="false">IF(AND($BM95=$BM$5,$B95=2004),CONCATENATE($BM95," ",$B95),"")</f>
        <v/>
      </c>
      <c r="BR95" s="0" t="str">
        <f aca="false">IF(OR($EZ95=BR$5,$FA95=BR$5,$FB95=BR$5),BR$5,"")</f>
        <v/>
      </c>
      <c r="BS95" s="0" t="str">
        <f aca="false">IF(AND($BR95=$BR$5,$B95=2001),CONCATENATE($BR95," ",$B95),"")</f>
        <v/>
      </c>
      <c r="BT95" s="0" t="str">
        <f aca="false">IF(AND($BR95=$BR$5,$B95=2002),CONCATENATE($BR95," ",$B95),"")</f>
        <v/>
      </c>
      <c r="BU95" s="0" t="str">
        <f aca="false">IF(AND($BR95=$BR$5,$B95=2003),CONCATENATE($BR95," ",$B95),"")</f>
        <v/>
      </c>
      <c r="BV95" s="0" t="str">
        <f aca="false">IF(AND($BR95=$BR$5,$B95=2004),CONCATENATE($BR95," ",$B95),"")</f>
        <v/>
      </c>
      <c r="BW95" s="0" t="str">
        <f aca="false">IF(OR($EZ95=BW$5,$FA95=BW$5,$FB95=BW$5),BW$5,"")</f>
        <v>PSCO</v>
      </c>
      <c r="BX95" s="0" t="str">
        <f aca="false">IF(AND($BW95=$BW$5,$B95=2001),CONCATENATE($BW95," ",$B95),"")</f>
        <v/>
      </c>
      <c r="BY95" s="0" t="str">
        <f aca="false">IF(AND($BW95=$BW$5,$B95=2002),CONCATENATE($BW95," ",$B95),"")</f>
        <v/>
      </c>
      <c r="BZ95" s="0" t="str">
        <f aca="false">IF(AND($BW95=$BW$5,$B95=2003),CONCATENATE($BW95," ",$B95),"")</f>
        <v/>
      </c>
      <c r="CA95" s="0" t="str">
        <f aca="false">IF(AND($BW95=$BW$5,$B95=2004),CONCATENATE($BW95," ",$B95),"")</f>
        <v/>
      </c>
      <c r="CB95" s="0" t="str">
        <f aca="false">IF(OR($EZ95=CB$5,$FA95=CB$5,$FB95=CB$5),CB$5,"")</f>
        <v/>
      </c>
      <c r="CC95" s="0" t="str">
        <f aca="false">IF(AND($CB95=$CB$5,$B95=2001),CONCATENATE($CB95," ",$B95),"")</f>
        <v/>
      </c>
      <c r="CD95" s="0" t="str">
        <f aca="false">IF(AND($CB95=$CB$5,$B95=2002),CONCATENATE($CB95," ",$B95),"")</f>
        <v/>
      </c>
      <c r="CE95" s="0" t="str">
        <f aca="false">IF(AND($CB95=$CB$5,$B95=2003),CONCATENATE($CB95," ",$B95),"")</f>
        <v/>
      </c>
      <c r="CF95" s="0" t="str">
        <f aca="false">IF(AND($CB95=$CB$5,$B95=2004),CONCATENATE($CB95," ",$B95),"")</f>
        <v/>
      </c>
      <c r="CG95" s="0" t="str">
        <f aca="false">IF(OR($EZ95=CG$5,$FA95=CG$5,$FB95=CG$5),CG$5,"")</f>
        <v/>
      </c>
      <c r="CH95" s="0" t="str">
        <f aca="false">IF(AND($CG95=$CG$5,$B95=2001),CONCATENATE($CG95," ",$B95),"")</f>
        <v/>
      </c>
      <c r="CI95" s="0" t="str">
        <f aca="false">IF(AND($CG95=$CG$5,$B95=2002),CONCATENATE($CG95," ",$B95),"")</f>
        <v/>
      </c>
      <c r="CJ95" s="0" t="str">
        <f aca="false">IF(AND($CG95=$CG$5,$B95=2003),CONCATENATE($CG95," ",$B95),"")</f>
        <v/>
      </c>
      <c r="CK95" s="0" t="str">
        <f aca="false">IF(AND($CG95=$CG$5,$B95=2004),CONCATENATE($CG95," ",$B95),"")</f>
        <v/>
      </c>
      <c r="CL95" s="0" t="str">
        <f aca="false">IF(OR($EZ95=CL$5,$FA95=CL$5,$FB95=CL$5),CL$5,"")</f>
        <v/>
      </c>
      <c r="CM95" s="0" t="str">
        <f aca="false">IF(AND($CL95=$CL$5,$B95=2001),CONCATENATE($CL95," ",$B95),"")</f>
        <v/>
      </c>
      <c r="CN95" s="0" t="str">
        <f aca="false">IF(AND($CL95=$CL$5,$B95=2002),CONCATENATE($CL95," ",$B95),"")</f>
        <v/>
      </c>
      <c r="CO95" s="0" t="str">
        <f aca="false">IF(AND($CL95=$CL$5,$B95=2003),CONCATENATE($CL95," ",$B95),"")</f>
        <v/>
      </c>
      <c r="CP95" s="0" t="str">
        <f aca="false">IF(AND($CL95=$CL$5,$B95=2004),CONCATENATE($CL95," ",$B95),"")</f>
        <v/>
      </c>
      <c r="CQ95" s="0" t="str">
        <f aca="false">IF(OR($EZ95=CQ$5,$FA95=CQ$5,$FB95=CQ$5),CQ$5,"")</f>
        <v/>
      </c>
      <c r="CR95" s="0" t="str">
        <f aca="false">IF(AND($CQ95=$CQ$5,$B95=2001),CONCATENATE($CQ95," ",$B95),"")</f>
        <v/>
      </c>
      <c r="CS95" s="0" t="str">
        <f aca="false">IF(AND($CQ95=$CQ$5,$B95=2002),CONCATENATE($CQ95," ",$B95),"")</f>
        <v/>
      </c>
      <c r="CT95" s="0" t="str">
        <f aca="false">IF(AND($CQ95=$CQ$5,$B95=2003),CONCATENATE($CQ95," ",$B95),"")</f>
        <v/>
      </c>
      <c r="CU95" s="0" t="str">
        <f aca="false">IF(AND($CQ95=$CQ$5,$B95=2004),CONCATENATE($CQ95," ",$B95),"")</f>
        <v/>
      </c>
      <c r="CV95" s="0" t="str">
        <f aca="false">IF(OR($EZ95=CV$5,$FA95=CV$5,$FB95=CV$5),CV$5,"")</f>
        <v/>
      </c>
      <c r="CW95" s="0" t="str">
        <f aca="false">IF(AND($CV95=$CV$5,$B95=2001),CONCATENATE($CV95," ",$B95),"")</f>
        <v/>
      </c>
      <c r="CX95" s="0" t="str">
        <f aca="false">IF(AND($CV95=$CV$5,$B95=2002),CONCATENATE($CV95," ",$B95),"")</f>
        <v/>
      </c>
      <c r="CY95" s="0" t="str">
        <f aca="false">IF(AND($CV95=$CV$5,$B95=2003),CONCATENATE($CV95," ",$B95),"")</f>
        <v/>
      </c>
      <c r="CZ95" s="0" t="str">
        <f aca="false">IF(AND($CV95=$CV$5,$B95=2004),CONCATENATE($CV95," ",$B95),"")</f>
        <v/>
      </c>
      <c r="DA95" s="0" t="str">
        <f aca="false">IF(OR($EZ95=DA$5,$FA95=DA$5,$FB95=DA$5),DA$5,"")</f>
        <v/>
      </c>
      <c r="DB95" s="0" t="str">
        <f aca="false">IF(AND($DA95=$DA$5,$B95=2001),CONCATENATE($DA95," ",$B95),"")</f>
        <v/>
      </c>
      <c r="DC95" s="0" t="str">
        <f aca="false">IF(AND($DA95=$DA$5,$B95=2002),CONCATENATE($DA95," ",$B95),"")</f>
        <v/>
      </c>
      <c r="DD95" s="0" t="str">
        <f aca="false">IF(AND($DA95=$DA$5,$B95=2003),CONCATENATE($DA95," ",$B95),"")</f>
        <v/>
      </c>
      <c r="DE95" s="0" t="str">
        <f aca="false">IF(AND($DA95=$DA$5,$B95=2004),CONCATENATE($DA95," ",$B95),"")</f>
        <v/>
      </c>
      <c r="DF95" s="0" t="n">
        <v>241</v>
      </c>
      <c r="DG95" s="0" t="n">
        <v>0</v>
      </c>
      <c r="DH95" s="12" t="n">
        <v>241</v>
      </c>
      <c r="DI95" s="12" t="n">
        <v>0</v>
      </c>
      <c r="DJ95" s="0" t="n">
        <v>0</v>
      </c>
      <c r="DK95" s="0" t="n">
        <v>0</v>
      </c>
      <c r="DL95" s="0" t="n">
        <v>0</v>
      </c>
      <c r="DM95" s="0" t="n">
        <v>0</v>
      </c>
      <c r="DN95" s="0" t="n">
        <v>241</v>
      </c>
      <c r="DO95" s="0" t="n">
        <v>0</v>
      </c>
      <c r="DP95" s="0" t="n">
        <v>0</v>
      </c>
      <c r="DQ95" s="0" t="n">
        <v>0</v>
      </c>
      <c r="DR95" s="0" t="n">
        <v>0</v>
      </c>
      <c r="DS95" s="0" t="n">
        <v>0</v>
      </c>
      <c r="DT95" s="0" t="n">
        <v>0</v>
      </c>
      <c r="DU95" s="0" t="n">
        <v>241</v>
      </c>
      <c r="DV95" s="0" t="n">
        <v>0</v>
      </c>
      <c r="DW95" s="0" t="n">
        <v>0</v>
      </c>
      <c r="DX95" s="0" t="n">
        <v>0</v>
      </c>
      <c r="DY95" s="0" t="n">
        <v>0</v>
      </c>
      <c r="DZ95" s="0" t="n">
        <v>0</v>
      </c>
      <c r="EA95" s="0" t="n">
        <v>0</v>
      </c>
      <c r="EB95" s="12" t="n">
        <f aca="false">DF95*$EB$1*$EB$2</f>
        <v>43380</v>
      </c>
      <c r="EC95" s="12" t="n">
        <v>43380</v>
      </c>
      <c r="ED95" s="12" t="n">
        <v>0</v>
      </c>
      <c r="EE95" s="0" t="n">
        <v>0</v>
      </c>
      <c r="EF95" s="0" t="n">
        <v>0</v>
      </c>
      <c r="EG95" s="0" t="n">
        <v>0</v>
      </c>
      <c r="EH95" s="0" t="n">
        <v>0</v>
      </c>
      <c r="EI95" s="0" t="n">
        <v>43380</v>
      </c>
      <c r="EJ95" s="0" t="n">
        <v>0</v>
      </c>
      <c r="EK95" s="0" t="n">
        <v>0</v>
      </c>
      <c r="EL95" s="0" t="n">
        <v>0</v>
      </c>
      <c r="EM95" s="0" t="n">
        <v>0</v>
      </c>
      <c r="EN95" s="0" t="n">
        <v>0</v>
      </c>
      <c r="EO95" s="0" t="n">
        <v>0</v>
      </c>
      <c r="EP95" s="12" t="n">
        <v>43380</v>
      </c>
      <c r="EQ95" s="0" t="n">
        <v>0</v>
      </c>
      <c r="ER95" s="0" t="n">
        <v>0</v>
      </c>
      <c r="ES95" s="0" t="n">
        <v>0</v>
      </c>
      <c r="ET95" s="0" t="n">
        <v>0</v>
      </c>
      <c r="EU95" s="0" t="n">
        <v>0</v>
      </c>
      <c r="EV95" s="0" t="n">
        <v>0</v>
      </c>
      <c r="EW95" s="0" t="s">
        <v>114</v>
      </c>
      <c r="EX95" s="0" t="s">
        <v>122</v>
      </c>
      <c r="EY95" s="0" t="s">
        <v>116</v>
      </c>
      <c r="EZ95" s="27" t="s">
        <v>58</v>
      </c>
      <c r="FA95" s="27" t="s">
        <v>89</v>
      </c>
      <c r="FB95" s="27" t="s">
        <v>80</v>
      </c>
      <c r="FS95" s="0" t="n">
        <v>380</v>
      </c>
    </row>
    <row r="96" customFormat="false" ht="12.75" hidden="false" customHeight="false" outlineLevel="0" collapsed="false">
      <c r="A96" s="0" t="s">
        <v>108</v>
      </c>
      <c r="B96" s="0" t="n">
        <v>1999</v>
      </c>
      <c r="C96" s="24" t="n">
        <v>36342</v>
      </c>
      <c r="D96" s="0" t="s">
        <v>382</v>
      </c>
      <c r="E96" s="0" t="str">
        <f aca="false">CONCATENATE(D96," ",B96)</f>
        <v>CO 1999</v>
      </c>
      <c r="F96" s="0" t="s">
        <v>385</v>
      </c>
      <c r="G96" s="0" t="s">
        <v>166</v>
      </c>
      <c r="H96" s="0" t="s">
        <v>386</v>
      </c>
      <c r="I96" s="0" t="s">
        <v>387</v>
      </c>
      <c r="J96" s="0" t="str">
        <f aca="false">IF(OR($EZ96=J$5,$FA96=J$5,$FB96=J$5),J$5,"")</f>
        <v>CIG</v>
      </c>
      <c r="K96" s="0" t="str">
        <f aca="false">IF(AND($J96=$J$5,$B96=2001),CONCATENATE($J96," ",$B96),"")</f>
        <v/>
      </c>
      <c r="L96" s="0" t="str">
        <f aca="false">IF(AND($J96=$J$5,$B96=2002),CONCATENATE($J96," ",$B96),"")</f>
        <v/>
      </c>
      <c r="M96" s="0" t="str">
        <f aca="false">IF(AND($J96=$J$5,$B96=2003),CONCATENATE($J96," ",$B96),"")</f>
        <v/>
      </c>
      <c r="N96" s="0" t="str">
        <f aca="false">IF(AND($J96=$J$5,$B96=2004),CONCATENATE($J96," ",$B96),"")</f>
        <v/>
      </c>
      <c r="O96" s="0" t="str">
        <f aca="false">IF(OR($EZ96=O$5,$FA96=O$5,$FB96=O$5),O$5,"")</f>
        <v/>
      </c>
      <c r="P96" s="0" t="str">
        <f aca="false">IF(AND($O96=$O$5,$B96=2001),CONCATENATE($O96," ",$B96),"")</f>
        <v/>
      </c>
      <c r="Q96" s="0" t="str">
        <f aca="false">IF(AND($O96=$O$5,$B96=2002),CONCATENATE($O96," ",$B96),"")</f>
        <v/>
      </c>
      <c r="R96" s="0" t="str">
        <f aca="false">IF(AND($O96=$O$5,$B96=2003),CONCATENATE($O96," ",$B96),"")</f>
        <v/>
      </c>
      <c r="S96" s="0" t="str">
        <f aca="false">IF(AND($O96=$O$5,$B96=2004),CONCATENATE($O96," ",$B96),"")</f>
        <v/>
      </c>
      <c r="T96" s="0" t="str">
        <f aca="false">IF(OR($EZ96=T$5,$FA96=T$5,$FB96=T$5),T$5,"")</f>
        <v/>
      </c>
      <c r="U96" s="0" t="str">
        <f aca="false">IF(AND($T96=$T$5,$B96=2001),CONCATENATE($T96," ",$B96),"")</f>
        <v/>
      </c>
      <c r="V96" s="0" t="str">
        <f aca="false">IF(AND($T96=$T$5,$B96=2002),CONCATENATE($T96," ",$B96),"")</f>
        <v/>
      </c>
      <c r="W96" s="0" t="str">
        <f aca="false">IF(AND($T96=$T$5,$B96=2003),CONCATENATE($T96," ",$B96),"")</f>
        <v/>
      </c>
      <c r="X96" s="0" t="str">
        <f aca="false">IF(AND($T96=$T$5,$B96=2004),CONCATENATE($T96," ",$B96),"")</f>
        <v/>
      </c>
      <c r="Y96" s="0" t="str">
        <f aca="false">IF(OR($EZ96=Y$5,$FA96=Y$5,$FB96=Y$5),Y$5,"")</f>
        <v/>
      </c>
      <c r="Z96" s="0" t="str">
        <f aca="false">IF(AND($Y96=$Y$5,$B96=2001),CONCATENATE($Y96," ",$B96),"")</f>
        <v/>
      </c>
      <c r="AA96" s="0" t="str">
        <f aca="false">IF(AND($Y96=$Y$5,$B96=2002),CONCATENATE($Y96," ",$B96),"")</f>
        <v/>
      </c>
      <c r="AB96" s="0" t="str">
        <f aca="false">IF(AND($Y96=$Y$5,$B96=2003),CONCATENATE($Y96," ",$B96),"")</f>
        <v/>
      </c>
      <c r="AC96" s="0" t="str">
        <f aca="false">IF(AND($Y96=$Y$5,$B96=2004),CONCATENATE($Y96," ",$B96),"")</f>
        <v/>
      </c>
      <c r="AD96" s="0" t="str">
        <f aca="false">IF(OR($EZ96=AD$5,$FA96=AD$5,$FB96=AD$5),AD$5,"")</f>
        <v/>
      </c>
      <c r="AE96" s="0" t="str">
        <f aca="false">IF(AND($AD96=$AD$5,$B96=2001),CONCATENATE($AD96," ",$B96),"")</f>
        <v/>
      </c>
      <c r="AF96" s="0" t="str">
        <f aca="false">IF(AND($AD96=$AD$5,$B96=2002),CONCATENATE($AD96," ",$B96),"")</f>
        <v/>
      </c>
      <c r="AG96" s="0" t="str">
        <f aca="false">IF(AND($AD96=$AD$5,$B96=2003),CONCATENATE($AD96," ",$B96),"")</f>
        <v/>
      </c>
      <c r="AH96" s="0" t="str">
        <f aca="false">IF(AND($AD96=$AD$5,$B96=2004),CONCATENATE($AD96," ",$B96),"")</f>
        <v/>
      </c>
      <c r="AI96" s="0" t="str">
        <f aca="false">IF(OR($EZ96=AI$5,$FA96=AI$5,$FB96=AI$5),AI$5,"")</f>
        <v/>
      </c>
      <c r="AJ96" s="0" t="str">
        <f aca="false">IF(AND($AI96=$AI$5,$B96=2001),CONCATENATE($AI96," ",$B96),"")</f>
        <v/>
      </c>
      <c r="AK96" s="0" t="str">
        <f aca="false">IF(AND($AI96=$AI$5,$B96=2002),CONCATENATE($AI96," ",$B96),"")</f>
        <v/>
      </c>
      <c r="AL96" s="0" t="str">
        <f aca="false">IF(AND($AI96=$AI$5,$B96=2003),CONCATENATE($AI96," ",$B96),"")</f>
        <v/>
      </c>
      <c r="AM96" s="0" t="str">
        <f aca="false">IF(AND($AI96=$AI$5,$B96=2004),CONCATENATE($AI96," ",$B96),"")</f>
        <v/>
      </c>
      <c r="AN96" s="0" t="str">
        <f aca="false">IF(OR($EZ96=AN$5,$FA96=AN$5,$FB96=AN$5),AN$5,"")</f>
        <v/>
      </c>
      <c r="AO96" s="0" t="str">
        <f aca="false">IF(AND($AN96=$AN$5,$B96=2001),CONCATENATE($AN96," ",$B96),"")</f>
        <v/>
      </c>
      <c r="AP96" s="0" t="str">
        <f aca="false">IF(AND($AN96=$AN$5,$B96=2002),CONCATENATE($AN96," ",$B96),"")</f>
        <v/>
      </c>
      <c r="AQ96" s="0" t="str">
        <f aca="false">IF(AND($AN96=$AN$5,$B96=2003),CONCATENATE($AN96," ",$B96),"")</f>
        <v/>
      </c>
      <c r="AR96" s="0" t="str">
        <f aca="false">IF(AND($AN96=$AN$5,$B96=2004),CONCATENATE($AN96," ",$B96),"")</f>
        <v/>
      </c>
      <c r="AS96" s="0" t="str">
        <f aca="false">IF(OR($EZ96=AS$5,$FA96=AS$5,$FB96=AS$5),AS$5,"")</f>
        <v/>
      </c>
      <c r="AT96" s="0" t="str">
        <f aca="false">IF(AND($AS96=$AS$5,$B96=2001),CONCATENATE($AS96," ",$B96),"")</f>
        <v/>
      </c>
      <c r="AU96" s="0" t="str">
        <f aca="false">IF(AND($AS96=$AS$5,$B96=2002),CONCATENATE($AS96," ",$B96),"")</f>
        <v/>
      </c>
      <c r="AV96" s="0" t="str">
        <f aca="false">IF(AND($AS96=$AS$5,$B96=2003),CONCATENATE($AS96," ",$B96),"")</f>
        <v/>
      </c>
      <c r="AW96" s="0" t="str">
        <f aca="false">IF(AND($AS96=$AS$5,$B96=2004),CONCATENATE($AS96," ",$B96),"")</f>
        <v/>
      </c>
      <c r="AX96" s="0" t="str">
        <f aca="false">IF(OR($EZ96=AX$5,$FA96=AX$5,$FB96=AX$5),AX$5,"")</f>
        <v/>
      </c>
      <c r="AY96" s="0" t="str">
        <f aca="false">IF(AND($AX96=$AX$5,$B96=2001),CONCATENATE($AX96," ",$B96),"")</f>
        <v/>
      </c>
      <c r="AZ96" s="0" t="str">
        <f aca="false">IF(AND($AX96=$AX$5,$B96=2002),CONCATENATE($AX96," ",$B96),"")</f>
        <v/>
      </c>
      <c r="BA96" s="0" t="str">
        <f aca="false">IF(AND($AX96=$AX$5,$B96=2003),CONCATENATE($AX96," ",$B96),"")</f>
        <v/>
      </c>
      <c r="BB96" s="0" t="str">
        <f aca="false">IF(AND($AX96=$AX$5,$B96=2004),CONCATENATE($AX96," ",$B96),"")</f>
        <v/>
      </c>
      <c r="BC96" s="0" t="str">
        <f aca="false">IF(OR($EZ96=BC$5,$FA96=BC$5,$FB96=BC$5),BC$5,"")</f>
        <v/>
      </c>
      <c r="BD96" s="0" t="str">
        <f aca="false">IF(AND($BC96=$BC$5,$B96=2001),CONCATENATE($BC96," ",$B96),"")</f>
        <v/>
      </c>
      <c r="BE96" s="0" t="str">
        <f aca="false">IF(AND($BC96=$BC$5,$B96=2002),CONCATENATE($BC96," ",$B96),"")</f>
        <v/>
      </c>
      <c r="BF96" s="0" t="str">
        <f aca="false">IF(AND($BC96=$BC$5,$B96=2003),CONCATENATE($BC96," ",$B96),"")</f>
        <v/>
      </c>
      <c r="BG96" s="0" t="str">
        <f aca="false">IF(AND($BC96=$BC$5,$B96=2004),CONCATENATE($BC96," ",$B96),"")</f>
        <v/>
      </c>
      <c r="BH96" s="0" t="str">
        <f aca="false">IF(OR($EZ96=BH$5,$FA96=BH$5,$FB96=BH$5),BH$5,"")</f>
        <v/>
      </c>
      <c r="BI96" s="0" t="str">
        <f aca="false">IF(AND($BH96=$BH$5,$B96=2001),CONCATENATE($BH96," ",$B96),"")</f>
        <v/>
      </c>
      <c r="BJ96" s="0" t="str">
        <f aca="false">IF(AND($BH96=$BH$5,$B96=2002),CONCATENATE($BH96," ",$B96),"")</f>
        <v/>
      </c>
      <c r="BK96" s="0" t="str">
        <f aca="false">IF(AND($BH96=$BH$5,$B96=2003),CONCATENATE($BH96," ",$B96),"")</f>
        <v/>
      </c>
      <c r="BL96" s="0" t="str">
        <f aca="false">IF(AND($BH96=$BH$5,$B96=2004),CONCATENATE($BH96," ",$B96),"")</f>
        <v/>
      </c>
      <c r="BM96" s="0" t="str">
        <f aca="false">IF(OR($EZ96=BM$5,$FA96=BM$5,$FB96=BM$5),BM$5,"")</f>
        <v/>
      </c>
      <c r="BN96" s="0" t="str">
        <f aca="false">IF(AND($BM96=$BM$5,$B96=2001),CONCATENATE($BM96," ",$B96),"")</f>
        <v/>
      </c>
      <c r="BO96" s="0" t="str">
        <f aca="false">IF(AND($BM96=$BM$5,$B96=2002),CONCATENATE($BM96," ",$B96),"")</f>
        <v/>
      </c>
      <c r="BP96" s="0" t="str">
        <f aca="false">IF(AND($BM96=$BM$5,$B96=2003),CONCATENATE($BM96," ",$B96),"")</f>
        <v/>
      </c>
      <c r="BQ96" s="0" t="str">
        <f aca="false">IF(AND($BM96=$BM$5,$B96=2004),CONCATENATE($BM96," ",$B96),"")</f>
        <v/>
      </c>
      <c r="BR96" s="0" t="str">
        <f aca="false">IF(OR($EZ96=BR$5,$FA96=BR$5,$FB96=BR$5),BR$5,"")</f>
        <v/>
      </c>
      <c r="BS96" s="0" t="str">
        <f aca="false">IF(AND($BR96=$BR$5,$B96=2001),CONCATENATE($BR96," ",$B96),"")</f>
        <v/>
      </c>
      <c r="BT96" s="0" t="str">
        <f aca="false">IF(AND($BR96=$BR$5,$B96=2002),CONCATENATE($BR96," ",$B96),"")</f>
        <v/>
      </c>
      <c r="BU96" s="0" t="str">
        <f aca="false">IF(AND($BR96=$BR$5,$B96=2003),CONCATENATE($BR96," ",$B96),"")</f>
        <v/>
      </c>
      <c r="BV96" s="0" t="str">
        <f aca="false">IF(AND($BR96=$BR$5,$B96=2004),CONCATENATE($BR96," ",$B96),"")</f>
        <v/>
      </c>
      <c r="BW96" s="0" t="str">
        <f aca="false">IF(OR($EZ96=BW$5,$FA96=BW$5,$FB96=BW$5),BW$5,"")</f>
        <v/>
      </c>
      <c r="BX96" s="0" t="str">
        <f aca="false">IF(AND($BW96=$BW$5,$B96=2001),CONCATENATE($BW96," ",$B96),"")</f>
        <v/>
      </c>
      <c r="BY96" s="0" t="str">
        <f aca="false">IF(AND($BW96=$BW$5,$B96=2002),CONCATENATE($BW96," ",$B96),"")</f>
        <v/>
      </c>
      <c r="BZ96" s="0" t="str">
        <f aca="false">IF(AND($BW96=$BW$5,$B96=2003),CONCATENATE($BW96," ",$B96),"")</f>
        <v/>
      </c>
      <c r="CA96" s="0" t="str">
        <f aca="false">IF(AND($BW96=$BW$5,$B96=2004),CONCATENATE($BW96," ",$B96),"")</f>
        <v/>
      </c>
      <c r="CB96" s="0" t="str">
        <f aca="false">IF(OR($EZ96=CB$5,$FA96=CB$5,$FB96=CB$5),CB$5,"")</f>
        <v/>
      </c>
      <c r="CC96" s="0" t="str">
        <f aca="false">IF(AND($CB96=$CB$5,$B96=2001),CONCATENATE($CB96," ",$B96),"")</f>
        <v/>
      </c>
      <c r="CD96" s="0" t="str">
        <f aca="false">IF(AND($CB96=$CB$5,$B96=2002),CONCATENATE($CB96," ",$B96),"")</f>
        <v/>
      </c>
      <c r="CE96" s="0" t="str">
        <f aca="false">IF(AND($CB96=$CB$5,$B96=2003),CONCATENATE($CB96," ",$B96),"")</f>
        <v/>
      </c>
      <c r="CF96" s="0" t="str">
        <f aca="false">IF(AND($CB96=$CB$5,$B96=2004),CONCATENATE($CB96," ",$B96),"")</f>
        <v/>
      </c>
      <c r="CG96" s="0" t="str">
        <f aca="false">IF(OR($EZ96=CG$5,$FA96=CG$5,$FB96=CG$5),CG$5,"")</f>
        <v/>
      </c>
      <c r="CH96" s="0" t="str">
        <f aca="false">IF(AND($CG96=$CG$5,$B96=2001),CONCATENATE($CG96," ",$B96),"")</f>
        <v/>
      </c>
      <c r="CI96" s="0" t="str">
        <f aca="false">IF(AND($CG96=$CG$5,$B96=2002),CONCATENATE($CG96," ",$B96),"")</f>
        <v/>
      </c>
      <c r="CJ96" s="0" t="str">
        <f aca="false">IF(AND($CG96=$CG$5,$B96=2003),CONCATENATE($CG96," ",$B96),"")</f>
        <v/>
      </c>
      <c r="CK96" s="0" t="str">
        <f aca="false">IF(AND($CG96=$CG$5,$B96=2004),CONCATENATE($CG96," ",$B96),"")</f>
        <v/>
      </c>
      <c r="CL96" s="0" t="str">
        <f aca="false">IF(OR($EZ96=CL$5,$FA96=CL$5,$FB96=CL$5),CL$5,"")</f>
        <v/>
      </c>
      <c r="CM96" s="0" t="str">
        <f aca="false">IF(AND($CL96=$CL$5,$B96=2001),CONCATENATE($CL96," ",$B96),"")</f>
        <v/>
      </c>
      <c r="CN96" s="0" t="str">
        <f aca="false">IF(AND($CL96=$CL$5,$B96=2002),CONCATENATE($CL96," ",$B96),"")</f>
        <v/>
      </c>
      <c r="CO96" s="0" t="str">
        <f aca="false">IF(AND($CL96=$CL$5,$B96=2003),CONCATENATE($CL96," ",$B96),"")</f>
        <v/>
      </c>
      <c r="CP96" s="0" t="str">
        <f aca="false">IF(AND($CL96=$CL$5,$B96=2004),CONCATENATE($CL96," ",$B96),"")</f>
        <v/>
      </c>
      <c r="CQ96" s="0" t="str">
        <f aca="false">IF(OR($EZ96=CQ$5,$FA96=CQ$5,$FB96=CQ$5),CQ$5,"")</f>
        <v/>
      </c>
      <c r="CR96" s="0" t="str">
        <f aca="false">IF(AND($CQ96=$CQ$5,$B96=2001),CONCATENATE($CQ96," ",$B96),"")</f>
        <v/>
      </c>
      <c r="CS96" s="0" t="str">
        <f aca="false">IF(AND($CQ96=$CQ$5,$B96=2002),CONCATENATE($CQ96," ",$B96),"")</f>
        <v/>
      </c>
      <c r="CT96" s="0" t="str">
        <f aca="false">IF(AND($CQ96=$CQ$5,$B96=2003),CONCATENATE($CQ96," ",$B96),"")</f>
        <v/>
      </c>
      <c r="CU96" s="0" t="str">
        <f aca="false">IF(AND($CQ96=$CQ$5,$B96=2004),CONCATENATE($CQ96," ",$B96),"")</f>
        <v/>
      </c>
      <c r="CV96" s="0" t="str">
        <f aca="false">IF(OR($EZ96=CV$5,$FA96=CV$5,$FB96=CV$5),CV$5,"")</f>
        <v/>
      </c>
      <c r="CW96" s="0" t="str">
        <f aca="false">IF(AND($CV96=$CV$5,$B96=2001),CONCATENATE($CV96," ",$B96),"")</f>
        <v/>
      </c>
      <c r="CX96" s="0" t="str">
        <f aca="false">IF(AND($CV96=$CV$5,$B96=2002),CONCATENATE($CV96," ",$B96),"")</f>
        <v/>
      </c>
      <c r="CY96" s="0" t="str">
        <f aca="false">IF(AND($CV96=$CV$5,$B96=2003),CONCATENATE($CV96," ",$B96),"")</f>
        <v/>
      </c>
      <c r="CZ96" s="0" t="str">
        <f aca="false">IF(AND($CV96=$CV$5,$B96=2004),CONCATENATE($CV96," ",$B96),"")</f>
        <v/>
      </c>
      <c r="DA96" s="0" t="str">
        <f aca="false">IF(OR($EZ96=DA$5,$FA96=DA$5,$FB96=DA$5),DA$5,"")</f>
        <v/>
      </c>
      <c r="DB96" s="0" t="str">
        <f aca="false">IF(AND($DA96=$DA$5,$B96=2001),CONCATENATE($DA96," ",$B96),"")</f>
        <v/>
      </c>
      <c r="DC96" s="0" t="str">
        <f aca="false">IF(AND($DA96=$DA$5,$B96=2002),CONCATENATE($DA96," ",$B96),"")</f>
        <v/>
      </c>
      <c r="DD96" s="0" t="str">
        <f aca="false">IF(AND($DA96=$DA$5,$B96=2003),CONCATENATE($DA96," ",$B96),"")</f>
        <v/>
      </c>
      <c r="DE96" s="0" t="str">
        <f aca="false">IF(AND($DA96=$DA$5,$B96=2004),CONCATENATE($DA96," ",$B96),"")</f>
        <v/>
      </c>
      <c r="DF96" s="0" t="n">
        <v>63</v>
      </c>
      <c r="DG96" s="0" t="n">
        <v>0</v>
      </c>
      <c r="DH96" s="12" t="n">
        <v>304</v>
      </c>
      <c r="DI96" s="12" t="n">
        <v>0</v>
      </c>
      <c r="DJ96" s="12" t="n">
        <v>0</v>
      </c>
      <c r="DK96" s="12" t="n">
        <v>0</v>
      </c>
      <c r="DL96" s="12" t="n">
        <v>0</v>
      </c>
      <c r="DM96" s="0" t="n">
        <v>0</v>
      </c>
      <c r="DN96" s="12" t="n">
        <v>241</v>
      </c>
      <c r="DO96" s="0" t="n">
        <v>0</v>
      </c>
      <c r="DP96" s="0" t="n">
        <v>0</v>
      </c>
      <c r="DQ96" s="12" t="n">
        <v>0</v>
      </c>
      <c r="DR96" s="12" t="n">
        <v>0</v>
      </c>
      <c r="DS96" s="12" t="n">
        <v>0</v>
      </c>
      <c r="DT96" s="12" t="n">
        <v>0</v>
      </c>
      <c r="DU96" s="12" t="n">
        <v>241</v>
      </c>
      <c r="DV96" s="0" t="n">
        <v>0</v>
      </c>
      <c r="DW96" s="0" t="n">
        <v>0</v>
      </c>
      <c r="DX96" s="12" t="n">
        <v>0</v>
      </c>
      <c r="DY96" s="0" t="n">
        <v>0</v>
      </c>
      <c r="DZ96" s="0" t="n">
        <v>0</v>
      </c>
      <c r="EA96" s="0" t="n">
        <v>0</v>
      </c>
      <c r="EB96" s="12" t="n">
        <f aca="false">DF96*$EB$1*$EB$2</f>
        <v>11340</v>
      </c>
      <c r="EC96" s="12" t="n">
        <v>54720</v>
      </c>
      <c r="ED96" s="12" t="n">
        <v>0</v>
      </c>
      <c r="EE96" s="12" t="n">
        <v>0</v>
      </c>
      <c r="EF96" s="12" t="n">
        <v>0</v>
      </c>
      <c r="EG96" s="12" t="n">
        <v>0</v>
      </c>
      <c r="EH96" s="12" t="n">
        <v>0</v>
      </c>
      <c r="EI96" s="12" t="n">
        <v>43380</v>
      </c>
      <c r="EJ96" s="12" t="n">
        <v>0</v>
      </c>
      <c r="EK96" s="12" t="n">
        <v>0</v>
      </c>
      <c r="EL96" s="12" t="n">
        <v>0</v>
      </c>
      <c r="EM96" s="12" t="n">
        <v>0</v>
      </c>
      <c r="EN96" s="12" t="n">
        <v>0</v>
      </c>
      <c r="EO96" s="12" t="n">
        <v>0</v>
      </c>
      <c r="EP96" s="12" t="n">
        <v>43380</v>
      </c>
      <c r="EQ96" s="0" t="n">
        <v>0</v>
      </c>
      <c r="ER96" s="12" t="n">
        <v>0</v>
      </c>
      <c r="ES96" s="12" t="n">
        <v>0</v>
      </c>
      <c r="ET96" s="12" t="n">
        <v>0</v>
      </c>
      <c r="EU96" s="12" t="n">
        <v>0</v>
      </c>
      <c r="EV96" s="0" t="n">
        <v>0</v>
      </c>
      <c r="EW96" s="0" t="s">
        <v>121</v>
      </c>
      <c r="EX96" s="0" t="s">
        <v>122</v>
      </c>
      <c r="EY96" s="0" t="s">
        <v>116</v>
      </c>
      <c r="EZ96" s="25" t="s">
        <v>58</v>
      </c>
      <c r="FA96" s="25"/>
      <c r="FB96" s="25"/>
      <c r="FS96" s="0" t="n">
        <v>368</v>
      </c>
    </row>
    <row r="97" customFormat="false" ht="12.75" hidden="false" customHeight="false" outlineLevel="0" collapsed="false">
      <c r="A97" s="0" t="s">
        <v>108</v>
      </c>
      <c r="B97" s="0" t="n">
        <v>2000</v>
      </c>
      <c r="C97" s="24" t="n">
        <v>36678</v>
      </c>
      <c r="D97" s="0" t="s">
        <v>382</v>
      </c>
      <c r="E97" s="0" t="str">
        <f aca="false">CONCATENATE(D97," ",B97)</f>
        <v>CO 2000</v>
      </c>
      <c r="F97" s="0" t="s">
        <v>395</v>
      </c>
      <c r="G97" s="0" t="s">
        <v>395</v>
      </c>
      <c r="H97" s="0" t="s">
        <v>396</v>
      </c>
      <c r="I97" s="0" t="s">
        <v>397</v>
      </c>
      <c r="J97" s="0" t="str">
        <f aca="false">IF(OR($EZ97=J$5,$FA97=J$5,$FB97=J$5),J$5,"")</f>
        <v>CIG</v>
      </c>
      <c r="K97" s="0" t="str">
        <f aca="false">IF(AND($J97=$J$5,$B97=2001),CONCATENATE($J97," ",$B97),"")</f>
        <v/>
      </c>
      <c r="L97" s="0" t="str">
        <f aca="false">IF(AND($J97=$J$5,$B97=2002),CONCATENATE($J97," ",$B97),"")</f>
        <v/>
      </c>
      <c r="M97" s="0" t="str">
        <f aca="false">IF(AND($J97=$J$5,$B97=2003),CONCATENATE($J97," ",$B97),"")</f>
        <v/>
      </c>
      <c r="N97" s="0" t="str">
        <f aca="false">IF(AND($J97=$J$5,$B97=2004),CONCATENATE($J97," ",$B97),"")</f>
        <v/>
      </c>
      <c r="O97" s="0" t="str">
        <f aca="false">IF(OR($EZ97=O$5,$FA97=O$5,$FB97=O$5),O$5,"")</f>
        <v/>
      </c>
      <c r="P97" s="0" t="str">
        <f aca="false">IF(AND($O97=$O$5,$B97=2001),CONCATENATE($O97," ",$B97),"")</f>
        <v/>
      </c>
      <c r="Q97" s="0" t="str">
        <f aca="false">IF(AND($O97=$O$5,$B97=2002),CONCATENATE($O97," ",$B97),"")</f>
        <v/>
      </c>
      <c r="R97" s="0" t="str">
        <f aca="false">IF(AND($O97=$O$5,$B97=2003),CONCATENATE($O97," ",$B97),"")</f>
        <v/>
      </c>
      <c r="S97" s="0" t="str">
        <f aca="false">IF(AND($O97=$O$5,$B97=2004),CONCATENATE($O97," ",$B97),"")</f>
        <v/>
      </c>
      <c r="T97" s="0" t="str">
        <f aca="false">IF(OR($EZ97=T$5,$FA97=T$5,$FB97=T$5),T$5,"")</f>
        <v/>
      </c>
      <c r="U97" s="0" t="str">
        <f aca="false">IF(AND($T97=$T$5,$B97=2001),CONCATENATE($T97," ",$B97),"")</f>
        <v/>
      </c>
      <c r="V97" s="0" t="str">
        <f aca="false">IF(AND($T97=$T$5,$B97=2002),CONCATENATE($T97," ",$B97),"")</f>
        <v/>
      </c>
      <c r="W97" s="0" t="str">
        <f aca="false">IF(AND($T97=$T$5,$B97=2003),CONCATENATE($T97," ",$B97),"")</f>
        <v/>
      </c>
      <c r="X97" s="0" t="str">
        <f aca="false">IF(AND($T97=$T$5,$B97=2004),CONCATENATE($T97," ",$B97),"")</f>
        <v/>
      </c>
      <c r="Y97" s="0" t="str">
        <f aca="false">IF(OR($EZ97=Y$5,$FA97=Y$5,$FB97=Y$5),Y$5,"")</f>
        <v/>
      </c>
      <c r="Z97" s="0" t="str">
        <f aca="false">IF(AND($Y97=$Y$5,$B97=2001),CONCATENATE($Y97," ",$B97),"")</f>
        <v/>
      </c>
      <c r="AA97" s="0" t="str">
        <f aca="false">IF(AND($Y97=$Y$5,$B97=2002),CONCATENATE($Y97," ",$B97),"")</f>
        <v/>
      </c>
      <c r="AB97" s="0" t="str">
        <f aca="false">IF(AND($Y97=$Y$5,$B97=2003),CONCATENATE($Y97," ",$B97),"")</f>
        <v/>
      </c>
      <c r="AC97" s="0" t="str">
        <f aca="false">IF(AND($Y97=$Y$5,$B97=2004),CONCATENATE($Y97," ",$B97),"")</f>
        <v/>
      </c>
      <c r="AD97" s="0" t="str">
        <f aca="false">IF(OR($EZ97=AD$5,$FA97=AD$5,$FB97=AD$5),AD$5,"")</f>
        <v/>
      </c>
      <c r="AE97" s="0" t="str">
        <f aca="false">IF(AND($AD97=$AD$5,$B97=2001),CONCATENATE($AD97," ",$B97),"")</f>
        <v/>
      </c>
      <c r="AF97" s="0" t="str">
        <f aca="false">IF(AND($AD97=$AD$5,$B97=2002),CONCATENATE($AD97," ",$B97),"")</f>
        <v/>
      </c>
      <c r="AG97" s="0" t="str">
        <f aca="false">IF(AND($AD97=$AD$5,$B97=2003),CONCATENATE($AD97," ",$B97),"")</f>
        <v/>
      </c>
      <c r="AH97" s="0" t="str">
        <f aca="false">IF(AND($AD97=$AD$5,$B97=2004),CONCATENATE($AD97," ",$B97),"")</f>
        <v/>
      </c>
      <c r="AI97" s="0" t="str">
        <f aca="false">IF(OR($EZ97=AI$5,$FA97=AI$5,$FB97=AI$5),AI$5,"")</f>
        <v/>
      </c>
      <c r="AJ97" s="0" t="str">
        <f aca="false">IF(AND($AI97=$AI$5,$B97=2001),CONCATENATE($AI97," ",$B97),"")</f>
        <v/>
      </c>
      <c r="AK97" s="0" t="str">
        <f aca="false">IF(AND($AI97=$AI$5,$B97=2002),CONCATENATE($AI97," ",$B97),"")</f>
        <v/>
      </c>
      <c r="AL97" s="0" t="str">
        <f aca="false">IF(AND($AI97=$AI$5,$B97=2003),CONCATENATE($AI97," ",$B97),"")</f>
        <v/>
      </c>
      <c r="AM97" s="0" t="str">
        <f aca="false">IF(AND($AI97=$AI$5,$B97=2004),CONCATENATE($AI97," ",$B97),"")</f>
        <v/>
      </c>
      <c r="AN97" s="0" t="str">
        <f aca="false">IF(OR($EZ97=AN$5,$FA97=AN$5,$FB97=AN$5),AN$5,"")</f>
        <v>KN</v>
      </c>
      <c r="AO97" s="0" t="str">
        <f aca="false">IF(AND($AN97=$AN$5,$B97=2001),CONCATENATE($AN97," ",$B97),"")</f>
        <v/>
      </c>
      <c r="AP97" s="0" t="str">
        <f aca="false">IF(AND($AN97=$AN$5,$B97=2002),CONCATENATE($AN97," ",$B97),"")</f>
        <v/>
      </c>
      <c r="AQ97" s="0" t="str">
        <f aca="false">IF(AND($AN97=$AN$5,$B97=2003),CONCATENATE($AN97," ",$B97),"")</f>
        <v/>
      </c>
      <c r="AR97" s="0" t="str">
        <f aca="false">IF(AND($AN97=$AN$5,$B97=2004),CONCATENATE($AN97," ",$B97),"")</f>
        <v/>
      </c>
      <c r="AS97" s="0" t="str">
        <f aca="false">IF(OR($EZ97=AS$5,$FA97=AS$5,$FB97=AS$5),AS$5,"")</f>
        <v/>
      </c>
      <c r="AT97" s="0" t="str">
        <f aca="false">IF(AND($AS97=$AS$5,$B97=2001),CONCATENATE($AS97," ",$B97),"")</f>
        <v/>
      </c>
      <c r="AU97" s="0" t="str">
        <f aca="false">IF(AND($AS97=$AS$5,$B97=2002),CONCATENATE($AS97," ",$B97),"")</f>
        <v/>
      </c>
      <c r="AV97" s="0" t="str">
        <f aca="false">IF(AND($AS97=$AS$5,$B97=2003),CONCATENATE($AS97," ",$B97),"")</f>
        <v/>
      </c>
      <c r="AW97" s="0" t="str">
        <f aca="false">IF(AND($AS97=$AS$5,$B97=2004),CONCATENATE($AS97," ",$B97),"")</f>
        <v/>
      </c>
      <c r="AX97" s="0" t="str">
        <f aca="false">IF(OR($EZ97=AX$5,$FA97=AX$5,$FB97=AX$5),AX$5,"")</f>
        <v/>
      </c>
      <c r="AY97" s="0" t="str">
        <f aca="false">IF(AND($AX97=$AX$5,$B97=2001),CONCATENATE($AX97," ",$B97),"")</f>
        <v/>
      </c>
      <c r="AZ97" s="0" t="str">
        <f aca="false">IF(AND($AX97=$AX$5,$B97=2002),CONCATENATE($AX97," ",$B97),"")</f>
        <v/>
      </c>
      <c r="BA97" s="0" t="str">
        <f aca="false">IF(AND($AX97=$AX$5,$B97=2003),CONCATENATE($AX97," ",$B97),"")</f>
        <v/>
      </c>
      <c r="BB97" s="0" t="str">
        <f aca="false">IF(AND($AX97=$AX$5,$B97=2004),CONCATENATE($AX97," ",$B97),"")</f>
        <v/>
      </c>
      <c r="BC97" s="0" t="str">
        <f aca="false">IF(OR($EZ97=BC$5,$FA97=BC$5,$FB97=BC$5),BC$5,"")</f>
        <v/>
      </c>
      <c r="BD97" s="0" t="str">
        <f aca="false">IF(AND($BC97=$BC$5,$B97=2001),CONCATENATE($BC97," ",$B97),"")</f>
        <v/>
      </c>
      <c r="BE97" s="0" t="str">
        <f aca="false">IF(AND($BC97=$BC$5,$B97=2002),CONCATENATE($BC97," ",$B97),"")</f>
        <v/>
      </c>
      <c r="BF97" s="0" t="str">
        <f aca="false">IF(AND($BC97=$BC$5,$B97=2003),CONCATENATE($BC97," ",$B97),"")</f>
        <v/>
      </c>
      <c r="BG97" s="0" t="str">
        <f aca="false">IF(AND($BC97=$BC$5,$B97=2004),CONCATENATE($BC97," ",$B97),"")</f>
        <v/>
      </c>
      <c r="BH97" s="0" t="str">
        <f aca="false">IF(OR($EZ97=BH$5,$FA97=BH$5,$FB97=BH$5),BH$5,"")</f>
        <v/>
      </c>
      <c r="BI97" s="0" t="str">
        <f aca="false">IF(AND($BH97=$BH$5,$B97=2001),CONCATENATE($BH97," ",$B97),"")</f>
        <v/>
      </c>
      <c r="BJ97" s="0" t="str">
        <f aca="false">IF(AND($BH97=$BH$5,$B97=2002),CONCATENATE($BH97," ",$B97),"")</f>
        <v/>
      </c>
      <c r="BK97" s="0" t="str">
        <f aca="false">IF(AND($BH97=$BH$5,$B97=2003),CONCATENATE($BH97," ",$B97),"")</f>
        <v/>
      </c>
      <c r="BL97" s="0" t="str">
        <f aca="false">IF(AND($BH97=$BH$5,$B97=2004),CONCATENATE($BH97," ",$B97),"")</f>
        <v/>
      </c>
      <c r="BM97" s="0" t="str">
        <f aca="false">IF(OR($EZ97=BM$5,$FA97=BM$5,$FB97=BM$5),BM$5,"")</f>
        <v/>
      </c>
      <c r="BN97" s="0" t="str">
        <f aca="false">IF(AND($BM97=$BM$5,$B97=2001),CONCATENATE($BM97," ",$B97),"")</f>
        <v/>
      </c>
      <c r="BO97" s="0" t="str">
        <f aca="false">IF(AND($BM97=$BM$5,$B97=2002),CONCATENATE($BM97," ",$B97),"")</f>
        <v/>
      </c>
      <c r="BP97" s="0" t="str">
        <f aca="false">IF(AND($BM97=$BM$5,$B97=2003),CONCATENATE($BM97," ",$B97),"")</f>
        <v/>
      </c>
      <c r="BQ97" s="0" t="str">
        <f aca="false">IF(AND($BM97=$BM$5,$B97=2004),CONCATENATE($BM97," ",$B97),"")</f>
        <v/>
      </c>
      <c r="BR97" s="0" t="str">
        <f aca="false">IF(OR($EZ97=BR$5,$FA97=BR$5,$FB97=BR$5),BR$5,"")</f>
        <v/>
      </c>
      <c r="BS97" s="0" t="str">
        <f aca="false">IF(AND($BR97=$BR$5,$B97=2001),CONCATENATE($BR97," ",$B97),"")</f>
        <v/>
      </c>
      <c r="BT97" s="0" t="str">
        <f aca="false">IF(AND($BR97=$BR$5,$B97=2002),CONCATENATE($BR97," ",$B97),"")</f>
        <v/>
      </c>
      <c r="BU97" s="0" t="str">
        <f aca="false">IF(AND($BR97=$BR$5,$B97=2003),CONCATENATE($BR97," ",$B97),"")</f>
        <v/>
      </c>
      <c r="BV97" s="0" t="str">
        <f aca="false">IF(AND($BR97=$BR$5,$B97=2004),CONCATENATE($BR97," ",$B97),"")</f>
        <v/>
      </c>
      <c r="BW97" s="0" t="str">
        <f aca="false">IF(OR($EZ97=BW$5,$FA97=BW$5,$FB97=BW$5),BW$5,"")</f>
        <v>PSCO</v>
      </c>
      <c r="BX97" s="0" t="str">
        <f aca="false">IF(AND($BW97=$BW$5,$B97=2001),CONCATENATE($BW97," ",$B97),"")</f>
        <v/>
      </c>
      <c r="BY97" s="0" t="str">
        <f aca="false">IF(AND($BW97=$BW$5,$B97=2002),CONCATENATE($BW97," ",$B97),"")</f>
        <v/>
      </c>
      <c r="BZ97" s="0" t="str">
        <f aca="false">IF(AND($BW97=$BW$5,$B97=2003),CONCATENATE($BW97," ",$B97),"")</f>
        <v/>
      </c>
      <c r="CA97" s="0" t="str">
        <f aca="false">IF(AND($BW97=$BW$5,$B97=2004),CONCATENATE($BW97," ",$B97),"")</f>
        <v/>
      </c>
      <c r="CB97" s="0" t="str">
        <f aca="false">IF(OR($EZ97=CB$5,$FA97=CB$5,$FB97=CB$5),CB$5,"")</f>
        <v/>
      </c>
      <c r="CC97" s="0" t="str">
        <f aca="false">IF(AND($CB97=$CB$5,$B97=2001),CONCATENATE($CB97," ",$B97),"")</f>
        <v/>
      </c>
      <c r="CD97" s="0" t="str">
        <f aca="false">IF(AND($CB97=$CB$5,$B97=2002),CONCATENATE($CB97," ",$B97),"")</f>
        <v/>
      </c>
      <c r="CE97" s="0" t="str">
        <f aca="false">IF(AND($CB97=$CB$5,$B97=2003),CONCATENATE($CB97," ",$B97),"")</f>
        <v/>
      </c>
      <c r="CF97" s="0" t="str">
        <f aca="false">IF(AND($CB97=$CB$5,$B97=2004),CONCATENATE($CB97," ",$B97),"")</f>
        <v/>
      </c>
      <c r="CG97" s="0" t="str">
        <f aca="false">IF(OR($EZ97=CG$5,$FA97=CG$5,$FB97=CG$5),CG$5,"")</f>
        <v/>
      </c>
      <c r="CH97" s="0" t="str">
        <f aca="false">IF(AND($CG97=$CG$5,$B97=2001),CONCATENATE($CG97," ",$B97),"")</f>
        <v/>
      </c>
      <c r="CI97" s="0" t="str">
        <f aca="false">IF(AND($CG97=$CG$5,$B97=2002),CONCATENATE($CG97," ",$B97),"")</f>
        <v/>
      </c>
      <c r="CJ97" s="0" t="str">
        <f aca="false">IF(AND($CG97=$CG$5,$B97=2003),CONCATENATE($CG97," ",$B97),"")</f>
        <v/>
      </c>
      <c r="CK97" s="0" t="str">
        <f aca="false">IF(AND($CG97=$CG$5,$B97=2004),CONCATENATE($CG97," ",$B97),"")</f>
        <v/>
      </c>
      <c r="CL97" s="0" t="str">
        <f aca="false">IF(OR($EZ97=CL$5,$FA97=CL$5,$FB97=CL$5),CL$5,"")</f>
        <v/>
      </c>
      <c r="CM97" s="0" t="str">
        <f aca="false">IF(AND($CL97=$CL$5,$B97=2001),CONCATENATE($CL97," ",$B97),"")</f>
        <v/>
      </c>
      <c r="CN97" s="0" t="str">
        <f aca="false">IF(AND($CL97=$CL$5,$B97=2002),CONCATENATE($CL97," ",$B97),"")</f>
        <v/>
      </c>
      <c r="CO97" s="0" t="str">
        <f aca="false">IF(AND($CL97=$CL$5,$B97=2003),CONCATENATE($CL97," ",$B97),"")</f>
        <v/>
      </c>
      <c r="CP97" s="0" t="str">
        <f aca="false">IF(AND($CL97=$CL$5,$B97=2004),CONCATENATE($CL97," ",$B97),"")</f>
        <v/>
      </c>
      <c r="CQ97" s="0" t="str">
        <f aca="false">IF(OR($EZ97=CQ$5,$FA97=CQ$5,$FB97=CQ$5),CQ$5,"")</f>
        <v/>
      </c>
      <c r="CR97" s="0" t="str">
        <f aca="false">IF(AND($CQ97=$CQ$5,$B97=2001),CONCATENATE($CQ97," ",$B97),"")</f>
        <v/>
      </c>
      <c r="CS97" s="0" t="str">
        <f aca="false">IF(AND($CQ97=$CQ$5,$B97=2002),CONCATENATE($CQ97," ",$B97),"")</f>
        <v/>
      </c>
      <c r="CT97" s="0" t="str">
        <f aca="false">IF(AND($CQ97=$CQ$5,$B97=2003),CONCATENATE($CQ97," ",$B97),"")</f>
        <v/>
      </c>
      <c r="CU97" s="0" t="str">
        <f aca="false">IF(AND($CQ97=$CQ$5,$B97=2004),CONCATENATE($CQ97," ",$B97),"")</f>
        <v/>
      </c>
      <c r="CV97" s="0" t="str">
        <f aca="false">IF(OR($EZ97=CV$5,$FA97=CV$5,$FB97=CV$5),CV$5,"")</f>
        <v/>
      </c>
      <c r="CW97" s="0" t="str">
        <f aca="false">IF(AND($CV97=$CV$5,$B97=2001),CONCATENATE($CV97," ",$B97),"")</f>
        <v/>
      </c>
      <c r="CX97" s="0" t="str">
        <f aca="false">IF(AND($CV97=$CV$5,$B97=2002),CONCATENATE($CV97," ",$B97),"")</f>
        <v/>
      </c>
      <c r="CY97" s="0" t="str">
        <f aca="false">IF(AND($CV97=$CV$5,$B97=2003),CONCATENATE($CV97," ",$B97),"")</f>
        <v/>
      </c>
      <c r="CZ97" s="0" t="str">
        <f aca="false">IF(AND($CV97=$CV$5,$B97=2004),CONCATENATE($CV97," ",$B97),"")</f>
        <v/>
      </c>
      <c r="DA97" s="0" t="str">
        <f aca="false">IF(OR($EZ97=DA$5,$FA97=DA$5,$FB97=DA$5),DA$5,"")</f>
        <v/>
      </c>
      <c r="DB97" s="0" t="str">
        <f aca="false">IF(AND($DA97=$DA$5,$B97=2001),CONCATENATE($DA97," ",$B97),"")</f>
        <v/>
      </c>
      <c r="DC97" s="0" t="str">
        <f aca="false">IF(AND($DA97=$DA$5,$B97=2002),CONCATENATE($DA97," ",$B97),"")</f>
        <v/>
      </c>
      <c r="DD97" s="0" t="str">
        <f aca="false">IF(AND($DA97=$DA$5,$B97=2003),CONCATENATE($DA97," ",$B97),"")</f>
        <v/>
      </c>
      <c r="DE97" s="0" t="str">
        <f aca="false">IF(AND($DA97=$DA$5,$B97=2004),CONCATENATE($DA97," ",$B97),"")</f>
        <v/>
      </c>
      <c r="DF97" s="0" t="n">
        <v>74</v>
      </c>
      <c r="DG97" s="0" t="n">
        <v>74</v>
      </c>
      <c r="DH97" s="12" t="n">
        <v>504</v>
      </c>
      <c r="DI97" s="12" t="n">
        <v>0</v>
      </c>
      <c r="DJ97" s="12" t="n">
        <v>0</v>
      </c>
      <c r="DK97" s="12" t="n">
        <v>0</v>
      </c>
      <c r="DL97" s="12" t="n">
        <v>0</v>
      </c>
      <c r="DM97" s="0" t="n">
        <v>6.8</v>
      </c>
      <c r="DN97" s="12" t="n">
        <v>441</v>
      </c>
      <c r="DO97" s="0" t="n">
        <v>0</v>
      </c>
      <c r="DP97" s="0" t="n">
        <v>0</v>
      </c>
      <c r="DQ97" s="12" t="n">
        <v>0</v>
      </c>
      <c r="DR97" s="12" t="n">
        <v>0</v>
      </c>
      <c r="DS97" s="12" t="n">
        <v>0</v>
      </c>
      <c r="DT97" s="12" t="n">
        <v>0</v>
      </c>
      <c r="DU97" s="12" t="n">
        <v>441</v>
      </c>
      <c r="DV97" s="0" t="n">
        <v>6.8</v>
      </c>
      <c r="DW97" s="0" t="n">
        <v>0</v>
      </c>
      <c r="DX97" s="12" t="n">
        <v>5.2</v>
      </c>
      <c r="DY97" s="0" t="n">
        <v>0</v>
      </c>
      <c r="DZ97" s="0" t="n">
        <v>0</v>
      </c>
      <c r="EA97" s="0" t="n">
        <v>0</v>
      </c>
      <c r="EB97" s="12" t="n">
        <f aca="false">DF97*$EB$1*$EB$2</f>
        <v>13320</v>
      </c>
      <c r="EC97" s="12" t="n">
        <v>90720</v>
      </c>
      <c r="ED97" s="12" t="n">
        <v>0</v>
      </c>
      <c r="EE97" s="12" t="n">
        <v>0</v>
      </c>
      <c r="EF97" s="12" t="n">
        <v>0</v>
      </c>
      <c r="EG97" s="12" t="n">
        <v>0</v>
      </c>
      <c r="EH97" s="12" t="n">
        <v>1224</v>
      </c>
      <c r="EI97" s="12" t="n">
        <v>79380</v>
      </c>
      <c r="EJ97" s="12" t="n">
        <v>0</v>
      </c>
      <c r="EK97" s="12" t="n">
        <v>0</v>
      </c>
      <c r="EL97" s="12" t="n">
        <v>0</v>
      </c>
      <c r="EM97" s="12" t="n">
        <v>0</v>
      </c>
      <c r="EN97" s="12" t="n">
        <v>0</v>
      </c>
      <c r="EO97" s="12" t="n">
        <v>0</v>
      </c>
      <c r="EP97" s="12" t="n">
        <v>79380</v>
      </c>
      <c r="EQ97" s="0" t="n">
        <v>1224</v>
      </c>
      <c r="ER97" s="12" t="n">
        <v>0</v>
      </c>
      <c r="ES97" s="12" t="n">
        <v>936</v>
      </c>
      <c r="ET97" s="12" t="n">
        <v>0</v>
      </c>
      <c r="EU97" s="12" t="n">
        <v>0</v>
      </c>
      <c r="EV97" s="0" t="n">
        <v>0</v>
      </c>
      <c r="EW97" s="0" t="s">
        <v>121</v>
      </c>
      <c r="EX97" s="0" t="s">
        <v>122</v>
      </c>
      <c r="EY97" s="0" t="s">
        <v>116</v>
      </c>
      <c r="EZ97" s="27" t="s">
        <v>58</v>
      </c>
      <c r="FA97" s="27" t="s">
        <v>89</v>
      </c>
      <c r="FB97" s="27" t="s">
        <v>80</v>
      </c>
      <c r="FG97" s="0" t="s">
        <v>581</v>
      </c>
      <c r="FS97" s="0" t="n">
        <v>612</v>
      </c>
    </row>
    <row r="98" customFormat="false" ht="12.75" hidden="false" customHeight="false" outlineLevel="0" collapsed="false">
      <c r="A98" s="0" t="s">
        <v>108</v>
      </c>
      <c r="B98" s="0" t="n">
        <v>2000</v>
      </c>
      <c r="C98" s="24" t="n">
        <v>36678</v>
      </c>
      <c r="D98" s="0" t="s">
        <v>382</v>
      </c>
      <c r="E98" s="0" t="str">
        <f aca="false">CONCATENATE(D98," ",B98)</f>
        <v>CO 2000</v>
      </c>
      <c r="F98" s="0" t="s">
        <v>393</v>
      </c>
      <c r="G98" s="0" t="s">
        <v>393</v>
      </c>
      <c r="H98" s="0" t="s">
        <v>89</v>
      </c>
      <c r="I98" s="0" t="s">
        <v>394</v>
      </c>
      <c r="J98" s="0" t="str">
        <f aca="false">IF(OR($EZ98=J$5,$FA98=J$5,$FB98=J$5),J$5,"")</f>
        <v>CIG</v>
      </c>
      <c r="K98" s="0" t="str">
        <f aca="false">IF(AND($J98=$J$5,$B98=2001),CONCATENATE($J98," ",$B98),"")</f>
        <v/>
      </c>
      <c r="L98" s="0" t="str">
        <f aca="false">IF(AND($J98=$J$5,$B98=2002),CONCATENATE($J98," ",$B98),"")</f>
        <v/>
      </c>
      <c r="M98" s="0" t="str">
        <f aca="false">IF(AND($J98=$J$5,$B98=2003),CONCATENATE($J98," ",$B98),"")</f>
        <v/>
      </c>
      <c r="N98" s="0" t="str">
        <f aca="false">IF(AND($J98=$J$5,$B98=2004),CONCATENATE($J98," ",$B98),"")</f>
        <v/>
      </c>
      <c r="O98" s="0" t="str">
        <f aca="false">IF(OR($EZ98=O$5,$FA98=O$5,$FB98=O$5),O$5,"")</f>
        <v/>
      </c>
      <c r="P98" s="0" t="str">
        <f aca="false">IF(AND($O98=$O$5,$B98=2001),CONCATENATE($O98," ",$B98),"")</f>
        <v/>
      </c>
      <c r="Q98" s="0" t="str">
        <f aca="false">IF(AND($O98=$O$5,$B98=2002),CONCATENATE($O98," ",$B98),"")</f>
        <v/>
      </c>
      <c r="R98" s="0" t="str">
        <f aca="false">IF(AND($O98=$O$5,$B98=2003),CONCATENATE($O98," ",$B98),"")</f>
        <v/>
      </c>
      <c r="S98" s="0" t="str">
        <f aca="false">IF(AND($O98=$O$5,$B98=2004),CONCATENATE($O98," ",$B98),"")</f>
        <v/>
      </c>
      <c r="T98" s="0" t="str">
        <f aca="false">IF(OR($EZ98=T$5,$FA98=T$5,$FB98=T$5),T$5,"")</f>
        <v/>
      </c>
      <c r="U98" s="0" t="str">
        <f aca="false">IF(AND($T98=$T$5,$B98=2001),CONCATENATE($T98," ",$B98),"")</f>
        <v/>
      </c>
      <c r="V98" s="0" t="str">
        <f aca="false">IF(AND($T98=$T$5,$B98=2002),CONCATENATE($T98," ",$B98),"")</f>
        <v/>
      </c>
      <c r="W98" s="0" t="str">
        <f aca="false">IF(AND($T98=$T$5,$B98=2003),CONCATENATE($T98," ",$B98),"")</f>
        <v/>
      </c>
      <c r="X98" s="0" t="str">
        <f aca="false">IF(AND($T98=$T$5,$B98=2004),CONCATENATE($T98," ",$B98),"")</f>
        <v/>
      </c>
      <c r="Y98" s="0" t="str">
        <f aca="false">IF(OR($EZ98=Y$5,$FA98=Y$5,$FB98=Y$5),Y$5,"")</f>
        <v/>
      </c>
      <c r="Z98" s="0" t="str">
        <f aca="false">IF(AND($Y98=$Y$5,$B98=2001),CONCATENATE($Y98," ",$B98),"")</f>
        <v/>
      </c>
      <c r="AA98" s="0" t="str">
        <f aca="false">IF(AND($Y98=$Y$5,$B98=2002),CONCATENATE($Y98," ",$B98),"")</f>
        <v/>
      </c>
      <c r="AB98" s="0" t="str">
        <f aca="false">IF(AND($Y98=$Y$5,$B98=2003),CONCATENATE($Y98," ",$B98),"")</f>
        <v/>
      </c>
      <c r="AC98" s="0" t="str">
        <f aca="false">IF(AND($Y98=$Y$5,$B98=2004),CONCATENATE($Y98," ",$B98),"")</f>
        <v/>
      </c>
      <c r="AD98" s="0" t="str">
        <f aca="false">IF(OR($EZ98=AD$5,$FA98=AD$5,$FB98=AD$5),AD$5,"")</f>
        <v/>
      </c>
      <c r="AE98" s="0" t="str">
        <f aca="false">IF(AND($AD98=$AD$5,$B98=2001),CONCATENATE($AD98," ",$B98),"")</f>
        <v/>
      </c>
      <c r="AF98" s="0" t="str">
        <f aca="false">IF(AND($AD98=$AD$5,$B98=2002),CONCATENATE($AD98," ",$B98),"")</f>
        <v/>
      </c>
      <c r="AG98" s="0" t="str">
        <f aca="false">IF(AND($AD98=$AD$5,$B98=2003),CONCATENATE($AD98," ",$B98),"")</f>
        <v/>
      </c>
      <c r="AH98" s="0" t="str">
        <f aca="false">IF(AND($AD98=$AD$5,$B98=2004),CONCATENATE($AD98," ",$B98),"")</f>
        <v/>
      </c>
      <c r="AI98" s="0" t="str">
        <f aca="false">IF(OR($EZ98=AI$5,$FA98=AI$5,$FB98=AI$5),AI$5,"")</f>
        <v/>
      </c>
      <c r="AJ98" s="0" t="str">
        <f aca="false">IF(AND($AI98=$AI$5,$B98=2001),CONCATENATE($AI98," ",$B98),"")</f>
        <v/>
      </c>
      <c r="AK98" s="0" t="str">
        <f aca="false">IF(AND($AI98=$AI$5,$B98=2002),CONCATENATE($AI98," ",$B98),"")</f>
        <v/>
      </c>
      <c r="AL98" s="0" t="str">
        <f aca="false">IF(AND($AI98=$AI$5,$B98=2003),CONCATENATE($AI98," ",$B98),"")</f>
        <v/>
      </c>
      <c r="AM98" s="0" t="str">
        <f aca="false">IF(AND($AI98=$AI$5,$B98=2004),CONCATENATE($AI98," ",$B98),"")</f>
        <v/>
      </c>
      <c r="AN98" s="0" t="str">
        <f aca="false">IF(OR($EZ98=AN$5,$FA98=AN$5,$FB98=AN$5),AN$5,"")</f>
        <v>KN</v>
      </c>
      <c r="AO98" s="0" t="str">
        <f aca="false">IF(AND($AN98=$AN$5,$B98=2001),CONCATENATE($AN98," ",$B98),"")</f>
        <v/>
      </c>
      <c r="AP98" s="0" t="str">
        <f aca="false">IF(AND($AN98=$AN$5,$B98=2002),CONCATENATE($AN98," ",$B98),"")</f>
        <v/>
      </c>
      <c r="AQ98" s="0" t="str">
        <f aca="false">IF(AND($AN98=$AN$5,$B98=2003),CONCATENATE($AN98," ",$B98),"")</f>
        <v/>
      </c>
      <c r="AR98" s="0" t="str">
        <f aca="false">IF(AND($AN98=$AN$5,$B98=2004),CONCATENATE($AN98," ",$B98),"")</f>
        <v/>
      </c>
      <c r="AS98" s="0" t="str">
        <f aca="false">IF(OR($EZ98=AS$5,$FA98=AS$5,$FB98=AS$5),AS$5,"")</f>
        <v/>
      </c>
      <c r="AT98" s="0" t="str">
        <f aca="false">IF(AND($AS98=$AS$5,$B98=2001),CONCATENATE($AS98," ",$B98),"")</f>
        <v/>
      </c>
      <c r="AU98" s="0" t="str">
        <f aca="false">IF(AND($AS98=$AS$5,$B98=2002),CONCATENATE($AS98," ",$B98),"")</f>
        <v/>
      </c>
      <c r="AV98" s="0" t="str">
        <f aca="false">IF(AND($AS98=$AS$5,$B98=2003),CONCATENATE($AS98," ",$B98),"")</f>
        <v/>
      </c>
      <c r="AW98" s="0" t="str">
        <f aca="false">IF(AND($AS98=$AS$5,$B98=2004),CONCATENATE($AS98," ",$B98),"")</f>
        <v/>
      </c>
      <c r="AX98" s="0" t="str">
        <f aca="false">IF(OR($EZ98=AX$5,$FA98=AX$5,$FB98=AX$5),AX$5,"")</f>
        <v/>
      </c>
      <c r="AY98" s="0" t="str">
        <f aca="false">IF(AND($AX98=$AX$5,$B98=2001),CONCATENATE($AX98," ",$B98),"")</f>
        <v/>
      </c>
      <c r="AZ98" s="0" t="str">
        <f aca="false">IF(AND($AX98=$AX$5,$B98=2002),CONCATENATE($AX98," ",$B98),"")</f>
        <v/>
      </c>
      <c r="BA98" s="0" t="str">
        <f aca="false">IF(AND($AX98=$AX$5,$B98=2003),CONCATENATE($AX98," ",$B98),"")</f>
        <v/>
      </c>
      <c r="BB98" s="0" t="str">
        <f aca="false">IF(AND($AX98=$AX$5,$B98=2004),CONCATENATE($AX98," ",$B98),"")</f>
        <v/>
      </c>
      <c r="BC98" s="0" t="str">
        <f aca="false">IF(OR($EZ98=BC$5,$FA98=BC$5,$FB98=BC$5),BC$5,"")</f>
        <v/>
      </c>
      <c r="BD98" s="0" t="str">
        <f aca="false">IF(AND($BC98=$BC$5,$B98=2001),CONCATENATE($BC98," ",$B98),"")</f>
        <v/>
      </c>
      <c r="BE98" s="0" t="str">
        <f aca="false">IF(AND($BC98=$BC$5,$B98=2002),CONCATENATE($BC98," ",$B98),"")</f>
        <v/>
      </c>
      <c r="BF98" s="0" t="str">
        <f aca="false">IF(AND($BC98=$BC$5,$B98=2003),CONCATENATE($BC98," ",$B98),"")</f>
        <v/>
      </c>
      <c r="BG98" s="0" t="str">
        <f aca="false">IF(AND($BC98=$BC$5,$B98=2004),CONCATENATE($BC98," ",$B98),"")</f>
        <v/>
      </c>
      <c r="BH98" s="0" t="str">
        <f aca="false">IF(OR($EZ98=BH$5,$FA98=BH$5,$FB98=BH$5),BH$5,"")</f>
        <v/>
      </c>
      <c r="BI98" s="0" t="str">
        <f aca="false">IF(AND($BH98=$BH$5,$B98=2001),CONCATENATE($BH98," ",$B98),"")</f>
        <v/>
      </c>
      <c r="BJ98" s="0" t="str">
        <f aca="false">IF(AND($BH98=$BH$5,$B98=2002),CONCATENATE($BH98," ",$B98),"")</f>
        <v/>
      </c>
      <c r="BK98" s="0" t="str">
        <f aca="false">IF(AND($BH98=$BH$5,$B98=2003),CONCATENATE($BH98," ",$B98),"")</f>
        <v/>
      </c>
      <c r="BL98" s="0" t="str">
        <f aca="false">IF(AND($BH98=$BH$5,$B98=2004),CONCATENATE($BH98," ",$B98),"")</f>
        <v/>
      </c>
      <c r="BM98" s="0" t="str">
        <f aca="false">IF(OR($EZ98=BM$5,$FA98=BM$5,$FB98=BM$5),BM$5,"")</f>
        <v/>
      </c>
      <c r="BN98" s="0" t="str">
        <f aca="false">IF(AND($BM98=$BM$5,$B98=2001),CONCATENATE($BM98," ",$B98),"")</f>
        <v/>
      </c>
      <c r="BO98" s="0" t="str">
        <f aca="false">IF(AND($BM98=$BM$5,$B98=2002),CONCATENATE($BM98," ",$B98),"")</f>
        <v/>
      </c>
      <c r="BP98" s="0" t="str">
        <f aca="false">IF(AND($BM98=$BM$5,$B98=2003),CONCATENATE($BM98," ",$B98),"")</f>
        <v/>
      </c>
      <c r="BQ98" s="0" t="str">
        <f aca="false">IF(AND($BM98=$BM$5,$B98=2004),CONCATENATE($BM98," ",$B98),"")</f>
        <v/>
      </c>
      <c r="BR98" s="0" t="str">
        <f aca="false">IF(OR($EZ98=BR$5,$FA98=BR$5,$FB98=BR$5),BR$5,"")</f>
        <v/>
      </c>
      <c r="BS98" s="0" t="str">
        <f aca="false">IF(AND($BR98=$BR$5,$B98=2001),CONCATENATE($BR98," ",$B98),"")</f>
        <v/>
      </c>
      <c r="BT98" s="0" t="str">
        <f aca="false">IF(AND($BR98=$BR$5,$B98=2002),CONCATENATE($BR98," ",$B98),"")</f>
        <v/>
      </c>
      <c r="BU98" s="0" t="str">
        <f aca="false">IF(AND($BR98=$BR$5,$B98=2003),CONCATENATE($BR98," ",$B98),"")</f>
        <v/>
      </c>
      <c r="BV98" s="0" t="str">
        <f aca="false">IF(AND($BR98=$BR$5,$B98=2004),CONCATENATE($BR98," ",$B98),"")</f>
        <v/>
      </c>
      <c r="BW98" s="0" t="str">
        <f aca="false">IF(OR($EZ98=BW$5,$FA98=BW$5,$FB98=BW$5),BW$5,"")</f>
        <v>PSCO</v>
      </c>
      <c r="BX98" s="0" t="str">
        <f aca="false">IF(AND($BW98=$BW$5,$B98=2001),CONCATENATE($BW98," ",$B98),"")</f>
        <v/>
      </c>
      <c r="BY98" s="0" t="str">
        <f aca="false">IF(AND($BW98=$BW$5,$B98=2002),CONCATENATE($BW98," ",$B98),"")</f>
        <v/>
      </c>
      <c r="BZ98" s="0" t="str">
        <f aca="false">IF(AND($BW98=$BW$5,$B98=2003),CONCATENATE($BW98," ",$B98),"")</f>
        <v/>
      </c>
      <c r="CA98" s="0" t="str">
        <f aca="false">IF(AND($BW98=$BW$5,$B98=2004),CONCATENATE($BW98," ",$B98),"")</f>
        <v/>
      </c>
      <c r="CB98" s="0" t="str">
        <f aca="false">IF(OR($EZ98=CB$5,$FA98=CB$5,$FB98=CB$5),CB$5,"")</f>
        <v/>
      </c>
      <c r="CC98" s="0" t="str">
        <f aca="false">IF(AND($CB98=$CB$5,$B98=2001),CONCATENATE($CB98," ",$B98),"")</f>
        <v/>
      </c>
      <c r="CD98" s="0" t="str">
        <f aca="false">IF(AND($CB98=$CB$5,$B98=2002),CONCATENATE($CB98," ",$B98),"")</f>
        <v/>
      </c>
      <c r="CE98" s="0" t="str">
        <f aca="false">IF(AND($CB98=$CB$5,$B98=2003),CONCATENATE($CB98," ",$B98),"")</f>
        <v/>
      </c>
      <c r="CF98" s="0" t="str">
        <f aca="false">IF(AND($CB98=$CB$5,$B98=2004),CONCATENATE($CB98," ",$B98),"")</f>
        <v/>
      </c>
      <c r="CG98" s="0" t="str">
        <f aca="false">IF(OR($EZ98=CG$5,$FA98=CG$5,$FB98=CG$5),CG$5,"")</f>
        <v/>
      </c>
      <c r="CH98" s="0" t="str">
        <f aca="false">IF(AND($CG98=$CG$5,$B98=2001),CONCATENATE($CG98," ",$B98),"")</f>
        <v/>
      </c>
      <c r="CI98" s="0" t="str">
        <f aca="false">IF(AND($CG98=$CG$5,$B98=2002),CONCATENATE($CG98," ",$B98),"")</f>
        <v/>
      </c>
      <c r="CJ98" s="0" t="str">
        <f aca="false">IF(AND($CG98=$CG$5,$B98=2003),CONCATENATE($CG98," ",$B98),"")</f>
        <v/>
      </c>
      <c r="CK98" s="0" t="str">
        <f aca="false">IF(AND($CG98=$CG$5,$B98=2004),CONCATENATE($CG98," ",$B98),"")</f>
        <v/>
      </c>
      <c r="CL98" s="0" t="str">
        <f aca="false">IF(OR($EZ98=CL$5,$FA98=CL$5,$FB98=CL$5),CL$5,"")</f>
        <v/>
      </c>
      <c r="CM98" s="0" t="str">
        <f aca="false">IF(AND($CL98=$CL$5,$B98=2001),CONCATENATE($CL98," ",$B98),"")</f>
        <v/>
      </c>
      <c r="CN98" s="0" t="str">
        <f aca="false">IF(AND($CL98=$CL$5,$B98=2002),CONCATENATE($CL98," ",$B98),"")</f>
        <v/>
      </c>
      <c r="CO98" s="0" t="str">
        <f aca="false">IF(AND($CL98=$CL$5,$B98=2003),CONCATENATE($CL98," ",$B98),"")</f>
        <v/>
      </c>
      <c r="CP98" s="0" t="str">
        <f aca="false">IF(AND($CL98=$CL$5,$B98=2004),CONCATENATE($CL98," ",$B98),"")</f>
        <v/>
      </c>
      <c r="CQ98" s="0" t="str">
        <f aca="false">IF(OR($EZ98=CQ$5,$FA98=CQ$5,$FB98=CQ$5),CQ$5,"")</f>
        <v/>
      </c>
      <c r="CR98" s="0" t="str">
        <f aca="false">IF(AND($CQ98=$CQ$5,$B98=2001),CONCATENATE($CQ98," ",$B98),"")</f>
        <v/>
      </c>
      <c r="CS98" s="0" t="str">
        <f aca="false">IF(AND($CQ98=$CQ$5,$B98=2002),CONCATENATE($CQ98," ",$B98),"")</f>
        <v/>
      </c>
      <c r="CT98" s="0" t="str">
        <f aca="false">IF(AND($CQ98=$CQ$5,$B98=2003),CONCATENATE($CQ98," ",$B98),"")</f>
        <v/>
      </c>
      <c r="CU98" s="0" t="str">
        <f aca="false">IF(AND($CQ98=$CQ$5,$B98=2004),CONCATENATE($CQ98," ",$B98),"")</f>
        <v/>
      </c>
      <c r="CV98" s="0" t="str">
        <f aca="false">IF(OR($EZ98=CV$5,$FA98=CV$5,$FB98=CV$5),CV$5,"")</f>
        <v/>
      </c>
      <c r="CW98" s="0" t="str">
        <f aca="false">IF(AND($CV98=$CV$5,$B98=2001),CONCATENATE($CV98," ",$B98),"")</f>
        <v/>
      </c>
      <c r="CX98" s="0" t="str">
        <f aca="false">IF(AND($CV98=$CV$5,$B98=2002),CONCATENATE($CV98," ",$B98),"")</f>
        <v/>
      </c>
      <c r="CY98" s="0" t="str">
        <f aca="false">IF(AND($CV98=$CV$5,$B98=2003),CONCATENATE($CV98," ",$B98),"")</f>
        <v/>
      </c>
      <c r="CZ98" s="0" t="str">
        <f aca="false">IF(AND($CV98=$CV$5,$B98=2004),CONCATENATE($CV98," ",$B98),"")</f>
        <v/>
      </c>
      <c r="DA98" s="0" t="str">
        <f aca="false">IF(OR($EZ98=DA$5,$FA98=DA$5,$FB98=DA$5),DA$5,"")</f>
        <v/>
      </c>
      <c r="DB98" s="0" t="str">
        <f aca="false">IF(AND($DA98=$DA$5,$B98=2001),CONCATENATE($DA98," ",$B98),"")</f>
        <v/>
      </c>
      <c r="DC98" s="0" t="str">
        <f aca="false">IF(AND($DA98=$DA$5,$B98=2002),CONCATENATE($DA98," ",$B98),"")</f>
        <v/>
      </c>
      <c r="DD98" s="0" t="str">
        <f aca="false">IF(AND($DA98=$DA$5,$B98=2003),CONCATENATE($DA98," ",$B98),"")</f>
        <v/>
      </c>
      <c r="DE98" s="0" t="str">
        <f aca="false">IF(AND($DA98=$DA$5,$B98=2004),CONCATENATE($DA98," ",$B98),"")</f>
        <v/>
      </c>
      <c r="DF98" s="0" t="n">
        <v>126</v>
      </c>
      <c r="DG98" s="0" t="n">
        <v>0</v>
      </c>
      <c r="DH98" s="12" t="n">
        <v>430</v>
      </c>
      <c r="DI98" s="12" t="n">
        <v>0</v>
      </c>
      <c r="DJ98" s="12" t="n">
        <v>0</v>
      </c>
      <c r="DK98" s="12" t="n">
        <v>0</v>
      </c>
      <c r="DL98" s="12" t="n">
        <v>0</v>
      </c>
      <c r="DM98" s="0" t="n">
        <v>6.8</v>
      </c>
      <c r="DN98" s="12" t="n">
        <v>367</v>
      </c>
      <c r="DO98" s="0" t="n">
        <v>0</v>
      </c>
      <c r="DP98" s="0" t="n">
        <v>0</v>
      </c>
      <c r="DQ98" s="12" t="n">
        <v>0</v>
      </c>
      <c r="DR98" s="12" t="n">
        <v>0</v>
      </c>
      <c r="DS98" s="12" t="n">
        <v>0</v>
      </c>
      <c r="DT98" s="12" t="n">
        <v>0</v>
      </c>
      <c r="DU98" s="12" t="n">
        <v>367</v>
      </c>
      <c r="DV98" s="0" t="n">
        <v>6.8</v>
      </c>
      <c r="DW98" s="0" t="n">
        <v>0</v>
      </c>
      <c r="DX98" s="12" t="n">
        <v>5.2</v>
      </c>
      <c r="DY98" s="0" t="n">
        <v>0</v>
      </c>
      <c r="DZ98" s="0" t="n">
        <v>0</v>
      </c>
      <c r="EA98" s="0" t="n">
        <v>0</v>
      </c>
      <c r="EB98" s="12" t="n">
        <f aca="false">DF98*$EB$1*$EB$2</f>
        <v>22680</v>
      </c>
      <c r="EC98" s="12" t="n">
        <v>77400</v>
      </c>
      <c r="ED98" s="12" t="n">
        <v>0</v>
      </c>
      <c r="EE98" s="12" t="n">
        <v>0</v>
      </c>
      <c r="EF98" s="12" t="n">
        <v>0</v>
      </c>
      <c r="EG98" s="12" t="n">
        <v>0</v>
      </c>
      <c r="EH98" s="12" t="n">
        <v>1224</v>
      </c>
      <c r="EI98" s="12" t="n">
        <v>66060</v>
      </c>
      <c r="EJ98" s="12" t="n">
        <v>0</v>
      </c>
      <c r="EK98" s="12" t="n">
        <v>0</v>
      </c>
      <c r="EL98" s="12" t="n">
        <v>0</v>
      </c>
      <c r="EM98" s="12" t="n">
        <v>0</v>
      </c>
      <c r="EN98" s="12" t="n">
        <v>0</v>
      </c>
      <c r="EO98" s="12" t="n">
        <v>0</v>
      </c>
      <c r="EP98" s="12" t="n">
        <v>66060</v>
      </c>
      <c r="EQ98" s="0" t="n">
        <v>1224</v>
      </c>
      <c r="ER98" s="12" t="n">
        <v>0</v>
      </c>
      <c r="ES98" s="12" t="n">
        <v>936</v>
      </c>
      <c r="ET98" s="12" t="n">
        <v>0</v>
      </c>
      <c r="EU98" s="12" t="n">
        <v>0</v>
      </c>
      <c r="EV98" s="0" t="n">
        <v>0</v>
      </c>
      <c r="EW98" s="0" t="s">
        <v>121</v>
      </c>
      <c r="EX98" s="0" t="s">
        <v>122</v>
      </c>
      <c r="EY98" s="0" t="s">
        <v>116</v>
      </c>
      <c r="EZ98" s="27" t="s">
        <v>58</v>
      </c>
      <c r="FA98" s="27" t="s">
        <v>89</v>
      </c>
      <c r="FB98" s="27" t="s">
        <v>80</v>
      </c>
      <c r="FS98" s="0" t="n">
        <v>361</v>
      </c>
    </row>
    <row r="99" customFormat="false" ht="12.75" hidden="false" customHeight="false" outlineLevel="0" collapsed="false">
      <c r="A99" s="0" t="s">
        <v>108</v>
      </c>
      <c r="B99" s="0" t="n">
        <v>2000</v>
      </c>
      <c r="C99" s="24" t="n">
        <v>36708</v>
      </c>
      <c r="D99" s="0" t="s">
        <v>382</v>
      </c>
      <c r="E99" s="0" t="str">
        <f aca="false">CONCATENATE(D99," ",B99)</f>
        <v>CO 2000</v>
      </c>
      <c r="F99" s="0" t="s">
        <v>402</v>
      </c>
      <c r="G99" s="0" t="s">
        <v>582</v>
      </c>
      <c r="H99" s="0" t="s">
        <v>403</v>
      </c>
      <c r="I99" s="0" t="s">
        <v>404</v>
      </c>
      <c r="J99" s="0" t="str">
        <f aca="false">IF(OR($EZ99=J$5,$FA99=J$5,$FB99=J$5),J$5,"")</f>
        <v>CIG</v>
      </c>
      <c r="K99" s="0" t="str">
        <f aca="false">IF(AND($J99=$J$5,$B99=2001),CONCATENATE($J99," ",$B99),"")</f>
        <v/>
      </c>
      <c r="L99" s="0" t="str">
        <f aca="false">IF(AND($J99=$J$5,$B99=2002),CONCATENATE($J99," ",$B99),"")</f>
        <v/>
      </c>
      <c r="M99" s="0" t="str">
        <f aca="false">IF(AND($J99=$J$5,$B99=2003),CONCATENATE($J99," ",$B99),"")</f>
        <v/>
      </c>
      <c r="N99" s="0" t="str">
        <f aca="false">IF(AND($J99=$J$5,$B99=2004),CONCATENATE($J99," ",$B99),"")</f>
        <v/>
      </c>
      <c r="O99" s="0" t="str">
        <f aca="false">IF(OR($EZ99=O$5,$FA99=O$5,$FB99=O$5),O$5,"")</f>
        <v/>
      </c>
      <c r="P99" s="0" t="str">
        <f aca="false">IF(AND($O99=$O$5,$B99=2001),CONCATENATE($O99," ",$B99),"")</f>
        <v/>
      </c>
      <c r="Q99" s="0" t="str">
        <f aca="false">IF(AND($O99=$O$5,$B99=2002),CONCATENATE($O99," ",$B99),"")</f>
        <v/>
      </c>
      <c r="R99" s="0" t="str">
        <f aca="false">IF(AND($O99=$O$5,$B99=2003),CONCATENATE($O99," ",$B99),"")</f>
        <v/>
      </c>
      <c r="S99" s="0" t="str">
        <f aca="false">IF(AND($O99=$O$5,$B99=2004),CONCATENATE($O99," ",$B99),"")</f>
        <v/>
      </c>
      <c r="T99" s="0" t="str">
        <f aca="false">IF(OR($EZ99=T$5,$FA99=T$5,$FB99=T$5),T$5,"")</f>
        <v/>
      </c>
      <c r="U99" s="0" t="str">
        <f aca="false">IF(AND($T99=$T$5,$B99=2001),CONCATENATE($T99," ",$B99),"")</f>
        <v/>
      </c>
      <c r="V99" s="0" t="str">
        <f aca="false">IF(AND($T99=$T$5,$B99=2002),CONCATENATE($T99," ",$B99),"")</f>
        <v/>
      </c>
      <c r="W99" s="0" t="str">
        <f aca="false">IF(AND($T99=$T$5,$B99=2003),CONCATENATE($T99," ",$B99),"")</f>
        <v/>
      </c>
      <c r="X99" s="0" t="str">
        <f aca="false">IF(AND($T99=$T$5,$B99=2004),CONCATENATE($T99," ",$B99),"")</f>
        <v/>
      </c>
      <c r="Y99" s="0" t="str">
        <f aca="false">IF(OR($EZ99=Y$5,$FA99=Y$5,$FB99=Y$5),Y$5,"")</f>
        <v/>
      </c>
      <c r="Z99" s="0" t="str">
        <f aca="false">IF(AND($Y99=$Y$5,$B99=2001),CONCATENATE($Y99," ",$B99),"")</f>
        <v/>
      </c>
      <c r="AA99" s="0" t="str">
        <f aca="false">IF(AND($Y99=$Y$5,$B99=2002),CONCATENATE($Y99," ",$B99),"")</f>
        <v/>
      </c>
      <c r="AB99" s="0" t="str">
        <f aca="false">IF(AND($Y99=$Y$5,$B99=2003),CONCATENATE($Y99," ",$B99),"")</f>
        <v/>
      </c>
      <c r="AC99" s="0" t="str">
        <f aca="false">IF(AND($Y99=$Y$5,$B99=2004),CONCATENATE($Y99," ",$B99),"")</f>
        <v/>
      </c>
      <c r="AD99" s="0" t="str">
        <f aca="false">IF(OR($EZ99=AD$5,$FA99=AD$5,$FB99=AD$5),AD$5,"")</f>
        <v/>
      </c>
      <c r="AE99" s="0" t="str">
        <f aca="false">IF(AND($AD99=$AD$5,$B99=2001),CONCATENATE($AD99," ",$B99),"")</f>
        <v/>
      </c>
      <c r="AF99" s="0" t="str">
        <f aca="false">IF(AND($AD99=$AD$5,$B99=2002),CONCATENATE($AD99," ",$B99),"")</f>
        <v/>
      </c>
      <c r="AG99" s="0" t="str">
        <f aca="false">IF(AND($AD99=$AD$5,$B99=2003),CONCATENATE($AD99," ",$B99),"")</f>
        <v/>
      </c>
      <c r="AH99" s="0" t="str">
        <f aca="false">IF(AND($AD99=$AD$5,$B99=2004),CONCATENATE($AD99," ",$B99),"")</f>
        <v/>
      </c>
      <c r="AI99" s="0" t="str">
        <f aca="false">IF(OR($EZ99=AI$5,$FA99=AI$5,$FB99=AI$5),AI$5,"")</f>
        <v/>
      </c>
      <c r="AJ99" s="0" t="str">
        <f aca="false">IF(AND($AI99=$AI$5,$B99=2001),CONCATENATE($AI99," ",$B99),"")</f>
        <v/>
      </c>
      <c r="AK99" s="0" t="str">
        <f aca="false">IF(AND($AI99=$AI$5,$B99=2002),CONCATENATE($AI99," ",$B99),"")</f>
        <v/>
      </c>
      <c r="AL99" s="0" t="str">
        <f aca="false">IF(AND($AI99=$AI$5,$B99=2003),CONCATENATE($AI99," ",$B99),"")</f>
        <v/>
      </c>
      <c r="AM99" s="0" t="str">
        <f aca="false">IF(AND($AI99=$AI$5,$B99=2004),CONCATENATE($AI99," ",$B99),"")</f>
        <v/>
      </c>
      <c r="AN99" s="0" t="str">
        <f aca="false">IF(OR($EZ99=AN$5,$FA99=AN$5,$FB99=AN$5),AN$5,"")</f>
        <v>KN</v>
      </c>
      <c r="AO99" s="0" t="str">
        <f aca="false">IF(AND($AN99=$AN$5,$B99=2001),CONCATENATE($AN99," ",$B99),"")</f>
        <v/>
      </c>
      <c r="AP99" s="0" t="str">
        <f aca="false">IF(AND($AN99=$AN$5,$B99=2002),CONCATENATE($AN99," ",$B99),"")</f>
        <v/>
      </c>
      <c r="AQ99" s="0" t="str">
        <f aca="false">IF(AND($AN99=$AN$5,$B99=2003),CONCATENATE($AN99," ",$B99),"")</f>
        <v/>
      </c>
      <c r="AR99" s="0" t="str">
        <f aca="false">IF(AND($AN99=$AN$5,$B99=2004),CONCATENATE($AN99," ",$B99),"")</f>
        <v/>
      </c>
      <c r="AS99" s="0" t="str">
        <f aca="false">IF(OR($EZ99=AS$5,$FA99=AS$5,$FB99=AS$5),AS$5,"")</f>
        <v/>
      </c>
      <c r="AT99" s="0" t="str">
        <f aca="false">IF(AND($AS99=$AS$5,$B99=2001),CONCATENATE($AS99," ",$B99),"")</f>
        <v/>
      </c>
      <c r="AU99" s="0" t="str">
        <f aca="false">IF(AND($AS99=$AS$5,$B99=2002),CONCATENATE($AS99," ",$B99),"")</f>
        <v/>
      </c>
      <c r="AV99" s="0" t="str">
        <f aca="false">IF(AND($AS99=$AS$5,$B99=2003),CONCATENATE($AS99," ",$B99),"")</f>
        <v/>
      </c>
      <c r="AW99" s="0" t="str">
        <f aca="false">IF(AND($AS99=$AS$5,$B99=2004),CONCATENATE($AS99," ",$B99),"")</f>
        <v/>
      </c>
      <c r="AX99" s="0" t="str">
        <f aca="false">IF(OR($EZ99=AX$5,$FA99=AX$5,$FB99=AX$5),AX$5,"")</f>
        <v/>
      </c>
      <c r="AY99" s="0" t="str">
        <f aca="false">IF(AND($AX99=$AX$5,$B99=2001),CONCATENATE($AX99," ",$B99),"")</f>
        <v/>
      </c>
      <c r="AZ99" s="0" t="str">
        <f aca="false">IF(AND($AX99=$AX$5,$B99=2002),CONCATENATE($AX99," ",$B99),"")</f>
        <v/>
      </c>
      <c r="BA99" s="0" t="str">
        <f aca="false">IF(AND($AX99=$AX$5,$B99=2003),CONCATENATE($AX99," ",$B99),"")</f>
        <v/>
      </c>
      <c r="BB99" s="0" t="str">
        <f aca="false">IF(AND($AX99=$AX$5,$B99=2004),CONCATENATE($AX99," ",$B99),"")</f>
        <v/>
      </c>
      <c r="BC99" s="0" t="str">
        <f aca="false">IF(OR($EZ99=BC$5,$FA99=BC$5,$FB99=BC$5),BC$5,"")</f>
        <v/>
      </c>
      <c r="BD99" s="0" t="str">
        <f aca="false">IF(AND($BC99=$BC$5,$B99=2001),CONCATENATE($BC99," ",$B99),"")</f>
        <v/>
      </c>
      <c r="BE99" s="0" t="str">
        <f aca="false">IF(AND($BC99=$BC$5,$B99=2002),CONCATENATE($BC99," ",$B99),"")</f>
        <v/>
      </c>
      <c r="BF99" s="0" t="str">
        <f aca="false">IF(AND($BC99=$BC$5,$B99=2003),CONCATENATE($BC99," ",$B99),"")</f>
        <v/>
      </c>
      <c r="BG99" s="0" t="str">
        <f aca="false">IF(AND($BC99=$BC$5,$B99=2004),CONCATENATE($BC99," ",$B99),"")</f>
        <v/>
      </c>
      <c r="BH99" s="0" t="str">
        <f aca="false">IF(OR($EZ99=BH$5,$FA99=BH$5,$FB99=BH$5),BH$5,"")</f>
        <v/>
      </c>
      <c r="BI99" s="0" t="str">
        <f aca="false">IF(AND($BH99=$BH$5,$B99=2001),CONCATENATE($BH99," ",$B99),"")</f>
        <v/>
      </c>
      <c r="BJ99" s="0" t="str">
        <f aca="false">IF(AND($BH99=$BH$5,$B99=2002),CONCATENATE($BH99," ",$B99),"")</f>
        <v/>
      </c>
      <c r="BK99" s="0" t="str">
        <f aca="false">IF(AND($BH99=$BH$5,$B99=2003),CONCATENATE($BH99," ",$B99),"")</f>
        <v/>
      </c>
      <c r="BL99" s="0" t="str">
        <f aca="false">IF(AND($BH99=$BH$5,$B99=2004),CONCATENATE($BH99," ",$B99),"")</f>
        <v/>
      </c>
      <c r="BM99" s="0" t="str">
        <f aca="false">IF(OR($EZ99=BM$5,$FA99=BM$5,$FB99=BM$5),BM$5,"")</f>
        <v/>
      </c>
      <c r="BN99" s="0" t="str">
        <f aca="false">IF(AND($BM99=$BM$5,$B99=2001),CONCATENATE($BM99," ",$B99),"")</f>
        <v/>
      </c>
      <c r="BO99" s="0" t="str">
        <f aca="false">IF(AND($BM99=$BM$5,$B99=2002),CONCATENATE($BM99," ",$B99),"")</f>
        <v/>
      </c>
      <c r="BP99" s="0" t="str">
        <f aca="false">IF(AND($BM99=$BM$5,$B99=2003),CONCATENATE($BM99," ",$B99),"")</f>
        <v/>
      </c>
      <c r="BQ99" s="0" t="str">
        <f aca="false">IF(AND($BM99=$BM$5,$B99=2004),CONCATENATE($BM99," ",$B99),"")</f>
        <v/>
      </c>
      <c r="BR99" s="0" t="str">
        <f aca="false">IF(OR($EZ99=BR$5,$FA99=BR$5,$FB99=BR$5),BR$5,"")</f>
        <v/>
      </c>
      <c r="BS99" s="0" t="str">
        <f aca="false">IF(AND($BR99=$BR$5,$B99=2001),CONCATENATE($BR99," ",$B99),"")</f>
        <v/>
      </c>
      <c r="BT99" s="0" t="str">
        <f aca="false">IF(AND($BR99=$BR$5,$B99=2002),CONCATENATE($BR99," ",$B99),"")</f>
        <v/>
      </c>
      <c r="BU99" s="0" t="str">
        <f aca="false">IF(AND($BR99=$BR$5,$B99=2003),CONCATENATE($BR99," ",$B99),"")</f>
        <v/>
      </c>
      <c r="BV99" s="0" t="str">
        <f aca="false">IF(AND($BR99=$BR$5,$B99=2004),CONCATENATE($BR99," ",$B99),"")</f>
        <v/>
      </c>
      <c r="BW99" s="0" t="str">
        <f aca="false">IF(OR($EZ99=BW$5,$FA99=BW$5,$FB99=BW$5),BW$5,"")</f>
        <v>PSCO</v>
      </c>
      <c r="BX99" s="0" t="str">
        <f aca="false">IF(AND($BW99=$BW$5,$B99=2001),CONCATENATE($BW99," ",$B99),"")</f>
        <v/>
      </c>
      <c r="BY99" s="0" t="str">
        <f aca="false">IF(AND($BW99=$BW$5,$B99=2002),CONCATENATE($BW99," ",$B99),"")</f>
        <v/>
      </c>
      <c r="BZ99" s="0" t="str">
        <f aca="false">IF(AND($BW99=$BW$5,$B99=2003),CONCATENATE($BW99," ",$B99),"")</f>
        <v/>
      </c>
      <c r="CA99" s="0" t="str">
        <f aca="false">IF(AND($BW99=$BW$5,$B99=2004),CONCATENATE($BW99," ",$B99),"")</f>
        <v/>
      </c>
      <c r="CB99" s="0" t="str">
        <f aca="false">IF(OR($EZ99=CB$5,$FA99=CB$5,$FB99=CB$5),CB$5,"")</f>
        <v/>
      </c>
      <c r="CC99" s="0" t="str">
        <f aca="false">IF(AND($CB99=$CB$5,$B99=2001),CONCATENATE($CB99," ",$B99),"")</f>
        <v/>
      </c>
      <c r="CD99" s="0" t="str">
        <f aca="false">IF(AND($CB99=$CB$5,$B99=2002),CONCATENATE($CB99," ",$B99),"")</f>
        <v/>
      </c>
      <c r="CE99" s="0" t="str">
        <f aca="false">IF(AND($CB99=$CB$5,$B99=2003),CONCATENATE($CB99," ",$B99),"")</f>
        <v/>
      </c>
      <c r="CF99" s="0" t="str">
        <f aca="false">IF(AND($CB99=$CB$5,$B99=2004),CONCATENATE($CB99," ",$B99),"")</f>
        <v/>
      </c>
      <c r="CG99" s="0" t="str">
        <f aca="false">IF(OR($EZ99=CG$5,$FA99=CG$5,$FB99=CG$5),CG$5,"")</f>
        <v/>
      </c>
      <c r="CH99" s="0" t="str">
        <f aca="false">IF(AND($CG99=$CG$5,$B99=2001),CONCATENATE($CG99," ",$B99),"")</f>
        <v/>
      </c>
      <c r="CI99" s="0" t="str">
        <f aca="false">IF(AND($CG99=$CG$5,$B99=2002),CONCATENATE($CG99," ",$B99),"")</f>
        <v/>
      </c>
      <c r="CJ99" s="0" t="str">
        <f aca="false">IF(AND($CG99=$CG$5,$B99=2003),CONCATENATE($CG99," ",$B99),"")</f>
        <v/>
      </c>
      <c r="CK99" s="0" t="str">
        <f aca="false">IF(AND($CG99=$CG$5,$B99=2004),CONCATENATE($CG99," ",$B99),"")</f>
        <v/>
      </c>
      <c r="CL99" s="0" t="str">
        <f aca="false">IF(OR($EZ99=CL$5,$FA99=CL$5,$FB99=CL$5),CL$5,"")</f>
        <v/>
      </c>
      <c r="CM99" s="0" t="str">
        <f aca="false">IF(AND($CL99=$CL$5,$B99=2001),CONCATENATE($CL99," ",$B99),"")</f>
        <v/>
      </c>
      <c r="CN99" s="0" t="str">
        <f aca="false">IF(AND($CL99=$CL$5,$B99=2002),CONCATENATE($CL99," ",$B99),"")</f>
        <v/>
      </c>
      <c r="CO99" s="0" t="str">
        <f aca="false">IF(AND($CL99=$CL$5,$B99=2003),CONCATENATE($CL99," ",$B99),"")</f>
        <v/>
      </c>
      <c r="CP99" s="0" t="str">
        <f aca="false">IF(AND($CL99=$CL$5,$B99=2004),CONCATENATE($CL99," ",$B99),"")</f>
        <v/>
      </c>
      <c r="CQ99" s="0" t="str">
        <f aca="false">IF(OR($EZ99=CQ$5,$FA99=CQ$5,$FB99=CQ$5),CQ$5,"")</f>
        <v/>
      </c>
      <c r="CR99" s="0" t="str">
        <f aca="false">IF(AND($CQ99=$CQ$5,$B99=2001),CONCATENATE($CQ99," ",$B99),"")</f>
        <v/>
      </c>
      <c r="CS99" s="0" t="str">
        <f aca="false">IF(AND($CQ99=$CQ$5,$B99=2002),CONCATENATE($CQ99," ",$B99),"")</f>
        <v/>
      </c>
      <c r="CT99" s="0" t="str">
        <f aca="false">IF(AND($CQ99=$CQ$5,$B99=2003),CONCATENATE($CQ99," ",$B99),"")</f>
        <v/>
      </c>
      <c r="CU99" s="0" t="str">
        <f aca="false">IF(AND($CQ99=$CQ$5,$B99=2004),CONCATENATE($CQ99," ",$B99),"")</f>
        <v/>
      </c>
      <c r="CV99" s="0" t="str">
        <f aca="false">IF(OR($EZ99=CV$5,$FA99=CV$5,$FB99=CV$5),CV$5,"")</f>
        <v/>
      </c>
      <c r="CW99" s="0" t="str">
        <f aca="false">IF(AND($CV99=$CV$5,$B99=2001),CONCATENATE($CV99," ",$B99),"")</f>
        <v/>
      </c>
      <c r="CX99" s="0" t="str">
        <f aca="false">IF(AND($CV99=$CV$5,$B99=2002),CONCATENATE($CV99," ",$B99),"")</f>
        <v/>
      </c>
      <c r="CY99" s="0" t="str">
        <f aca="false">IF(AND($CV99=$CV$5,$B99=2003),CONCATENATE($CV99," ",$B99),"")</f>
        <v/>
      </c>
      <c r="CZ99" s="0" t="str">
        <f aca="false">IF(AND($CV99=$CV$5,$B99=2004),CONCATENATE($CV99," ",$B99),"")</f>
        <v/>
      </c>
      <c r="DA99" s="0" t="str">
        <f aca="false">IF(OR($EZ99=DA$5,$FA99=DA$5,$FB99=DA$5),DA$5,"")</f>
        <v/>
      </c>
      <c r="DB99" s="0" t="str">
        <f aca="false">IF(AND($DA99=$DA$5,$B99=2001),CONCATENATE($DA99," ",$B99),"")</f>
        <v/>
      </c>
      <c r="DC99" s="0" t="str">
        <f aca="false">IF(AND($DA99=$DA$5,$B99=2002),CONCATENATE($DA99," ",$B99),"")</f>
        <v/>
      </c>
      <c r="DD99" s="0" t="str">
        <f aca="false">IF(AND($DA99=$DA$5,$B99=2003),CONCATENATE($DA99," ",$B99),"")</f>
        <v/>
      </c>
      <c r="DE99" s="0" t="str">
        <f aca="false">IF(AND($DA99=$DA$5,$B99=2004),CONCATENATE($DA99," ",$B99),"")</f>
        <v/>
      </c>
      <c r="DF99" s="0" t="n">
        <v>328.1</v>
      </c>
      <c r="DG99" s="0" t="n">
        <v>0</v>
      </c>
      <c r="DH99" s="12" t="n">
        <v>832.1</v>
      </c>
      <c r="DI99" s="12" t="n">
        <v>140</v>
      </c>
      <c r="DJ99" s="12" t="n">
        <v>0</v>
      </c>
      <c r="DK99" s="12" t="n">
        <v>0</v>
      </c>
      <c r="DL99" s="12" t="n">
        <v>0</v>
      </c>
      <c r="DM99" s="0" t="n">
        <v>6.8</v>
      </c>
      <c r="DN99" s="12" t="n">
        <v>769.1</v>
      </c>
      <c r="DO99" s="0" t="n">
        <v>34</v>
      </c>
      <c r="DP99" s="0" t="n">
        <v>0</v>
      </c>
      <c r="DQ99" s="12" t="n">
        <v>0</v>
      </c>
      <c r="DR99" s="12" t="n">
        <v>0</v>
      </c>
      <c r="DS99" s="12" t="n">
        <v>0</v>
      </c>
      <c r="DT99" s="12" t="n">
        <v>0</v>
      </c>
      <c r="DU99" s="12" t="n">
        <v>769.1</v>
      </c>
      <c r="DV99" s="0" t="n">
        <v>6.8</v>
      </c>
      <c r="DW99" s="0" t="n">
        <v>0</v>
      </c>
      <c r="DX99" s="12" t="n">
        <v>5.2</v>
      </c>
      <c r="DY99" s="0" t="n">
        <v>140</v>
      </c>
      <c r="DZ99" s="0" t="n">
        <v>0</v>
      </c>
      <c r="EA99" s="0" t="n">
        <v>0</v>
      </c>
      <c r="EB99" s="12" t="n">
        <f aca="false">DF99*$EB$1*$EB$2</f>
        <v>59058</v>
      </c>
      <c r="EC99" s="12" t="n">
        <v>149778</v>
      </c>
      <c r="ED99" s="12" t="n">
        <v>25200</v>
      </c>
      <c r="EE99" s="12" t="n">
        <v>0</v>
      </c>
      <c r="EF99" s="12" t="n">
        <v>0</v>
      </c>
      <c r="EG99" s="12" t="n">
        <v>0</v>
      </c>
      <c r="EH99" s="12" t="n">
        <v>1224</v>
      </c>
      <c r="EI99" s="12" t="n">
        <v>138438</v>
      </c>
      <c r="EJ99" s="12" t="n">
        <v>6120</v>
      </c>
      <c r="EK99" s="12" t="n">
        <v>0</v>
      </c>
      <c r="EL99" s="12" t="n">
        <v>0</v>
      </c>
      <c r="EM99" s="12" t="n">
        <v>0</v>
      </c>
      <c r="EN99" s="12" t="n">
        <v>0</v>
      </c>
      <c r="EO99" s="12" t="n">
        <v>0</v>
      </c>
      <c r="EP99" s="12" t="n">
        <v>138438</v>
      </c>
      <c r="EQ99" s="0" t="n">
        <v>1224</v>
      </c>
      <c r="ER99" s="12" t="n">
        <v>0</v>
      </c>
      <c r="ES99" s="12" t="n">
        <v>936</v>
      </c>
      <c r="ET99" s="12" t="n">
        <v>25200</v>
      </c>
      <c r="EU99" s="12" t="n">
        <v>0</v>
      </c>
      <c r="EV99" s="0" t="n">
        <v>0</v>
      </c>
      <c r="EW99" s="0" t="s">
        <v>121</v>
      </c>
      <c r="EX99" s="0" t="s">
        <v>122</v>
      </c>
      <c r="EY99" s="0" t="s">
        <v>116</v>
      </c>
      <c r="EZ99" s="27" t="s">
        <v>58</v>
      </c>
      <c r="FA99" s="27" t="s">
        <v>89</v>
      </c>
      <c r="FB99" s="27" t="s">
        <v>80</v>
      </c>
      <c r="FC99" s="0" t="s">
        <v>542</v>
      </c>
      <c r="FD99" s="0" t="s">
        <v>543</v>
      </c>
      <c r="FG99" s="0" t="s">
        <v>583</v>
      </c>
      <c r="FS99" s="0" t="n">
        <v>195</v>
      </c>
    </row>
    <row r="100" customFormat="false" ht="12.75" hidden="false" customHeight="false" outlineLevel="0" collapsed="false">
      <c r="A100" s="0" t="s">
        <v>517</v>
      </c>
      <c r="B100" s="0" t="n">
        <v>2001</v>
      </c>
      <c r="C100" s="24" t="n">
        <v>37012</v>
      </c>
      <c r="D100" s="0" t="s">
        <v>382</v>
      </c>
      <c r="E100" s="0" t="str">
        <f aca="false">CONCATENATE(D100," ",B100)</f>
        <v>CO 2001</v>
      </c>
      <c r="F100" s="0" t="s">
        <v>383</v>
      </c>
      <c r="G100" s="0" t="s">
        <v>580</v>
      </c>
      <c r="H100" s="0" t="s">
        <v>89</v>
      </c>
      <c r="I100" s="0" t="s">
        <v>415</v>
      </c>
      <c r="J100" s="0" t="str">
        <f aca="false">IF(OR($EZ100=J$5,$FA100=J$5,$FB100=J$5),J$5,"")</f>
        <v>CIG</v>
      </c>
      <c r="K100" s="0" t="str">
        <f aca="false">IF(AND($J100=$J$5,$B100=2001),CONCATENATE($J100," ",$B100),"")</f>
        <v>CIG 2001</v>
      </c>
      <c r="L100" s="0" t="str">
        <f aca="false">IF(AND($J100=$J$5,$B100=2002),CONCATENATE($J100," ",$B100),"")</f>
        <v/>
      </c>
      <c r="M100" s="0" t="str">
        <f aca="false">IF(AND($J100=$J$5,$B100=2003),CONCATENATE($J100," ",$B100),"")</f>
        <v/>
      </c>
      <c r="N100" s="0" t="str">
        <f aca="false">IF(AND($J100=$J$5,$B100=2004),CONCATENATE($J100," ",$B100),"")</f>
        <v/>
      </c>
      <c r="O100" s="0" t="str">
        <f aca="false">IF(OR($EZ100=O$5,$FA100=O$5,$FB100=O$5),O$5,"")</f>
        <v/>
      </c>
      <c r="P100" s="0" t="str">
        <f aca="false">IF(AND($O100=$O$5,$B100=2001),CONCATENATE($O100," ",$B100),"")</f>
        <v/>
      </c>
      <c r="Q100" s="0" t="str">
        <f aca="false">IF(AND($O100=$O$5,$B100=2002),CONCATENATE($O100," ",$B100),"")</f>
        <v/>
      </c>
      <c r="R100" s="0" t="str">
        <f aca="false">IF(AND($O100=$O$5,$B100=2003),CONCATENATE($O100," ",$B100),"")</f>
        <v/>
      </c>
      <c r="S100" s="0" t="str">
        <f aca="false">IF(AND($O100=$O$5,$B100=2004),CONCATENATE($O100," ",$B100),"")</f>
        <v/>
      </c>
      <c r="T100" s="0" t="str">
        <f aca="false">IF(OR($EZ100=T$5,$FA100=T$5,$FB100=T$5),T$5,"")</f>
        <v/>
      </c>
      <c r="U100" s="0" t="str">
        <f aca="false">IF(AND($T100=$T$5,$B100=2001),CONCATENATE($T100," ",$B100),"")</f>
        <v/>
      </c>
      <c r="V100" s="0" t="str">
        <f aca="false">IF(AND($T100=$T$5,$B100=2002),CONCATENATE($T100," ",$B100),"")</f>
        <v/>
      </c>
      <c r="W100" s="0" t="str">
        <f aca="false">IF(AND($T100=$T$5,$B100=2003),CONCATENATE($T100," ",$B100),"")</f>
        <v/>
      </c>
      <c r="X100" s="0" t="str">
        <f aca="false">IF(AND($T100=$T$5,$B100=2004),CONCATENATE($T100," ",$B100),"")</f>
        <v/>
      </c>
      <c r="Y100" s="0" t="str">
        <f aca="false">IF(OR($EZ100=Y$5,$FA100=Y$5,$FB100=Y$5),Y$5,"")</f>
        <v/>
      </c>
      <c r="Z100" s="0" t="str">
        <f aca="false">IF(AND($Y100=$Y$5,$B100=2001),CONCATENATE($Y100," ",$B100),"")</f>
        <v/>
      </c>
      <c r="AA100" s="0" t="str">
        <f aca="false">IF(AND($Y100=$Y$5,$B100=2002),CONCATENATE($Y100," ",$B100),"")</f>
        <v/>
      </c>
      <c r="AB100" s="0" t="str">
        <f aca="false">IF(AND($Y100=$Y$5,$B100=2003),CONCATENATE($Y100," ",$B100),"")</f>
        <v/>
      </c>
      <c r="AC100" s="0" t="str">
        <f aca="false">IF(AND($Y100=$Y$5,$B100=2004),CONCATENATE($Y100," ",$B100),"")</f>
        <v/>
      </c>
      <c r="AD100" s="0" t="str">
        <f aca="false">IF(OR($EZ100=AD$5,$FA100=AD$5,$FB100=AD$5),AD$5,"")</f>
        <v/>
      </c>
      <c r="AE100" s="0" t="str">
        <f aca="false">IF(AND($AD100=$AD$5,$B100=2001),CONCATENATE($AD100," ",$B100),"")</f>
        <v/>
      </c>
      <c r="AF100" s="0" t="str">
        <f aca="false">IF(AND($AD100=$AD$5,$B100=2002),CONCATENATE($AD100," ",$B100),"")</f>
        <v/>
      </c>
      <c r="AG100" s="0" t="str">
        <f aca="false">IF(AND($AD100=$AD$5,$B100=2003),CONCATENATE($AD100," ",$B100),"")</f>
        <v/>
      </c>
      <c r="AH100" s="0" t="str">
        <f aca="false">IF(AND($AD100=$AD$5,$B100=2004),CONCATENATE($AD100," ",$B100),"")</f>
        <v/>
      </c>
      <c r="AI100" s="0" t="str">
        <f aca="false">IF(OR($EZ100=AI$5,$FA100=AI$5,$FB100=AI$5),AI$5,"")</f>
        <v/>
      </c>
      <c r="AJ100" s="0" t="str">
        <f aca="false">IF(AND($AI100=$AI$5,$B100=2001),CONCATENATE($AI100," ",$B100),"")</f>
        <v/>
      </c>
      <c r="AK100" s="0" t="str">
        <f aca="false">IF(AND($AI100=$AI$5,$B100=2002),CONCATENATE($AI100," ",$B100),"")</f>
        <v/>
      </c>
      <c r="AL100" s="0" t="str">
        <f aca="false">IF(AND($AI100=$AI$5,$B100=2003),CONCATENATE($AI100," ",$B100),"")</f>
        <v/>
      </c>
      <c r="AM100" s="0" t="str">
        <f aca="false">IF(AND($AI100=$AI$5,$B100=2004),CONCATENATE($AI100," ",$B100),"")</f>
        <v/>
      </c>
      <c r="AN100" s="0" t="str">
        <f aca="false">IF(OR($EZ100=AN$5,$FA100=AN$5,$FB100=AN$5),AN$5,"")</f>
        <v>KN</v>
      </c>
      <c r="AO100" s="0" t="str">
        <f aca="false">IF(AND($AN100=$AN$5,$B100=2001),CONCATENATE($AN100," ",$B100),"")</f>
        <v>KN 2001</v>
      </c>
      <c r="AP100" s="0" t="str">
        <f aca="false">IF(AND($AN100=$AN$5,$B100=2002),CONCATENATE($AN100," ",$B100),"")</f>
        <v/>
      </c>
      <c r="AQ100" s="0" t="str">
        <f aca="false">IF(AND($AN100=$AN$5,$B100=2003),CONCATENATE($AN100," ",$B100),"")</f>
        <v/>
      </c>
      <c r="AR100" s="0" t="str">
        <f aca="false">IF(AND($AN100=$AN$5,$B100=2004),CONCATENATE($AN100," ",$B100),"")</f>
        <v/>
      </c>
      <c r="AS100" s="0" t="str">
        <f aca="false">IF(OR($EZ100=AS$5,$FA100=AS$5,$FB100=AS$5),AS$5,"")</f>
        <v/>
      </c>
      <c r="AT100" s="0" t="str">
        <f aca="false">IF(AND($AS100=$AS$5,$B100=2001),CONCATENATE($AS100," ",$B100),"")</f>
        <v/>
      </c>
      <c r="AU100" s="0" t="str">
        <f aca="false">IF(AND($AS100=$AS$5,$B100=2002),CONCATENATE($AS100," ",$B100),"")</f>
        <v/>
      </c>
      <c r="AV100" s="0" t="str">
        <f aca="false">IF(AND($AS100=$AS$5,$B100=2003),CONCATENATE($AS100," ",$B100),"")</f>
        <v/>
      </c>
      <c r="AW100" s="0" t="str">
        <f aca="false">IF(AND($AS100=$AS$5,$B100=2004),CONCATENATE($AS100," ",$B100),"")</f>
        <v/>
      </c>
      <c r="AX100" s="0" t="str">
        <f aca="false">IF(OR($EZ100=AX$5,$FA100=AX$5,$FB100=AX$5),AX$5,"")</f>
        <v/>
      </c>
      <c r="AY100" s="0" t="str">
        <f aca="false">IF(AND($AX100=$AX$5,$B100=2001),CONCATENATE($AX100," ",$B100),"")</f>
        <v/>
      </c>
      <c r="AZ100" s="0" t="str">
        <f aca="false">IF(AND($AX100=$AX$5,$B100=2002),CONCATENATE($AX100," ",$B100),"")</f>
        <v/>
      </c>
      <c r="BA100" s="0" t="str">
        <f aca="false">IF(AND($AX100=$AX$5,$B100=2003),CONCATENATE($AX100," ",$B100),"")</f>
        <v/>
      </c>
      <c r="BB100" s="0" t="str">
        <f aca="false">IF(AND($AX100=$AX$5,$B100=2004),CONCATENATE($AX100," ",$B100),"")</f>
        <v/>
      </c>
      <c r="BC100" s="0" t="str">
        <f aca="false">IF(OR($EZ100=BC$5,$FA100=BC$5,$FB100=BC$5),BC$5,"")</f>
        <v/>
      </c>
      <c r="BD100" s="0" t="str">
        <f aca="false">IF(AND($BC100=$BC$5,$B100=2001),CONCATENATE($BC100," ",$B100),"")</f>
        <v/>
      </c>
      <c r="BE100" s="0" t="str">
        <f aca="false">IF(AND($BC100=$BC$5,$B100=2002),CONCATENATE($BC100," ",$B100),"")</f>
        <v/>
      </c>
      <c r="BF100" s="0" t="str">
        <f aca="false">IF(AND($BC100=$BC$5,$B100=2003),CONCATENATE($BC100," ",$B100),"")</f>
        <v/>
      </c>
      <c r="BG100" s="0" t="str">
        <f aca="false">IF(AND($BC100=$BC$5,$B100=2004),CONCATENATE($BC100," ",$B100),"")</f>
        <v/>
      </c>
      <c r="BH100" s="0" t="str">
        <f aca="false">IF(OR($EZ100=BH$5,$FA100=BH$5,$FB100=BH$5),BH$5,"")</f>
        <v/>
      </c>
      <c r="BI100" s="0" t="str">
        <f aca="false">IF(AND($BH100=$BH$5,$B100=2001),CONCATENATE($BH100," ",$B100),"")</f>
        <v/>
      </c>
      <c r="BJ100" s="0" t="str">
        <f aca="false">IF(AND($BH100=$BH$5,$B100=2002),CONCATENATE($BH100," ",$B100),"")</f>
        <v/>
      </c>
      <c r="BK100" s="0" t="str">
        <f aca="false">IF(AND($BH100=$BH$5,$B100=2003),CONCATENATE($BH100," ",$B100),"")</f>
        <v/>
      </c>
      <c r="BL100" s="0" t="str">
        <f aca="false">IF(AND($BH100=$BH$5,$B100=2004),CONCATENATE($BH100," ",$B100),"")</f>
        <v/>
      </c>
      <c r="BM100" s="0" t="str">
        <f aca="false">IF(OR($EZ100=BM$5,$FA100=BM$5,$FB100=BM$5),BM$5,"")</f>
        <v/>
      </c>
      <c r="BN100" s="0" t="str">
        <f aca="false">IF(AND($BM100=$BM$5,$B100=2001),CONCATENATE($BM100," ",$B100),"")</f>
        <v/>
      </c>
      <c r="BO100" s="0" t="str">
        <f aca="false">IF(AND($BM100=$BM$5,$B100=2002),CONCATENATE($BM100," ",$B100),"")</f>
        <v/>
      </c>
      <c r="BP100" s="0" t="str">
        <f aca="false">IF(AND($BM100=$BM$5,$B100=2003),CONCATENATE($BM100," ",$B100),"")</f>
        <v/>
      </c>
      <c r="BQ100" s="0" t="str">
        <f aca="false">IF(AND($BM100=$BM$5,$B100=2004),CONCATENATE($BM100," ",$B100),"")</f>
        <v/>
      </c>
      <c r="BR100" s="0" t="str">
        <f aca="false">IF(OR($EZ100=BR$5,$FA100=BR$5,$FB100=BR$5),BR$5,"")</f>
        <v/>
      </c>
      <c r="BS100" s="0" t="str">
        <f aca="false">IF(AND($BR100=$BR$5,$B100=2001),CONCATENATE($BR100," ",$B100),"")</f>
        <v/>
      </c>
      <c r="BT100" s="0" t="str">
        <f aca="false">IF(AND($BR100=$BR$5,$B100=2002),CONCATENATE($BR100," ",$B100),"")</f>
        <v/>
      </c>
      <c r="BU100" s="0" t="str">
        <f aca="false">IF(AND($BR100=$BR$5,$B100=2003),CONCATENATE($BR100," ",$B100),"")</f>
        <v/>
      </c>
      <c r="BV100" s="0" t="str">
        <f aca="false">IF(AND($BR100=$BR$5,$B100=2004),CONCATENATE($BR100," ",$B100),"")</f>
        <v/>
      </c>
      <c r="BW100" s="0" t="str">
        <f aca="false">IF(OR($EZ100=BW$5,$FA100=BW$5,$FB100=BW$5),BW$5,"")</f>
        <v>PSCO</v>
      </c>
      <c r="BX100" s="0" t="str">
        <f aca="false">IF(AND($BW100=$BW$5,$B100=2001),CONCATENATE($BW100," ",$B100),"")</f>
        <v>PSCO 2001</v>
      </c>
      <c r="BY100" s="0" t="str">
        <f aca="false">IF(AND($BW100=$BW$5,$B100=2002),CONCATENATE($BW100," ",$B100),"")</f>
        <v/>
      </c>
      <c r="BZ100" s="0" t="str">
        <f aca="false">IF(AND($BW100=$BW$5,$B100=2003),CONCATENATE($BW100," ",$B100),"")</f>
        <v/>
      </c>
      <c r="CA100" s="0" t="str">
        <f aca="false">IF(AND($BW100=$BW$5,$B100=2004),CONCATENATE($BW100," ",$B100),"")</f>
        <v/>
      </c>
      <c r="CB100" s="0" t="str">
        <f aca="false">IF(OR($EZ100=CB$5,$FA100=CB$5,$FB100=CB$5),CB$5,"")</f>
        <v/>
      </c>
      <c r="CC100" s="0" t="str">
        <f aca="false">IF(AND($CB100=$CB$5,$B100=2001),CONCATENATE($CB100," ",$B100),"")</f>
        <v/>
      </c>
      <c r="CD100" s="0" t="str">
        <f aca="false">IF(AND($CB100=$CB$5,$B100=2002),CONCATENATE($CB100," ",$B100),"")</f>
        <v/>
      </c>
      <c r="CE100" s="0" t="str">
        <f aca="false">IF(AND($CB100=$CB$5,$B100=2003),CONCATENATE($CB100," ",$B100),"")</f>
        <v/>
      </c>
      <c r="CF100" s="0" t="str">
        <f aca="false">IF(AND($CB100=$CB$5,$B100=2004),CONCATENATE($CB100," ",$B100),"")</f>
        <v/>
      </c>
      <c r="CG100" s="0" t="str">
        <f aca="false">IF(OR($EZ100=CG$5,$FA100=CG$5,$FB100=CG$5),CG$5,"")</f>
        <v/>
      </c>
      <c r="CH100" s="0" t="str">
        <f aca="false">IF(AND($CG100=$CG$5,$B100=2001),CONCATENATE($CG100," ",$B100),"")</f>
        <v/>
      </c>
      <c r="CI100" s="0" t="str">
        <f aca="false">IF(AND($CG100=$CG$5,$B100=2002),CONCATENATE($CG100," ",$B100),"")</f>
        <v/>
      </c>
      <c r="CJ100" s="0" t="str">
        <f aca="false">IF(AND($CG100=$CG$5,$B100=2003),CONCATENATE($CG100," ",$B100),"")</f>
        <v/>
      </c>
      <c r="CK100" s="0" t="str">
        <f aca="false">IF(AND($CG100=$CG$5,$B100=2004),CONCATENATE($CG100," ",$B100),"")</f>
        <v/>
      </c>
      <c r="CL100" s="0" t="str">
        <f aca="false">IF(OR($EZ100=CL$5,$FA100=CL$5,$FB100=CL$5),CL$5,"")</f>
        <v/>
      </c>
      <c r="CM100" s="0" t="str">
        <f aca="false">IF(AND($CL100=$CL$5,$B100=2001),CONCATENATE($CL100," ",$B100),"")</f>
        <v/>
      </c>
      <c r="CN100" s="0" t="str">
        <f aca="false">IF(AND($CL100=$CL$5,$B100=2002),CONCATENATE($CL100," ",$B100),"")</f>
        <v/>
      </c>
      <c r="CO100" s="0" t="str">
        <f aca="false">IF(AND($CL100=$CL$5,$B100=2003),CONCATENATE($CL100," ",$B100),"")</f>
        <v/>
      </c>
      <c r="CP100" s="0" t="str">
        <f aca="false">IF(AND($CL100=$CL$5,$B100=2004),CONCATENATE($CL100," ",$B100),"")</f>
        <v/>
      </c>
      <c r="CQ100" s="0" t="str">
        <f aca="false">IF(OR($EZ100=CQ$5,$FA100=CQ$5,$FB100=CQ$5),CQ$5,"")</f>
        <v/>
      </c>
      <c r="CR100" s="0" t="str">
        <f aca="false">IF(AND($CQ100=$CQ$5,$B100=2001),CONCATENATE($CQ100," ",$B100),"")</f>
        <v/>
      </c>
      <c r="CS100" s="0" t="str">
        <f aca="false">IF(AND($CQ100=$CQ$5,$B100=2002),CONCATENATE($CQ100," ",$B100),"")</f>
        <v/>
      </c>
      <c r="CT100" s="0" t="str">
        <f aca="false">IF(AND($CQ100=$CQ$5,$B100=2003),CONCATENATE($CQ100," ",$B100),"")</f>
        <v/>
      </c>
      <c r="CU100" s="0" t="str">
        <f aca="false">IF(AND($CQ100=$CQ$5,$B100=2004),CONCATENATE($CQ100," ",$B100),"")</f>
        <v/>
      </c>
      <c r="CV100" s="0" t="str">
        <f aca="false">IF(OR($EZ100=CV$5,$FA100=CV$5,$FB100=CV$5),CV$5,"")</f>
        <v/>
      </c>
      <c r="CW100" s="0" t="str">
        <f aca="false">IF(AND($CV100=$CV$5,$B100=2001),CONCATENATE($CV100," ",$B100),"")</f>
        <v/>
      </c>
      <c r="CX100" s="0" t="str">
        <f aca="false">IF(AND($CV100=$CV$5,$B100=2002),CONCATENATE($CV100," ",$B100),"")</f>
        <v/>
      </c>
      <c r="CY100" s="0" t="str">
        <f aca="false">IF(AND($CV100=$CV$5,$B100=2003),CONCATENATE($CV100," ",$B100),"")</f>
        <v/>
      </c>
      <c r="CZ100" s="0" t="str">
        <f aca="false">IF(AND($CV100=$CV$5,$B100=2004),CONCATENATE($CV100," ",$B100),"")</f>
        <v/>
      </c>
      <c r="DA100" s="0" t="str">
        <f aca="false">IF(OR($EZ100=DA$5,$FA100=DA$5,$FB100=DA$5),DA$5,"")</f>
        <v/>
      </c>
      <c r="DB100" s="0" t="str">
        <f aca="false">IF(AND($DA100=$DA$5,$B100=2001),CONCATENATE($DA100," ",$B100),"")</f>
        <v/>
      </c>
      <c r="DC100" s="0" t="str">
        <f aca="false">IF(AND($DA100=$DA$5,$B100=2002),CONCATENATE($DA100," ",$B100),"")</f>
        <v/>
      </c>
      <c r="DD100" s="0" t="str">
        <f aca="false">IF(AND($DA100=$DA$5,$B100=2003),CONCATENATE($DA100," ",$B100),"")</f>
        <v/>
      </c>
      <c r="DE100" s="0" t="str">
        <f aca="false">IF(AND($DA100=$DA$5,$B100=2004),CONCATENATE($DA100," ",$B100),"")</f>
        <v/>
      </c>
      <c r="DF100" s="0" t="n">
        <v>214</v>
      </c>
      <c r="DG100" s="0" t="n">
        <v>0</v>
      </c>
      <c r="DH100" s="12" t="n">
        <v>1046.1</v>
      </c>
      <c r="DI100" s="12" t="n">
        <v>685</v>
      </c>
      <c r="DJ100" s="12" t="n">
        <v>0</v>
      </c>
      <c r="DK100" s="12" t="n">
        <v>0</v>
      </c>
      <c r="DL100" s="12" t="n">
        <v>0</v>
      </c>
      <c r="DM100" s="0" t="n">
        <v>6.8</v>
      </c>
      <c r="DN100" s="12" t="n">
        <v>983.1</v>
      </c>
      <c r="DO100" s="0" t="n">
        <v>34</v>
      </c>
      <c r="DP100" s="0" t="n">
        <v>160</v>
      </c>
      <c r="DQ100" s="12" t="n">
        <v>0</v>
      </c>
      <c r="DR100" s="12" t="n">
        <v>0</v>
      </c>
      <c r="DS100" s="12" t="n">
        <v>0</v>
      </c>
      <c r="DT100" s="12" t="n">
        <v>0</v>
      </c>
      <c r="DU100" s="12" t="n">
        <v>983.1</v>
      </c>
      <c r="DV100" s="0" t="n">
        <v>6.8</v>
      </c>
      <c r="DW100" s="0" t="n">
        <v>0</v>
      </c>
      <c r="DX100" s="12" t="n">
        <v>5.2</v>
      </c>
      <c r="DY100" s="0" t="n">
        <v>685</v>
      </c>
      <c r="DZ100" s="0" t="n">
        <v>545</v>
      </c>
      <c r="EA100" s="0" t="n">
        <v>0</v>
      </c>
      <c r="EB100" s="12" t="n">
        <f aca="false">DF100*$EB$1*$EB$2</f>
        <v>38520</v>
      </c>
      <c r="EC100" s="12" t="n">
        <v>188298</v>
      </c>
      <c r="ED100" s="12" t="n">
        <v>123300</v>
      </c>
      <c r="EE100" s="12" t="n">
        <v>0</v>
      </c>
      <c r="EF100" s="12" t="n">
        <v>0</v>
      </c>
      <c r="EG100" s="12" t="n">
        <v>0</v>
      </c>
      <c r="EH100" s="12" t="n">
        <v>1224</v>
      </c>
      <c r="EI100" s="12" t="n">
        <v>176958</v>
      </c>
      <c r="EJ100" s="12" t="n">
        <v>6120</v>
      </c>
      <c r="EK100" s="12" t="n">
        <v>28800</v>
      </c>
      <c r="EL100" s="12" t="n">
        <v>0</v>
      </c>
      <c r="EM100" s="12" t="n">
        <v>0</v>
      </c>
      <c r="EN100" s="12" t="n">
        <v>0</v>
      </c>
      <c r="EO100" s="12" t="n">
        <v>0</v>
      </c>
      <c r="EP100" s="12" t="n">
        <v>176958</v>
      </c>
      <c r="EQ100" s="0" t="n">
        <v>1224</v>
      </c>
      <c r="ER100" s="12" t="n">
        <v>0</v>
      </c>
      <c r="ES100" s="12" t="n">
        <v>936</v>
      </c>
      <c r="ET100" s="12" t="n">
        <v>123300</v>
      </c>
      <c r="EU100" s="12" t="n">
        <v>98100</v>
      </c>
      <c r="EV100" s="0" t="n">
        <v>0</v>
      </c>
      <c r="EW100" s="0" t="s">
        <v>114</v>
      </c>
      <c r="EX100" s="0" t="s">
        <v>115</v>
      </c>
      <c r="EY100" s="0" t="s">
        <v>116</v>
      </c>
      <c r="EZ100" s="27" t="s">
        <v>58</v>
      </c>
      <c r="FA100" s="27" t="s">
        <v>89</v>
      </c>
      <c r="FB100" s="27" t="s">
        <v>80</v>
      </c>
      <c r="FS100" s="0" t="n">
        <v>526</v>
      </c>
    </row>
    <row r="101" customFormat="false" ht="12.75" hidden="false" customHeight="false" outlineLevel="0" collapsed="false">
      <c r="A101" s="0" t="s">
        <v>108</v>
      </c>
      <c r="B101" s="0" t="n">
        <v>2001</v>
      </c>
      <c r="C101" s="24" t="n">
        <v>37043</v>
      </c>
      <c r="D101" s="0" t="s">
        <v>382</v>
      </c>
      <c r="E101" s="0" t="str">
        <f aca="false">CONCATENATE(D101," ",B101)</f>
        <v>CO 2001</v>
      </c>
      <c r="F101" s="0" t="s">
        <v>393</v>
      </c>
      <c r="G101" s="0" t="s">
        <v>393</v>
      </c>
      <c r="H101" s="0" t="s">
        <v>89</v>
      </c>
      <c r="I101" s="0" t="s">
        <v>416</v>
      </c>
      <c r="J101" s="0" t="str">
        <f aca="false">IF(OR($EZ101=J$5,$FA101=J$5,$FB101=J$5),J$5,"")</f>
        <v>CIG</v>
      </c>
      <c r="K101" s="0" t="str">
        <f aca="false">IF(AND($J101=$J$5,$B101=2001),CONCATENATE($J101," ",$B101),"")</f>
        <v>CIG 2001</v>
      </c>
      <c r="L101" s="0" t="str">
        <f aca="false">IF(AND($J101=$J$5,$B101=2002),CONCATENATE($J101," ",$B101),"")</f>
        <v/>
      </c>
      <c r="M101" s="0" t="str">
        <f aca="false">IF(AND($J101=$J$5,$B101=2003),CONCATENATE($J101," ",$B101),"")</f>
        <v/>
      </c>
      <c r="N101" s="0" t="str">
        <f aca="false">IF(AND($J101=$J$5,$B101=2004),CONCATENATE($J101," ",$B101),"")</f>
        <v/>
      </c>
      <c r="O101" s="0" t="str">
        <f aca="false">IF(OR($EZ101=O$5,$FA101=O$5,$FB101=O$5),O$5,"")</f>
        <v/>
      </c>
      <c r="P101" s="0" t="str">
        <f aca="false">IF(AND($O101=$O$5,$B101=2001),CONCATENATE($O101," ",$B101),"")</f>
        <v/>
      </c>
      <c r="Q101" s="0" t="str">
        <f aca="false">IF(AND($O101=$O$5,$B101=2002),CONCATENATE($O101," ",$B101),"")</f>
        <v/>
      </c>
      <c r="R101" s="0" t="str">
        <f aca="false">IF(AND($O101=$O$5,$B101=2003),CONCATENATE($O101," ",$B101),"")</f>
        <v/>
      </c>
      <c r="S101" s="0" t="str">
        <f aca="false">IF(AND($O101=$O$5,$B101=2004),CONCATENATE($O101," ",$B101),"")</f>
        <v/>
      </c>
      <c r="T101" s="0" t="str">
        <f aca="false">IF(OR($EZ101=T$5,$FA101=T$5,$FB101=T$5),T$5,"")</f>
        <v/>
      </c>
      <c r="U101" s="0" t="str">
        <f aca="false">IF(AND($T101=$T$5,$B101=2001),CONCATENATE($T101," ",$B101),"")</f>
        <v/>
      </c>
      <c r="V101" s="0" t="str">
        <f aca="false">IF(AND($T101=$T$5,$B101=2002),CONCATENATE($T101," ",$B101),"")</f>
        <v/>
      </c>
      <c r="W101" s="0" t="str">
        <f aca="false">IF(AND($T101=$T$5,$B101=2003),CONCATENATE($T101," ",$B101),"")</f>
        <v/>
      </c>
      <c r="X101" s="0" t="str">
        <f aca="false">IF(AND($T101=$T$5,$B101=2004),CONCATENATE($T101," ",$B101),"")</f>
        <v/>
      </c>
      <c r="Y101" s="0" t="str">
        <f aca="false">IF(OR($EZ101=Y$5,$FA101=Y$5,$FB101=Y$5),Y$5,"")</f>
        <v/>
      </c>
      <c r="Z101" s="0" t="str">
        <f aca="false">IF(AND($Y101=$Y$5,$B101=2001),CONCATENATE($Y101," ",$B101),"")</f>
        <v/>
      </c>
      <c r="AA101" s="0" t="str">
        <f aca="false">IF(AND($Y101=$Y$5,$B101=2002),CONCATENATE($Y101," ",$B101),"")</f>
        <v/>
      </c>
      <c r="AB101" s="0" t="str">
        <f aca="false">IF(AND($Y101=$Y$5,$B101=2003),CONCATENATE($Y101," ",$B101),"")</f>
        <v/>
      </c>
      <c r="AC101" s="0" t="str">
        <f aca="false">IF(AND($Y101=$Y$5,$B101=2004),CONCATENATE($Y101," ",$B101),"")</f>
        <v/>
      </c>
      <c r="AD101" s="0" t="str">
        <f aca="false">IF(OR($EZ101=AD$5,$FA101=AD$5,$FB101=AD$5),AD$5,"")</f>
        <v/>
      </c>
      <c r="AE101" s="0" t="str">
        <f aca="false">IF(AND($AD101=$AD$5,$B101=2001),CONCATENATE($AD101," ",$B101),"")</f>
        <v/>
      </c>
      <c r="AF101" s="0" t="str">
        <f aca="false">IF(AND($AD101=$AD$5,$B101=2002),CONCATENATE($AD101," ",$B101),"")</f>
        <v/>
      </c>
      <c r="AG101" s="0" t="str">
        <f aca="false">IF(AND($AD101=$AD$5,$B101=2003),CONCATENATE($AD101," ",$B101),"")</f>
        <v/>
      </c>
      <c r="AH101" s="0" t="str">
        <f aca="false">IF(AND($AD101=$AD$5,$B101=2004),CONCATENATE($AD101," ",$B101),"")</f>
        <v/>
      </c>
      <c r="AI101" s="0" t="str">
        <f aca="false">IF(OR($EZ101=AI$5,$FA101=AI$5,$FB101=AI$5),AI$5,"")</f>
        <v/>
      </c>
      <c r="AJ101" s="0" t="str">
        <f aca="false">IF(AND($AI101=$AI$5,$B101=2001),CONCATENATE($AI101," ",$B101),"")</f>
        <v/>
      </c>
      <c r="AK101" s="0" t="str">
        <f aca="false">IF(AND($AI101=$AI$5,$B101=2002),CONCATENATE($AI101," ",$B101),"")</f>
        <v/>
      </c>
      <c r="AL101" s="0" t="str">
        <f aca="false">IF(AND($AI101=$AI$5,$B101=2003),CONCATENATE($AI101," ",$B101),"")</f>
        <v/>
      </c>
      <c r="AM101" s="0" t="str">
        <f aca="false">IF(AND($AI101=$AI$5,$B101=2004),CONCATENATE($AI101," ",$B101),"")</f>
        <v/>
      </c>
      <c r="AN101" s="0" t="str">
        <f aca="false">IF(OR($EZ101=AN$5,$FA101=AN$5,$FB101=AN$5),AN$5,"")</f>
        <v>KN</v>
      </c>
      <c r="AO101" s="0" t="str">
        <f aca="false">IF(AND($AN101=$AN$5,$B101=2001),CONCATENATE($AN101," ",$B101),"")</f>
        <v>KN 2001</v>
      </c>
      <c r="AP101" s="0" t="str">
        <f aca="false">IF(AND($AN101=$AN$5,$B101=2002),CONCATENATE($AN101," ",$B101),"")</f>
        <v/>
      </c>
      <c r="AQ101" s="0" t="str">
        <f aca="false">IF(AND($AN101=$AN$5,$B101=2003),CONCATENATE($AN101," ",$B101),"")</f>
        <v/>
      </c>
      <c r="AR101" s="0" t="str">
        <f aca="false">IF(AND($AN101=$AN$5,$B101=2004),CONCATENATE($AN101," ",$B101),"")</f>
        <v/>
      </c>
      <c r="AS101" s="0" t="str">
        <f aca="false">IF(OR($EZ101=AS$5,$FA101=AS$5,$FB101=AS$5),AS$5,"")</f>
        <v/>
      </c>
      <c r="AT101" s="0" t="str">
        <f aca="false">IF(AND($AS101=$AS$5,$B101=2001),CONCATENATE($AS101," ",$B101),"")</f>
        <v/>
      </c>
      <c r="AU101" s="0" t="str">
        <f aca="false">IF(AND($AS101=$AS$5,$B101=2002),CONCATENATE($AS101," ",$B101),"")</f>
        <v/>
      </c>
      <c r="AV101" s="0" t="str">
        <f aca="false">IF(AND($AS101=$AS$5,$B101=2003),CONCATENATE($AS101," ",$B101),"")</f>
        <v/>
      </c>
      <c r="AW101" s="0" t="str">
        <f aca="false">IF(AND($AS101=$AS$5,$B101=2004),CONCATENATE($AS101," ",$B101),"")</f>
        <v/>
      </c>
      <c r="AX101" s="0" t="str">
        <f aca="false">IF(OR($EZ101=AX$5,$FA101=AX$5,$FB101=AX$5),AX$5,"")</f>
        <v/>
      </c>
      <c r="AY101" s="0" t="str">
        <f aca="false">IF(AND($AX101=$AX$5,$B101=2001),CONCATENATE($AX101," ",$B101),"")</f>
        <v/>
      </c>
      <c r="AZ101" s="0" t="str">
        <f aca="false">IF(AND($AX101=$AX$5,$B101=2002),CONCATENATE($AX101," ",$B101),"")</f>
        <v/>
      </c>
      <c r="BA101" s="0" t="str">
        <f aca="false">IF(AND($AX101=$AX$5,$B101=2003),CONCATENATE($AX101," ",$B101),"")</f>
        <v/>
      </c>
      <c r="BB101" s="0" t="str">
        <f aca="false">IF(AND($AX101=$AX$5,$B101=2004),CONCATENATE($AX101," ",$B101),"")</f>
        <v/>
      </c>
      <c r="BC101" s="0" t="str">
        <f aca="false">IF(OR($EZ101=BC$5,$FA101=BC$5,$FB101=BC$5),BC$5,"")</f>
        <v/>
      </c>
      <c r="BD101" s="0" t="str">
        <f aca="false">IF(AND($BC101=$BC$5,$B101=2001),CONCATENATE($BC101," ",$B101),"")</f>
        <v/>
      </c>
      <c r="BE101" s="0" t="str">
        <f aca="false">IF(AND($BC101=$BC$5,$B101=2002),CONCATENATE($BC101," ",$B101),"")</f>
        <v/>
      </c>
      <c r="BF101" s="0" t="str">
        <f aca="false">IF(AND($BC101=$BC$5,$B101=2003),CONCATENATE($BC101," ",$B101),"")</f>
        <v/>
      </c>
      <c r="BG101" s="0" t="str">
        <f aca="false">IF(AND($BC101=$BC$5,$B101=2004),CONCATENATE($BC101," ",$B101),"")</f>
        <v/>
      </c>
      <c r="BH101" s="0" t="str">
        <f aca="false">IF(OR($EZ101=BH$5,$FA101=BH$5,$FB101=BH$5),BH$5,"")</f>
        <v/>
      </c>
      <c r="BI101" s="0" t="str">
        <f aca="false">IF(AND($BH101=$BH$5,$B101=2001),CONCATENATE($BH101," ",$B101),"")</f>
        <v/>
      </c>
      <c r="BJ101" s="0" t="str">
        <f aca="false">IF(AND($BH101=$BH$5,$B101=2002),CONCATENATE($BH101," ",$B101),"")</f>
        <v/>
      </c>
      <c r="BK101" s="0" t="str">
        <f aca="false">IF(AND($BH101=$BH$5,$B101=2003),CONCATENATE($BH101," ",$B101),"")</f>
        <v/>
      </c>
      <c r="BL101" s="0" t="str">
        <f aca="false">IF(AND($BH101=$BH$5,$B101=2004),CONCATENATE($BH101," ",$B101),"")</f>
        <v/>
      </c>
      <c r="BM101" s="0" t="str">
        <f aca="false">IF(OR($EZ101=BM$5,$FA101=BM$5,$FB101=BM$5),BM$5,"")</f>
        <v/>
      </c>
      <c r="BN101" s="0" t="str">
        <f aca="false">IF(AND($BM101=$BM$5,$B101=2001),CONCATENATE($BM101," ",$B101),"")</f>
        <v/>
      </c>
      <c r="BO101" s="0" t="str">
        <f aca="false">IF(AND($BM101=$BM$5,$B101=2002),CONCATENATE($BM101," ",$B101),"")</f>
        <v/>
      </c>
      <c r="BP101" s="0" t="str">
        <f aca="false">IF(AND($BM101=$BM$5,$B101=2003),CONCATENATE($BM101," ",$B101),"")</f>
        <v/>
      </c>
      <c r="BQ101" s="0" t="str">
        <f aca="false">IF(AND($BM101=$BM$5,$B101=2004),CONCATENATE($BM101," ",$B101),"")</f>
        <v/>
      </c>
      <c r="BR101" s="0" t="str">
        <f aca="false">IF(OR($EZ101=BR$5,$FA101=BR$5,$FB101=BR$5),BR$5,"")</f>
        <v/>
      </c>
      <c r="BS101" s="0" t="str">
        <f aca="false">IF(AND($BR101=$BR$5,$B101=2001),CONCATENATE($BR101," ",$B101),"")</f>
        <v/>
      </c>
      <c r="BT101" s="0" t="str">
        <f aca="false">IF(AND($BR101=$BR$5,$B101=2002),CONCATENATE($BR101," ",$B101),"")</f>
        <v/>
      </c>
      <c r="BU101" s="0" t="str">
        <f aca="false">IF(AND($BR101=$BR$5,$B101=2003),CONCATENATE($BR101," ",$B101),"")</f>
        <v/>
      </c>
      <c r="BV101" s="0" t="str">
        <f aca="false">IF(AND($BR101=$BR$5,$B101=2004),CONCATENATE($BR101," ",$B101),"")</f>
        <v/>
      </c>
      <c r="BW101" s="0" t="str">
        <f aca="false">IF(OR($EZ101=BW$5,$FA101=BW$5,$FB101=BW$5),BW$5,"")</f>
        <v>PSCO</v>
      </c>
      <c r="BX101" s="0" t="str">
        <f aca="false">IF(AND($BW101=$BW$5,$B101=2001),CONCATENATE($BW101," ",$B101),"")</f>
        <v>PSCO 2001</v>
      </c>
      <c r="BY101" s="0" t="str">
        <f aca="false">IF(AND($BW101=$BW$5,$B101=2002),CONCATENATE($BW101," ",$B101),"")</f>
        <v/>
      </c>
      <c r="BZ101" s="0" t="str">
        <f aca="false">IF(AND($BW101=$BW$5,$B101=2003),CONCATENATE($BW101," ",$B101),"")</f>
        <v/>
      </c>
      <c r="CA101" s="0" t="str">
        <f aca="false">IF(AND($BW101=$BW$5,$B101=2004),CONCATENATE($BW101," ",$B101),"")</f>
        <v/>
      </c>
      <c r="CB101" s="0" t="str">
        <f aca="false">IF(OR($EZ101=CB$5,$FA101=CB$5,$FB101=CB$5),CB$5,"")</f>
        <v/>
      </c>
      <c r="CC101" s="0" t="str">
        <f aca="false">IF(AND($CB101=$CB$5,$B101=2001),CONCATENATE($CB101," ",$B101),"")</f>
        <v/>
      </c>
      <c r="CD101" s="0" t="str">
        <f aca="false">IF(AND($CB101=$CB$5,$B101=2002),CONCATENATE($CB101," ",$B101),"")</f>
        <v/>
      </c>
      <c r="CE101" s="0" t="str">
        <f aca="false">IF(AND($CB101=$CB$5,$B101=2003),CONCATENATE($CB101," ",$B101),"")</f>
        <v/>
      </c>
      <c r="CF101" s="0" t="str">
        <f aca="false">IF(AND($CB101=$CB$5,$B101=2004),CONCATENATE($CB101," ",$B101),"")</f>
        <v/>
      </c>
      <c r="CG101" s="0" t="str">
        <f aca="false">IF(OR($EZ101=CG$5,$FA101=CG$5,$FB101=CG$5),CG$5,"")</f>
        <v/>
      </c>
      <c r="CH101" s="0" t="str">
        <f aca="false">IF(AND($CG101=$CG$5,$B101=2001),CONCATENATE($CG101," ",$B101),"")</f>
        <v/>
      </c>
      <c r="CI101" s="0" t="str">
        <f aca="false">IF(AND($CG101=$CG$5,$B101=2002),CONCATENATE($CG101," ",$B101),"")</f>
        <v/>
      </c>
      <c r="CJ101" s="0" t="str">
        <f aca="false">IF(AND($CG101=$CG$5,$B101=2003),CONCATENATE($CG101," ",$B101),"")</f>
        <v/>
      </c>
      <c r="CK101" s="0" t="str">
        <f aca="false">IF(AND($CG101=$CG$5,$B101=2004),CONCATENATE($CG101," ",$B101),"")</f>
        <v/>
      </c>
      <c r="CL101" s="0" t="str">
        <f aca="false">IF(OR($EZ101=CL$5,$FA101=CL$5,$FB101=CL$5),CL$5,"")</f>
        <v/>
      </c>
      <c r="CM101" s="0" t="str">
        <f aca="false">IF(AND($CL101=$CL$5,$B101=2001),CONCATENATE($CL101," ",$B101),"")</f>
        <v/>
      </c>
      <c r="CN101" s="0" t="str">
        <f aca="false">IF(AND($CL101=$CL$5,$B101=2002),CONCATENATE($CL101," ",$B101),"")</f>
        <v/>
      </c>
      <c r="CO101" s="0" t="str">
        <f aca="false">IF(AND($CL101=$CL$5,$B101=2003),CONCATENATE($CL101," ",$B101),"")</f>
        <v/>
      </c>
      <c r="CP101" s="0" t="str">
        <f aca="false">IF(AND($CL101=$CL$5,$B101=2004),CONCATENATE($CL101," ",$B101),"")</f>
        <v/>
      </c>
      <c r="CQ101" s="0" t="str">
        <f aca="false">IF(OR($EZ101=CQ$5,$FA101=CQ$5,$FB101=CQ$5),CQ$5,"")</f>
        <v/>
      </c>
      <c r="CR101" s="0" t="str">
        <f aca="false">IF(AND($CQ101=$CQ$5,$B101=2001),CONCATENATE($CQ101," ",$B101),"")</f>
        <v/>
      </c>
      <c r="CS101" s="0" t="str">
        <f aca="false">IF(AND($CQ101=$CQ$5,$B101=2002),CONCATENATE($CQ101," ",$B101),"")</f>
        <v/>
      </c>
      <c r="CT101" s="0" t="str">
        <f aca="false">IF(AND($CQ101=$CQ$5,$B101=2003),CONCATENATE($CQ101," ",$B101),"")</f>
        <v/>
      </c>
      <c r="CU101" s="0" t="str">
        <f aca="false">IF(AND($CQ101=$CQ$5,$B101=2004),CONCATENATE($CQ101," ",$B101),"")</f>
        <v/>
      </c>
      <c r="CV101" s="0" t="str">
        <f aca="false">IF(OR($EZ101=CV$5,$FA101=CV$5,$FB101=CV$5),CV$5,"")</f>
        <v/>
      </c>
      <c r="CW101" s="0" t="str">
        <f aca="false">IF(AND($CV101=$CV$5,$B101=2001),CONCATENATE($CV101," ",$B101),"")</f>
        <v/>
      </c>
      <c r="CX101" s="0" t="str">
        <f aca="false">IF(AND($CV101=$CV$5,$B101=2002),CONCATENATE($CV101," ",$B101),"")</f>
        <v/>
      </c>
      <c r="CY101" s="0" t="str">
        <f aca="false">IF(AND($CV101=$CV$5,$B101=2003),CONCATENATE($CV101," ",$B101),"")</f>
        <v/>
      </c>
      <c r="CZ101" s="0" t="str">
        <f aca="false">IF(AND($CV101=$CV$5,$B101=2004),CONCATENATE($CV101," ",$B101),"")</f>
        <v/>
      </c>
      <c r="DA101" s="0" t="str">
        <f aca="false">IF(OR($EZ101=DA$5,$FA101=DA$5,$FB101=DA$5),DA$5,"")</f>
        <v/>
      </c>
      <c r="DB101" s="0" t="str">
        <f aca="false">IF(AND($DA101=$DA$5,$B101=2001),CONCATENATE($DA101," ",$B101),"")</f>
        <v/>
      </c>
      <c r="DC101" s="0" t="str">
        <f aca="false">IF(AND($DA101=$DA$5,$B101=2002),CONCATENATE($DA101," ",$B101),"")</f>
        <v/>
      </c>
      <c r="DD101" s="0" t="str">
        <f aca="false">IF(AND($DA101=$DA$5,$B101=2003),CONCATENATE($DA101," ",$B101),"")</f>
        <v/>
      </c>
      <c r="DE101" s="0" t="str">
        <f aca="false">IF(AND($DA101=$DA$5,$B101=2004),CONCATENATE($DA101," ",$B101),"")</f>
        <v/>
      </c>
      <c r="DF101" s="0" t="n">
        <v>40</v>
      </c>
      <c r="DG101" s="0" t="n">
        <v>0</v>
      </c>
      <c r="DH101" s="12" t="n">
        <v>1086.1</v>
      </c>
      <c r="DI101" s="12" t="n">
        <v>685</v>
      </c>
      <c r="DJ101" s="12" t="n">
        <v>0</v>
      </c>
      <c r="DK101" s="12" t="n">
        <v>0</v>
      </c>
      <c r="DL101" s="12" t="n">
        <v>0</v>
      </c>
      <c r="DM101" s="0" t="n">
        <v>6.8</v>
      </c>
      <c r="DN101" s="12" t="n">
        <v>1023.1</v>
      </c>
      <c r="DO101" s="0" t="n">
        <v>34</v>
      </c>
      <c r="DP101" s="0" t="n">
        <v>160</v>
      </c>
      <c r="DQ101" s="12" t="n">
        <v>0</v>
      </c>
      <c r="DR101" s="12" t="n">
        <v>0</v>
      </c>
      <c r="DS101" s="12" t="n">
        <v>0</v>
      </c>
      <c r="DT101" s="12" t="n">
        <v>0</v>
      </c>
      <c r="DU101" s="12" t="n">
        <v>1023.1</v>
      </c>
      <c r="DV101" s="0" t="n">
        <v>6.8</v>
      </c>
      <c r="DW101" s="0" t="n">
        <v>0</v>
      </c>
      <c r="DX101" s="12" t="n">
        <v>5.2</v>
      </c>
      <c r="DY101" s="0" t="n">
        <v>685</v>
      </c>
      <c r="DZ101" s="0" t="n">
        <v>545</v>
      </c>
      <c r="EA101" s="0" t="n">
        <v>0</v>
      </c>
      <c r="EB101" s="12" t="n">
        <f aca="false">DF101*$EB$1*$EB$2</f>
        <v>7200</v>
      </c>
      <c r="EC101" s="12" t="n">
        <v>195498</v>
      </c>
      <c r="ED101" s="12" t="n">
        <v>123300</v>
      </c>
      <c r="EE101" s="12" t="n">
        <v>0</v>
      </c>
      <c r="EF101" s="12" t="n">
        <v>0</v>
      </c>
      <c r="EG101" s="12" t="n">
        <v>0</v>
      </c>
      <c r="EH101" s="12" t="n">
        <v>1224</v>
      </c>
      <c r="EI101" s="12" t="n">
        <v>184158</v>
      </c>
      <c r="EJ101" s="12" t="n">
        <v>6120</v>
      </c>
      <c r="EK101" s="12" t="n">
        <v>28800</v>
      </c>
      <c r="EL101" s="12" t="n">
        <v>0</v>
      </c>
      <c r="EM101" s="12" t="n">
        <v>0</v>
      </c>
      <c r="EN101" s="12" t="n">
        <v>0</v>
      </c>
      <c r="EO101" s="12" t="n">
        <v>0</v>
      </c>
      <c r="EP101" s="12" t="n">
        <v>184158</v>
      </c>
      <c r="EQ101" s="0" t="n">
        <v>1224</v>
      </c>
      <c r="ER101" s="12" t="n">
        <v>0</v>
      </c>
      <c r="ES101" s="12" t="n">
        <v>936</v>
      </c>
      <c r="ET101" s="12" t="n">
        <v>123300</v>
      </c>
      <c r="EU101" s="12" t="n">
        <v>98100</v>
      </c>
      <c r="EV101" s="0" t="n">
        <v>0</v>
      </c>
      <c r="EW101" s="0" t="s">
        <v>121</v>
      </c>
      <c r="EX101" s="0" t="s">
        <v>115</v>
      </c>
      <c r="EY101" s="0" t="s">
        <v>116</v>
      </c>
      <c r="EZ101" s="27" t="s">
        <v>58</v>
      </c>
      <c r="FA101" s="27" t="s">
        <v>89</v>
      </c>
      <c r="FB101" s="27" t="s">
        <v>80</v>
      </c>
      <c r="FS101" s="0" t="n">
        <v>540</v>
      </c>
    </row>
    <row r="102" customFormat="false" ht="12.75" hidden="false" customHeight="false" outlineLevel="0" collapsed="false">
      <c r="A102" s="0" t="s">
        <v>108</v>
      </c>
      <c r="B102" s="0" t="n">
        <v>2001</v>
      </c>
      <c r="C102" s="24" t="n">
        <v>37073</v>
      </c>
      <c r="D102" s="0" t="s">
        <v>382</v>
      </c>
      <c r="E102" s="0" t="str">
        <f aca="false">CONCATENATE(D102," ",B102)</f>
        <v>CO 2001</v>
      </c>
      <c r="F102" s="0" t="s">
        <v>417</v>
      </c>
      <c r="G102" s="0" t="s">
        <v>584</v>
      </c>
      <c r="H102" s="0" t="s">
        <v>418</v>
      </c>
      <c r="I102" s="0" t="s">
        <v>419</v>
      </c>
      <c r="J102" s="0" t="str">
        <f aca="false">IF(OR($EZ102=J$5,$FA102=J$5,$FB102=J$5),J$5,"")</f>
        <v>CIG</v>
      </c>
      <c r="K102" s="0" t="str">
        <f aca="false">IF(AND($J102=$J$5,$B102=2001),CONCATENATE($J102," ",$B102),"")</f>
        <v>CIG 2001</v>
      </c>
      <c r="L102" s="0" t="str">
        <f aca="false">IF(AND($J102=$J$5,$B102=2002),CONCATENATE($J102," ",$B102),"")</f>
        <v/>
      </c>
      <c r="M102" s="0" t="str">
        <f aca="false">IF(AND($J102=$J$5,$B102=2003),CONCATENATE($J102," ",$B102),"")</f>
        <v/>
      </c>
      <c r="N102" s="0" t="str">
        <f aca="false">IF(AND($J102=$J$5,$B102=2004),CONCATENATE($J102," ",$B102),"")</f>
        <v/>
      </c>
      <c r="O102" s="0" t="str">
        <f aca="false">IF(OR($EZ102=O$5,$FA102=O$5,$FB102=O$5),O$5,"")</f>
        <v/>
      </c>
      <c r="P102" s="0" t="str">
        <f aca="false">IF(AND($O102=$O$5,$B102=2001),CONCATENATE($O102," ",$B102),"")</f>
        <v/>
      </c>
      <c r="Q102" s="0" t="str">
        <f aca="false">IF(AND($O102=$O$5,$B102=2002),CONCATENATE($O102," ",$B102),"")</f>
        <v/>
      </c>
      <c r="R102" s="0" t="str">
        <f aca="false">IF(AND($O102=$O$5,$B102=2003),CONCATENATE($O102," ",$B102),"")</f>
        <v/>
      </c>
      <c r="S102" s="0" t="str">
        <f aca="false">IF(AND($O102=$O$5,$B102=2004),CONCATENATE($O102," ",$B102),"")</f>
        <v/>
      </c>
      <c r="T102" s="0" t="str">
        <f aca="false">IF(OR($EZ102=T$5,$FA102=T$5,$FB102=T$5),T$5,"")</f>
        <v/>
      </c>
      <c r="U102" s="0" t="str">
        <f aca="false">IF(AND($T102=$T$5,$B102=2001),CONCATENATE($T102," ",$B102),"")</f>
        <v/>
      </c>
      <c r="V102" s="0" t="str">
        <f aca="false">IF(AND($T102=$T$5,$B102=2002),CONCATENATE($T102," ",$B102),"")</f>
        <v/>
      </c>
      <c r="W102" s="0" t="str">
        <f aca="false">IF(AND($T102=$T$5,$B102=2003),CONCATENATE($T102," ",$B102),"")</f>
        <v/>
      </c>
      <c r="X102" s="0" t="str">
        <f aca="false">IF(AND($T102=$T$5,$B102=2004),CONCATENATE($T102," ",$B102),"")</f>
        <v/>
      </c>
      <c r="Y102" s="0" t="str">
        <f aca="false">IF(OR($EZ102=Y$5,$FA102=Y$5,$FB102=Y$5),Y$5,"")</f>
        <v/>
      </c>
      <c r="Z102" s="0" t="str">
        <f aca="false">IF(AND($Y102=$Y$5,$B102=2001),CONCATENATE($Y102," ",$B102),"")</f>
        <v/>
      </c>
      <c r="AA102" s="0" t="str">
        <f aca="false">IF(AND($Y102=$Y$5,$B102=2002),CONCATENATE($Y102," ",$B102),"")</f>
        <v/>
      </c>
      <c r="AB102" s="0" t="str">
        <f aca="false">IF(AND($Y102=$Y$5,$B102=2003),CONCATENATE($Y102," ",$B102),"")</f>
        <v/>
      </c>
      <c r="AC102" s="0" t="str">
        <f aca="false">IF(AND($Y102=$Y$5,$B102=2004),CONCATENATE($Y102," ",$B102),"")</f>
        <v/>
      </c>
      <c r="AD102" s="0" t="str">
        <f aca="false">IF(OR($EZ102=AD$5,$FA102=AD$5,$FB102=AD$5),AD$5,"")</f>
        <v/>
      </c>
      <c r="AE102" s="0" t="str">
        <f aca="false">IF(AND($AD102=$AD$5,$B102=2001),CONCATENATE($AD102," ",$B102),"")</f>
        <v/>
      </c>
      <c r="AF102" s="0" t="str">
        <f aca="false">IF(AND($AD102=$AD$5,$B102=2002),CONCATENATE($AD102," ",$B102),"")</f>
        <v/>
      </c>
      <c r="AG102" s="0" t="str">
        <f aca="false">IF(AND($AD102=$AD$5,$B102=2003),CONCATENATE($AD102," ",$B102),"")</f>
        <v/>
      </c>
      <c r="AH102" s="0" t="str">
        <f aca="false">IF(AND($AD102=$AD$5,$B102=2004),CONCATENATE($AD102," ",$B102),"")</f>
        <v/>
      </c>
      <c r="AI102" s="0" t="str">
        <f aca="false">IF(OR($EZ102=AI$5,$FA102=AI$5,$FB102=AI$5),AI$5,"")</f>
        <v/>
      </c>
      <c r="AJ102" s="0" t="str">
        <f aca="false">IF(AND($AI102=$AI$5,$B102=2001),CONCATENATE($AI102," ",$B102),"")</f>
        <v/>
      </c>
      <c r="AK102" s="0" t="str">
        <f aca="false">IF(AND($AI102=$AI$5,$B102=2002),CONCATENATE($AI102," ",$B102),"")</f>
        <v/>
      </c>
      <c r="AL102" s="0" t="str">
        <f aca="false">IF(AND($AI102=$AI$5,$B102=2003),CONCATENATE($AI102," ",$B102),"")</f>
        <v/>
      </c>
      <c r="AM102" s="0" t="str">
        <f aca="false">IF(AND($AI102=$AI$5,$B102=2004),CONCATENATE($AI102," ",$B102),"")</f>
        <v/>
      </c>
      <c r="AN102" s="0" t="str">
        <f aca="false">IF(OR($EZ102=AN$5,$FA102=AN$5,$FB102=AN$5),AN$5,"")</f>
        <v/>
      </c>
      <c r="AO102" s="0" t="str">
        <f aca="false">IF(AND($AN102=$AN$5,$B102=2001),CONCATENATE($AN102," ",$B102),"")</f>
        <v/>
      </c>
      <c r="AP102" s="0" t="str">
        <f aca="false">IF(AND($AN102=$AN$5,$B102=2002),CONCATENATE($AN102," ",$B102),"")</f>
        <v/>
      </c>
      <c r="AQ102" s="0" t="str">
        <f aca="false">IF(AND($AN102=$AN$5,$B102=2003),CONCATENATE($AN102," ",$B102),"")</f>
        <v/>
      </c>
      <c r="AR102" s="0" t="str">
        <f aca="false">IF(AND($AN102=$AN$5,$B102=2004),CONCATENATE($AN102," ",$B102),"")</f>
        <v/>
      </c>
      <c r="AS102" s="0" t="str">
        <f aca="false">IF(OR($EZ102=AS$5,$FA102=AS$5,$FB102=AS$5),AS$5,"")</f>
        <v/>
      </c>
      <c r="AT102" s="0" t="str">
        <f aca="false">IF(AND($AS102=$AS$5,$B102=2001),CONCATENATE($AS102," ",$B102),"")</f>
        <v/>
      </c>
      <c r="AU102" s="0" t="str">
        <f aca="false">IF(AND($AS102=$AS$5,$B102=2002),CONCATENATE($AS102," ",$B102),"")</f>
        <v/>
      </c>
      <c r="AV102" s="0" t="str">
        <f aca="false">IF(AND($AS102=$AS$5,$B102=2003),CONCATENATE($AS102," ",$B102),"")</f>
        <v/>
      </c>
      <c r="AW102" s="0" t="str">
        <f aca="false">IF(AND($AS102=$AS$5,$B102=2004),CONCATENATE($AS102," ",$B102),"")</f>
        <v/>
      </c>
      <c r="AX102" s="0" t="str">
        <f aca="false">IF(OR($EZ102=AX$5,$FA102=AX$5,$FB102=AX$5),AX$5,"")</f>
        <v/>
      </c>
      <c r="AY102" s="0" t="str">
        <f aca="false">IF(AND($AX102=$AX$5,$B102=2001),CONCATENATE($AX102," ",$B102),"")</f>
        <v/>
      </c>
      <c r="AZ102" s="0" t="str">
        <f aca="false">IF(AND($AX102=$AX$5,$B102=2002),CONCATENATE($AX102," ",$B102),"")</f>
        <v/>
      </c>
      <c r="BA102" s="0" t="str">
        <f aca="false">IF(AND($AX102=$AX$5,$B102=2003),CONCATENATE($AX102," ",$B102),"")</f>
        <v/>
      </c>
      <c r="BB102" s="0" t="str">
        <f aca="false">IF(AND($AX102=$AX$5,$B102=2004),CONCATENATE($AX102," ",$B102),"")</f>
        <v/>
      </c>
      <c r="BC102" s="0" t="str">
        <f aca="false">IF(OR($EZ102=BC$5,$FA102=BC$5,$FB102=BC$5),BC$5,"")</f>
        <v/>
      </c>
      <c r="BD102" s="0" t="str">
        <f aca="false">IF(AND($BC102=$BC$5,$B102=2001),CONCATENATE($BC102," ",$B102),"")</f>
        <v/>
      </c>
      <c r="BE102" s="0" t="str">
        <f aca="false">IF(AND($BC102=$BC$5,$B102=2002),CONCATENATE($BC102," ",$B102),"")</f>
        <v/>
      </c>
      <c r="BF102" s="0" t="str">
        <f aca="false">IF(AND($BC102=$BC$5,$B102=2003),CONCATENATE($BC102," ",$B102),"")</f>
        <v/>
      </c>
      <c r="BG102" s="0" t="str">
        <f aca="false">IF(AND($BC102=$BC$5,$B102=2004),CONCATENATE($BC102," ",$B102),"")</f>
        <v/>
      </c>
      <c r="BH102" s="0" t="str">
        <f aca="false">IF(OR($EZ102=BH$5,$FA102=BH$5,$FB102=BH$5),BH$5,"")</f>
        <v/>
      </c>
      <c r="BI102" s="0" t="str">
        <f aca="false">IF(AND($BH102=$BH$5,$B102=2001),CONCATENATE($BH102," ",$B102),"")</f>
        <v/>
      </c>
      <c r="BJ102" s="0" t="str">
        <f aca="false">IF(AND($BH102=$BH$5,$B102=2002),CONCATENATE($BH102," ",$B102),"")</f>
        <v/>
      </c>
      <c r="BK102" s="0" t="str">
        <f aca="false">IF(AND($BH102=$BH$5,$B102=2003),CONCATENATE($BH102," ",$B102),"")</f>
        <v/>
      </c>
      <c r="BL102" s="0" t="str">
        <f aca="false">IF(AND($BH102=$BH$5,$B102=2004),CONCATENATE($BH102," ",$B102),"")</f>
        <v/>
      </c>
      <c r="BM102" s="0" t="str">
        <f aca="false">IF(OR($EZ102=BM$5,$FA102=BM$5,$FB102=BM$5),BM$5,"")</f>
        <v/>
      </c>
      <c r="BN102" s="0" t="str">
        <f aca="false">IF(AND($BM102=$BM$5,$B102=2001),CONCATENATE($BM102," ",$B102),"")</f>
        <v/>
      </c>
      <c r="BO102" s="0" t="str">
        <f aca="false">IF(AND($BM102=$BM$5,$B102=2002),CONCATENATE($BM102," ",$B102),"")</f>
        <v/>
      </c>
      <c r="BP102" s="0" t="str">
        <f aca="false">IF(AND($BM102=$BM$5,$B102=2003),CONCATENATE($BM102," ",$B102),"")</f>
        <v/>
      </c>
      <c r="BQ102" s="0" t="str">
        <f aca="false">IF(AND($BM102=$BM$5,$B102=2004),CONCATENATE($BM102," ",$B102),"")</f>
        <v/>
      </c>
      <c r="BR102" s="0" t="str">
        <f aca="false">IF(OR($EZ102=BR$5,$FA102=BR$5,$FB102=BR$5),BR$5,"")</f>
        <v/>
      </c>
      <c r="BS102" s="0" t="str">
        <f aca="false">IF(AND($BR102=$BR$5,$B102=2001),CONCATENATE($BR102," ",$B102),"")</f>
        <v/>
      </c>
      <c r="BT102" s="0" t="str">
        <f aca="false">IF(AND($BR102=$BR$5,$B102=2002),CONCATENATE($BR102," ",$B102),"")</f>
        <v/>
      </c>
      <c r="BU102" s="0" t="str">
        <f aca="false">IF(AND($BR102=$BR$5,$B102=2003),CONCATENATE($BR102," ",$B102),"")</f>
        <v/>
      </c>
      <c r="BV102" s="0" t="str">
        <f aca="false">IF(AND($BR102=$BR$5,$B102=2004),CONCATENATE($BR102," ",$B102),"")</f>
        <v/>
      </c>
      <c r="BW102" s="0" t="str">
        <f aca="false">IF(OR($EZ102=BW$5,$FA102=BW$5,$FB102=BW$5),BW$5,"")</f>
        <v/>
      </c>
      <c r="BX102" s="0" t="str">
        <f aca="false">IF(AND($BW102=$BW$5,$B102=2001),CONCATENATE($BW102," ",$B102),"")</f>
        <v/>
      </c>
      <c r="BY102" s="0" t="str">
        <f aca="false">IF(AND($BW102=$BW$5,$B102=2002),CONCATENATE($BW102," ",$B102),"")</f>
        <v/>
      </c>
      <c r="BZ102" s="0" t="str">
        <f aca="false">IF(AND($BW102=$BW$5,$B102=2003),CONCATENATE($BW102," ",$B102),"")</f>
        <v/>
      </c>
      <c r="CA102" s="0" t="str">
        <f aca="false">IF(AND($BW102=$BW$5,$B102=2004),CONCATENATE($BW102," ",$B102),"")</f>
        <v/>
      </c>
      <c r="CB102" s="0" t="str">
        <f aca="false">IF(OR($EZ102=CB$5,$FA102=CB$5,$FB102=CB$5),CB$5,"")</f>
        <v/>
      </c>
      <c r="CC102" s="0" t="str">
        <f aca="false">IF(AND($CB102=$CB$5,$B102=2001),CONCATENATE($CB102," ",$B102),"")</f>
        <v/>
      </c>
      <c r="CD102" s="0" t="str">
        <f aca="false">IF(AND($CB102=$CB$5,$B102=2002),CONCATENATE($CB102," ",$B102),"")</f>
        <v/>
      </c>
      <c r="CE102" s="0" t="str">
        <f aca="false">IF(AND($CB102=$CB$5,$B102=2003),CONCATENATE($CB102," ",$B102),"")</f>
        <v/>
      </c>
      <c r="CF102" s="0" t="str">
        <f aca="false">IF(AND($CB102=$CB$5,$B102=2004),CONCATENATE($CB102," ",$B102),"")</f>
        <v/>
      </c>
      <c r="CG102" s="0" t="str">
        <f aca="false">IF(OR($EZ102=CG$5,$FA102=CG$5,$FB102=CG$5),CG$5,"")</f>
        <v/>
      </c>
      <c r="CH102" s="0" t="str">
        <f aca="false">IF(AND($CG102=$CG$5,$B102=2001),CONCATENATE($CG102," ",$B102),"")</f>
        <v/>
      </c>
      <c r="CI102" s="0" t="str">
        <f aca="false">IF(AND($CG102=$CG$5,$B102=2002),CONCATENATE($CG102," ",$B102),"")</f>
        <v/>
      </c>
      <c r="CJ102" s="0" t="str">
        <f aca="false">IF(AND($CG102=$CG$5,$B102=2003),CONCATENATE($CG102," ",$B102),"")</f>
        <v/>
      </c>
      <c r="CK102" s="0" t="str">
        <f aca="false">IF(AND($CG102=$CG$5,$B102=2004),CONCATENATE($CG102," ",$B102),"")</f>
        <v/>
      </c>
      <c r="CL102" s="0" t="str">
        <f aca="false">IF(OR($EZ102=CL$5,$FA102=CL$5,$FB102=CL$5),CL$5,"")</f>
        <v/>
      </c>
      <c r="CM102" s="0" t="str">
        <f aca="false">IF(AND($CL102=$CL$5,$B102=2001),CONCATENATE($CL102," ",$B102),"")</f>
        <v/>
      </c>
      <c r="CN102" s="0" t="str">
        <f aca="false">IF(AND($CL102=$CL$5,$B102=2002),CONCATENATE($CL102," ",$B102),"")</f>
        <v/>
      </c>
      <c r="CO102" s="0" t="str">
        <f aca="false">IF(AND($CL102=$CL$5,$B102=2003),CONCATENATE($CL102," ",$B102),"")</f>
        <v/>
      </c>
      <c r="CP102" s="0" t="str">
        <f aca="false">IF(AND($CL102=$CL$5,$B102=2004),CONCATENATE($CL102," ",$B102),"")</f>
        <v/>
      </c>
      <c r="CQ102" s="0" t="str">
        <f aca="false">IF(OR($EZ102=CQ$5,$FA102=CQ$5,$FB102=CQ$5),CQ$5,"")</f>
        <v/>
      </c>
      <c r="CR102" s="0" t="str">
        <f aca="false">IF(AND($CQ102=$CQ$5,$B102=2001),CONCATENATE($CQ102," ",$B102),"")</f>
        <v/>
      </c>
      <c r="CS102" s="0" t="str">
        <f aca="false">IF(AND($CQ102=$CQ$5,$B102=2002),CONCATENATE($CQ102," ",$B102),"")</f>
        <v/>
      </c>
      <c r="CT102" s="0" t="str">
        <f aca="false">IF(AND($CQ102=$CQ$5,$B102=2003),CONCATENATE($CQ102," ",$B102),"")</f>
        <v/>
      </c>
      <c r="CU102" s="0" t="str">
        <f aca="false">IF(AND($CQ102=$CQ$5,$B102=2004),CONCATENATE($CQ102," ",$B102),"")</f>
        <v/>
      </c>
      <c r="CV102" s="0" t="str">
        <f aca="false">IF(OR($EZ102=CV$5,$FA102=CV$5,$FB102=CV$5),CV$5,"")</f>
        <v/>
      </c>
      <c r="CW102" s="0" t="str">
        <f aca="false">IF(AND($CV102=$CV$5,$B102=2001),CONCATENATE($CV102," ",$B102),"")</f>
        <v/>
      </c>
      <c r="CX102" s="0" t="str">
        <f aca="false">IF(AND($CV102=$CV$5,$B102=2002),CONCATENATE($CV102," ",$B102),"")</f>
        <v/>
      </c>
      <c r="CY102" s="0" t="str">
        <f aca="false">IF(AND($CV102=$CV$5,$B102=2003),CONCATENATE($CV102," ",$B102),"")</f>
        <v/>
      </c>
      <c r="CZ102" s="0" t="str">
        <f aca="false">IF(AND($CV102=$CV$5,$B102=2004),CONCATENATE($CV102," ",$B102),"")</f>
        <v/>
      </c>
      <c r="DA102" s="0" t="str">
        <f aca="false">IF(OR($EZ102=DA$5,$FA102=DA$5,$FB102=DA$5),DA$5,"")</f>
        <v/>
      </c>
      <c r="DB102" s="0" t="str">
        <f aca="false">IF(AND($DA102=$DA$5,$B102=2001),CONCATENATE($DA102," ",$B102),"")</f>
        <v/>
      </c>
      <c r="DC102" s="0" t="str">
        <f aca="false">IF(AND($DA102=$DA$5,$B102=2002),CONCATENATE($DA102," ",$B102),"")</f>
        <v/>
      </c>
      <c r="DD102" s="0" t="str">
        <f aca="false">IF(AND($DA102=$DA$5,$B102=2003),CONCATENATE($DA102," ",$B102),"")</f>
        <v/>
      </c>
      <c r="DE102" s="0" t="str">
        <f aca="false">IF(AND($DA102=$DA$5,$B102=2004),CONCATENATE($DA102," ",$B102),"")</f>
        <v/>
      </c>
      <c r="DF102" s="0" t="n">
        <v>240</v>
      </c>
      <c r="DG102" s="0" t="n">
        <v>0</v>
      </c>
      <c r="DH102" s="12" t="n">
        <v>1326.1</v>
      </c>
      <c r="DI102" s="12" t="n">
        <v>685</v>
      </c>
      <c r="DJ102" s="12" t="n">
        <v>560</v>
      </c>
      <c r="DK102" s="12" t="n">
        <v>0</v>
      </c>
      <c r="DL102" s="12" t="n">
        <v>0</v>
      </c>
      <c r="DM102" s="0" t="n">
        <v>6.8</v>
      </c>
      <c r="DN102" s="12" t="n">
        <v>1023.1</v>
      </c>
      <c r="DO102" s="0" t="n">
        <v>34</v>
      </c>
      <c r="DP102" s="0" t="n">
        <v>160</v>
      </c>
      <c r="DQ102" s="12" t="n">
        <v>0</v>
      </c>
      <c r="DR102" s="12" t="n">
        <v>0</v>
      </c>
      <c r="DS102" s="12" t="n">
        <v>500</v>
      </c>
      <c r="DT102" s="12" t="n">
        <v>0</v>
      </c>
      <c r="DU102" s="12" t="n">
        <v>1023.1</v>
      </c>
      <c r="DV102" s="0" t="n">
        <v>6.8</v>
      </c>
      <c r="DW102" s="0" t="n">
        <v>49</v>
      </c>
      <c r="DX102" s="12" t="n">
        <v>5.2</v>
      </c>
      <c r="DY102" s="0" t="n">
        <v>685</v>
      </c>
      <c r="DZ102" s="0" t="n">
        <v>545</v>
      </c>
      <c r="EA102" s="0" t="n">
        <v>0</v>
      </c>
      <c r="EB102" s="12" t="n">
        <f aca="false">DF102*$EB$1*$EB$2</f>
        <v>43200</v>
      </c>
      <c r="EC102" s="12" t="n">
        <v>238698</v>
      </c>
      <c r="ED102" s="12" t="n">
        <v>123300</v>
      </c>
      <c r="EE102" s="12" t="n">
        <v>100800</v>
      </c>
      <c r="EF102" s="12" t="n">
        <v>0</v>
      </c>
      <c r="EG102" s="12" t="n">
        <v>0</v>
      </c>
      <c r="EH102" s="12" t="n">
        <v>1224</v>
      </c>
      <c r="EI102" s="12" t="n">
        <v>184158</v>
      </c>
      <c r="EJ102" s="12" t="n">
        <v>6120</v>
      </c>
      <c r="EK102" s="12" t="n">
        <v>28800</v>
      </c>
      <c r="EL102" s="12" t="n">
        <v>0</v>
      </c>
      <c r="EM102" s="12" t="n">
        <v>0</v>
      </c>
      <c r="EN102" s="12" t="n">
        <v>90000</v>
      </c>
      <c r="EO102" s="12" t="n">
        <v>0</v>
      </c>
      <c r="EP102" s="12" t="n">
        <v>184158</v>
      </c>
      <c r="EQ102" s="0" t="n">
        <v>1224</v>
      </c>
      <c r="ER102" s="12" t="n">
        <v>8820</v>
      </c>
      <c r="ES102" s="12" t="n">
        <v>936</v>
      </c>
      <c r="ET102" s="12" t="n">
        <v>123300</v>
      </c>
      <c r="EU102" s="12" t="n">
        <v>98100</v>
      </c>
      <c r="EV102" s="0" t="n">
        <v>0</v>
      </c>
      <c r="EW102" s="0" t="s">
        <v>177</v>
      </c>
      <c r="EX102" s="0" t="s">
        <v>115</v>
      </c>
      <c r="EY102" s="0" t="s">
        <v>116</v>
      </c>
      <c r="EZ102" s="25" t="s">
        <v>58</v>
      </c>
      <c r="FA102" s="25"/>
      <c r="FB102" s="25"/>
      <c r="FC102" s="0" t="s">
        <v>585</v>
      </c>
      <c r="FD102" s="0" t="s">
        <v>586</v>
      </c>
      <c r="FH102" s="0" t="n">
        <v>0</v>
      </c>
      <c r="FS102" s="0" t="n">
        <v>885</v>
      </c>
    </row>
    <row r="103" customFormat="false" ht="12.75" hidden="false" customHeight="false" outlineLevel="0" collapsed="false">
      <c r="A103" s="0" t="s">
        <v>108</v>
      </c>
      <c r="B103" s="0" t="n">
        <v>2001</v>
      </c>
      <c r="C103" s="24" t="n">
        <v>37196</v>
      </c>
      <c r="D103" s="0" t="s">
        <v>382</v>
      </c>
      <c r="E103" s="0" t="str">
        <f aca="false">CONCATENATE(D103," ",B103)</f>
        <v>CO 2001</v>
      </c>
      <c r="F103" s="0" t="s">
        <v>423</v>
      </c>
      <c r="G103" s="0" t="s">
        <v>332</v>
      </c>
      <c r="H103" s="0" t="s">
        <v>424</v>
      </c>
      <c r="I103" s="0" t="s">
        <v>425</v>
      </c>
      <c r="J103" s="0" t="str">
        <f aca="false">IF(OR($EZ103=J$5,$FA103=J$5,$FB103=J$5),J$5,"")</f>
        <v>CIG</v>
      </c>
      <c r="K103" s="0" t="str">
        <f aca="false">IF(AND($J103=$J$5,$B103=2001),CONCATENATE($J103," ",$B103),"")</f>
        <v>CIG 2001</v>
      </c>
      <c r="L103" s="0" t="str">
        <f aca="false">IF(AND($J103=$J$5,$B103=2002),CONCATENATE($J103," ",$B103),"")</f>
        <v/>
      </c>
      <c r="M103" s="0" t="str">
        <f aca="false">IF(AND($J103=$J$5,$B103=2003),CONCATENATE($J103," ",$B103),"")</f>
        <v/>
      </c>
      <c r="N103" s="0" t="str">
        <f aca="false">IF(AND($J103=$J$5,$B103=2004),CONCATENATE($J103," ",$B103),"")</f>
        <v/>
      </c>
      <c r="O103" s="0" t="str">
        <f aca="false">IF(OR($EZ103=O$5,$FA103=O$5,$FB103=O$5),O$5,"")</f>
        <v/>
      </c>
      <c r="P103" s="0" t="str">
        <f aca="false">IF(AND($O103=$O$5,$B103=2001),CONCATENATE($O103," ",$B103),"")</f>
        <v/>
      </c>
      <c r="Q103" s="0" t="str">
        <f aca="false">IF(AND($O103=$O$5,$B103=2002),CONCATENATE($O103," ",$B103),"")</f>
        <v/>
      </c>
      <c r="R103" s="0" t="str">
        <f aca="false">IF(AND($O103=$O$5,$B103=2003),CONCATENATE($O103," ",$B103),"")</f>
        <v/>
      </c>
      <c r="S103" s="0" t="str">
        <f aca="false">IF(AND($O103=$O$5,$B103=2004),CONCATENATE($O103," ",$B103),"")</f>
        <v/>
      </c>
      <c r="T103" s="0" t="str">
        <f aca="false">IF(OR($EZ103=T$5,$FA103=T$5,$FB103=T$5),T$5,"")</f>
        <v/>
      </c>
      <c r="U103" s="0" t="str">
        <f aca="false">IF(AND($T103=$T$5,$B103=2001),CONCATENATE($T103," ",$B103),"")</f>
        <v/>
      </c>
      <c r="V103" s="0" t="str">
        <f aca="false">IF(AND($T103=$T$5,$B103=2002),CONCATENATE($T103," ",$B103),"")</f>
        <v/>
      </c>
      <c r="W103" s="0" t="str">
        <f aca="false">IF(AND($T103=$T$5,$B103=2003),CONCATENATE($T103," ",$B103),"")</f>
        <v/>
      </c>
      <c r="X103" s="0" t="str">
        <f aca="false">IF(AND($T103=$T$5,$B103=2004),CONCATENATE($T103," ",$B103),"")</f>
        <v/>
      </c>
      <c r="Y103" s="0" t="str">
        <f aca="false">IF(OR($EZ103=Y$5,$FA103=Y$5,$FB103=Y$5),Y$5,"")</f>
        <v/>
      </c>
      <c r="Z103" s="0" t="str">
        <f aca="false">IF(AND($Y103=$Y$5,$B103=2001),CONCATENATE($Y103," ",$B103),"")</f>
        <v/>
      </c>
      <c r="AA103" s="0" t="str">
        <f aca="false">IF(AND($Y103=$Y$5,$B103=2002),CONCATENATE($Y103," ",$B103),"")</f>
        <v/>
      </c>
      <c r="AB103" s="0" t="str">
        <f aca="false">IF(AND($Y103=$Y$5,$B103=2003),CONCATENATE($Y103," ",$B103),"")</f>
        <v/>
      </c>
      <c r="AC103" s="0" t="str">
        <f aca="false">IF(AND($Y103=$Y$5,$B103=2004),CONCATENATE($Y103," ",$B103),"")</f>
        <v/>
      </c>
      <c r="AD103" s="0" t="str">
        <f aca="false">IF(OR($EZ103=AD$5,$FA103=AD$5,$FB103=AD$5),AD$5,"")</f>
        <v/>
      </c>
      <c r="AE103" s="0" t="str">
        <f aca="false">IF(AND($AD103=$AD$5,$B103=2001),CONCATENATE($AD103," ",$B103),"")</f>
        <v/>
      </c>
      <c r="AF103" s="0" t="str">
        <f aca="false">IF(AND($AD103=$AD$5,$B103=2002),CONCATENATE($AD103," ",$B103),"")</f>
        <v/>
      </c>
      <c r="AG103" s="0" t="str">
        <f aca="false">IF(AND($AD103=$AD$5,$B103=2003),CONCATENATE($AD103," ",$B103),"")</f>
        <v/>
      </c>
      <c r="AH103" s="0" t="str">
        <f aca="false">IF(AND($AD103=$AD$5,$B103=2004),CONCATENATE($AD103," ",$B103),"")</f>
        <v/>
      </c>
      <c r="AI103" s="0" t="str">
        <f aca="false">IF(OR($EZ103=AI$5,$FA103=AI$5,$FB103=AI$5),AI$5,"")</f>
        <v/>
      </c>
      <c r="AJ103" s="0" t="str">
        <f aca="false">IF(AND($AI103=$AI$5,$B103=2001),CONCATENATE($AI103," ",$B103),"")</f>
        <v/>
      </c>
      <c r="AK103" s="0" t="str">
        <f aca="false">IF(AND($AI103=$AI$5,$B103=2002),CONCATENATE($AI103," ",$B103),"")</f>
        <v/>
      </c>
      <c r="AL103" s="0" t="str">
        <f aca="false">IF(AND($AI103=$AI$5,$B103=2003),CONCATENATE($AI103," ",$B103),"")</f>
        <v/>
      </c>
      <c r="AM103" s="0" t="str">
        <f aca="false">IF(AND($AI103=$AI$5,$B103=2004),CONCATENATE($AI103," ",$B103),"")</f>
        <v/>
      </c>
      <c r="AN103" s="0" t="str">
        <f aca="false">IF(OR($EZ103=AN$5,$FA103=AN$5,$FB103=AN$5),AN$5,"")</f>
        <v/>
      </c>
      <c r="AO103" s="0" t="str">
        <f aca="false">IF(AND($AN103=$AN$5,$B103=2001),CONCATENATE($AN103," ",$B103),"")</f>
        <v/>
      </c>
      <c r="AP103" s="0" t="str">
        <f aca="false">IF(AND($AN103=$AN$5,$B103=2002),CONCATENATE($AN103," ",$B103),"")</f>
        <v/>
      </c>
      <c r="AQ103" s="0" t="str">
        <f aca="false">IF(AND($AN103=$AN$5,$B103=2003),CONCATENATE($AN103," ",$B103),"")</f>
        <v/>
      </c>
      <c r="AR103" s="0" t="str">
        <f aca="false">IF(AND($AN103=$AN$5,$B103=2004),CONCATENATE($AN103," ",$B103),"")</f>
        <v/>
      </c>
      <c r="AS103" s="0" t="str">
        <f aca="false">IF(OR($EZ103=AS$5,$FA103=AS$5,$FB103=AS$5),AS$5,"")</f>
        <v/>
      </c>
      <c r="AT103" s="0" t="str">
        <f aca="false">IF(AND($AS103=$AS$5,$B103=2001),CONCATENATE($AS103," ",$B103),"")</f>
        <v/>
      </c>
      <c r="AU103" s="0" t="str">
        <f aca="false">IF(AND($AS103=$AS$5,$B103=2002),CONCATENATE($AS103," ",$B103),"")</f>
        <v/>
      </c>
      <c r="AV103" s="0" t="str">
        <f aca="false">IF(AND($AS103=$AS$5,$B103=2003),CONCATENATE($AS103," ",$B103),"")</f>
        <v/>
      </c>
      <c r="AW103" s="0" t="str">
        <f aca="false">IF(AND($AS103=$AS$5,$B103=2004),CONCATENATE($AS103," ",$B103),"")</f>
        <v/>
      </c>
      <c r="AX103" s="0" t="str">
        <f aca="false">IF(OR($EZ103=AX$5,$FA103=AX$5,$FB103=AX$5),AX$5,"")</f>
        <v/>
      </c>
      <c r="AY103" s="0" t="str">
        <f aca="false">IF(AND($AX103=$AX$5,$B103=2001),CONCATENATE($AX103," ",$B103),"")</f>
        <v/>
      </c>
      <c r="AZ103" s="0" t="str">
        <f aca="false">IF(AND($AX103=$AX$5,$B103=2002),CONCATENATE($AX103," ",$B103),"")</f>
        <v/>
      </c>
      <c r="BA103" s="0" t="str">
        <f aca="false">IF(AND($AX103=$AX$5,$B103=2003),CONCATENATE($AX103," ",$B103),"")</f>
        <v/>
      </c>
      <c r="BB103" s="0" t="str">
        <f aca="false">IF(AND($AX103=$AX$5,$B103=2004),CONCATENATE($AX103," ",$B103),"")</f>
        <v/>
      </c>
      <c r="BC103" s="0" t="str">
        <f aca="false">IF(OR($EZ103=BC$5,$FA103=BC$5,$FB103=BC$5),BC$5,"")</f>
        <v/>
      </c>
      <c r="BD103" s="0" t="str">
        <f aca="false">IF(AND($BC103=$BC$5,$B103=2001),CONCATENATE($BC103," ",$B103),"")</f>
        <v/>
      </c>
      <c r="BE103" s="0" t="str">
        <f aca="false">IF(AND($BC103=$BC$5,$B103=2002),CONCATENATE($BC103," ",$B103),"")</f>
        <v/>
      </c>
      <c r="BF103" s="0" t="str">
        <f aca="false">IF(AND($BC103=$BC$5,$B103=2003),CONCATENATE($BC103," ",$B103),"")</f>
        <v/>
      </c>
      <c r="BG103" s="0" t="str">
        <f aca="false">IF(AND($BC103=$BC$5,$B103=2004),CONCATENATE($BC103," ",$B103),"")</f>
        <v/>
      </c>
      <c r="BH103" s="0" t="str">
        <f aca="false">IF(OR($EZ103=BH$5,$FA103=BH$5,$FB103=BH$5),BH$5,"")</f>
        <v/>
      </c>
      <c r="BI103" s="0" t="str">
        <f aca="false">IF(AND($BH103=$BH$5,$B103=2001),CONCATENATE($BH103," ",$B103),"")</f>
        <v/>
      </c>
      <c r="BJ103" s="0" t="str">
        <f aca="false">IF(AND($BH103=$BH$5,$B103=2002),CONCATENATE($BH103," ",$B103),"")</f>
        <v/>
      </c>
      <c r="BK103" s="0" t="str">
        <f aca="false">IF(AND($BH103=$BH$5,$B103=2003),CONCATENATE($BH103," ",$B103),"")</f>
        <v/>
      </c>
      <c r="BL103" s="0" t="str">
        <f aca="false">IF(AND($BH103=$BH$5,$B103=2004),CONCATENATE($BH103," ",$B103),"")</f>
        <v/>
      </c>
      <c r="BM103" s="0" t="str">
        <f aca="false">IF(OR($EZ103=BM$5,$FA103=BM$5,$FB103=BM$5),BM$5,"")</f>
        <v/>
      </c>
      <c r="BN103" s="0" t="str">
        <f aca="false">IF(AND($BM103=$BM$5,$B103=2001),CONCATENATE($BM103," ",$B103),"")</f>
        <v/>
      </c>
      <c r="BO103" s="0" t="str">
        <f aca="false">IF(AND($BM103=$BM$5,$B103=2002),CONCATENATE($BM103," ",$B103),"")</f>
        <v/>
      </c>
      <c r="BP103" s="0" t="str">
        <f aca="false">IF(AND($BM103=$BM$5,$B103=2003),CONCATENATE($BM103," ",$B103),"")</f>
        <v/>
      </c>
      <c r="BQ103" s="0" t="str">
        <f aca="false">IF(AND($BM103=$BM$5,$B103=2004),CONCATENATE($BM103," ",$B103),"")</f>
        <v/>
      </c>
      <c r="BR103" s="0" t="str">
        <f aca="false">IF(OR($EZ103=BR$5,$FA103=BR$5,$FB103=BR$5),BR$5,"")</f>
        <v/>
      </c>
      <c r="BS103" s="0" t="str">
        <f aca="false">IF(AND($BR103=$BR$5,$B103=2001),CONCATENATE($BR103," ",$B103),"")</f>
        <v/>
      </c>
      <c r="BT103" s="0" t="str">
        <f aca="false">IF(AND($BR103=$BR$5,$B103=2002),CONCATENATE($BR103," ",$B103),"")</f>
        <v/>
      </c>
      <c r="BU103" s="0" t="str">
        <f aca="false">IF(AND($BR103=$BR$5,$B103=2003),CONCATENATE($BR103," ",$B103),"")</f>
        <v/>
      </c>
      <c r="BV103" s="0" t="str">
        <f aca="false">IF(AND($BR103=$BR$5,$B103=2004),CONCATENATE($BR103," ",$B103),"")</f>
        <v/>
      </c>
      <c r="BW103" s="0" t="str">
        <f aca="false">IF(OR($EZ103=BW$5,$FA103=BW$5,$FB103=BW$5),BW$5,"")</f>
        <v/>
      </c>
      <c r="BX103" s="0" t="str">
        <f aca="false">IF(AND($BW103=$BW$5,$B103=2001),CONCATENATE($BW103," ",$B103),"")</f>
        <v/>
      </c>
      <c r="BY103" s="0" t="str">
        <f aca="false">IF(AND($BW103=$BW$5,$B103=2002),CONCATENATE($BW103," ",$B103),"")</f>
        <v/>
      </c>
      <c r="BZ103" s="0" t="str">
        <f aca="false">IF(AND($BW103=$BW$5,$B103=2003),CONCATENATE($BW103," ",$B103),"")</f>
        <v/>
      </c>
      <c r="CA103" s="0" t="str">
        <f aca="false">IF(AND($BW103=$BW$5,$B103=2004),CONCATENATE($BW103," ",$B103),"")</f>
        <v/>
      </c>
      <c r="CB103" s="0" t="str">
        <f aca="false">IF(OR($EZ103=CB$5,$FA103=CB$5,$FB103=CB$5),CB$5,"")</f>
        <v/>
      </c>
      <c r="CC103" s="0" t="str">
        <f aca="false">IF(AND($CB103=$CB$5,$B103=2001),CONCATENATE($CB103," ",$B103),"")</f>
        <v/>
      </c>
      <c r="CD103" s="0" t="str">
        <f aca="false">IF(AND($CB103=$CB$5,$B103=2002),CONCATENATE($CB103," ",$B103),"")</f>
        <v/>
      </c>
      <c r="CE103" s="0" t="str">
        <f aca="false">IF(AND($CB103=$CB$5,$B103=2003),CONCATENATE($CB103," ",$B103),"")</f>
        <v/>
      </c>
      <c r="CF103" s="0" t="str">
        <f aca="false">IF(AND($CB103=$CB$5,$B103=2004),CONCATENATE($CB103," ",$B103),"")</f>
        <v/>
      </c>
      <c r="CG103" s="0" t="str">
        <f aca="false">IF(OR($EZ103=CG$5,$FA103=CG$5,$FB103=CG$5),CG$5,"")</f>
        <v/>
      </c>
      <c r="CH103" s="0" t="str">
        <f aca="false">IF(AND($CG103=$CG$5,$B103=2001),CONCATENATE($CG103," ",$B103),"")</f>
        <v/>
      </c>
      <c r="CI103" s="0" t="str">
        <f aca="false">IF(AND($CG103=$CG$5,$B103=2002),CONCATENATE($CG103," ",$B103),"")</f>
        <v/>
      </c>
      <c r="CJ103" s="0" t="str">
        <f aca="false">IF(AND($CG103=$CG$5,$B103=2003),CONCATENATE($CG103," ",$B103),"")</f>
        <v/>
      </c>
      <c r="CK103" s="0" t="str">
        <f aca="false">IF(AND($CG103=$CG$5,$B103=2004),CONCATENATE($CG103," ",$B103),"")</f>
        <v/>
      </c>
      <c r="CL103" s="0" t="str">
        <f aca="false">IF(OR($EZ103=CL$5,$FA103=CL$5,$FB103=CL$5),CL$5,"")</f>
        <v/>
      </c>
      <c r="CM103" s="0" t="str">
        <f aca="false">IF(AND($CL103=$CL$5,$B103=2001),CONCATENATE($CL103," ",$B103),"")</f>
        <v/>
      </c>
      <c r="CN103" s="0" t="str">
        <f aca="false">IF(AND($CL103=$CL$5,$B103=2002),CONCATENATE($CL103," ",$B103),"")</f>
        <v/>
      </c>
      <c r="CO103" s="0" t="str">
        <f aca="false">IF(AND($CL103=$CL$5,$B103=2003),CONCATENATE($CL103," ",$B103),"")</f>
        <v/>
      </c>
      <c r="CP103" s="0" t="str">
        <f aca="false">IF(AND($CL103=$CL$5,$B103=2004),CONCATENATE($CL103," ",$B103),"")</f>
        <v/>
      </c>
      <c r="CQ103" s="0" t="str">
        <f aca="false">IF(OR($EZ103=CQ$5,$FA103=CQ$5,$FB103=CQ$5),CQ$5,"")</f>
        <v/>
      </c>
      <c r="CR103" s="0" t="str">
        <f aca="false">IF(AND($CQ103=$CQ$5,$B103=2001),CONCATENATE($CQ103," ",$B103),"")</f>
        <v/>
      </c>
      <c r="CS103" s="0" t="str">
        <f aca="false">IF(AND($CQ103=$CQ$5,$B103=2002),CONCATENATE($CQ103," ",$B103),"")</f>
        <v/>
      </c>
      <c r="CT103" s="0" t="str">
        <f aca="false">IF(AND($CQ103=$CQ$5,$B103=2003),CONCATENATE($CQ103," ",$B103),"")</f>
        <v/>
      </c>
      <c r="CU103" s="0" t="str">
        <f aca="false">IF(AND($CQ103=$CQ$5,$B103=2004),CONCATENATE($CQ103," ",$B103),"")</f>
        <v/>
      </c>
      <c r="CV103" s="0" t="str">
        <f aca="false">IF(OR($EZ103=CV$5,$FA103=CV$5,$FB103=CV$5),CV$5,"")</f>
        <v/>
      </c>
      <c r="CW103" s="0" t="str">
        <f aca="false">IF(AND($CV103=$CV$5,$B103=2001),CONCATENATE($CV103," ",$B103),"")</f>
        <v/>
      </c>
      <c r="CX103" s="0" t="str">
        <f aca="false">IF(AND($CV103=$CV$5,$B103=2002),CONCATENATE($CV103," ",$B103),"")</f>
        <v/>
      </c>
      <c r="CY103" s="0" t="str">
        <f aca="false">IF(AND($CV103=$CV$5,$B103=2003),CONCATENATE($CV103," ",$B103),"")</f>
        <v/>
      </c>
      <c r="CZ103" s="0" t="str">
        <f aca="false">IF(AND($CV103=$CV$5,$B103=2004),CONCATENATE($CV103," ",$B103),"")</f>
        <v/>
      </c>
      <c r="DA103" s="0" t="str">
        <f aca="false">IF(OR($EZ103=DA$5,$FA103=DA$5,$FB103=DA$5),DA$5,"")</f>
        <v/>
      </c>
      <c r="DB103" s="0" t="str">
        <f aca="false">IF(AND($DA103=$DA$5,$B103=2001),CONCATENATE($DA103," ",$B103),"")</f>
        <v/>
      </c>
      <c r="DC103" s="0" t="str">
        <f aca="false">IF(AND($DA103=$DA$5,$B103=2002),CONCATENATE($DA103," ",$B103),"")</f>
        <v/>
      </c>
      <c r="DD103" s="0" t="str">
        <f aca="false">IF(AND($DA103=$DA$5,$B103=2003),CONCATENATE($DA103," ",$B103),"")</f>
        <v/>
      </c>
      <c r="DE103" s="0" t="str">
        <f aca="false">IF(AND($DA103=$DA$5,$B103=2004),CONCATENATE($DA103," ",$B103),"")</f>
        <v/>
      </c>
      <c r="DF103" s="0" t="n">
        <v>75</v>
      </c>
      <c r="DG103" s="0" t="n">
        <v>75</v>
      </c>
      <c r="DH103" s="12" t="n">
        <v>1401.1</v>
      </c>
      <c r="DI103" s="12" t="n">
        <v>1205</v>
      </c>
      <c r="DJ103" s="12" t="n">
        <v>680</v>
      </c>
      <c r="DK103" s="12" t="n">
        <v>320</v>
      </c>
      <c r="DL103" s="12" t="n">
        <v>125</v>
      </c>
      <c r="DM103" s="0" t="n">
        <v>6.8</v>
      </c>
      <c r="DN103" s="12" t="n">
        <v>1023.1</v>
      </c>
      <c r="DO103" s="0" t="n">
        <v>34</v>
      </c>
      <c r="DP103" s="0" t="n">
        <v>160</v>
      </c>
      <c r="DQ103" s="12" t="n">
        <v>0</v>
      </c>
      <c r="DR103" s="12" t="n">
        <v>350</v>
      </c>
      <c r="DS103" s="12" t="n">
        <v>1051</v>
      </c>
      <c r="DT103" s="12" t="n">
        <v>760</v>
      </c>
      <c r="DU103" s="12" t="n">
        <v>1023.1</v>
      </c>
      <c r="DV103" s="0" t="n">
        <v>6.8</v>
      </c>
      <c r="DW103" s="0" t="n">
        <v>49</v>
      </c>
      <c r="DX103" s="12" t="n">
        <v>5.2</v>
      </c>
      <c r="DY103" s="0" t="n">
        <v>685</v>
      </c>
      <c r="DZ103" s="0" t="n">
        <v>1065</v>
      </c>
      <c r="EA103" s="0" t="n">
        <v>0</v>
      </c>
      <c r="EB103" s="12" t="n">
        <f aca="false">DF103*$EB$1*$EB$2</f>
        <v>13500</v>
      </c>
      <c r="EC103" s="12" t="n">
        <v>252198</v>
      </c>
      <c r="ED103" s="12" t="n">
        <v>216900</v>
      </c>
      <c r="EE103" s="12" t="n">
        <v>122400</v>
      </c>
      <c r="EF103" s="12" t="n">
        <v>57600</v>
      </c>
      <c r="EG103" s="12" t="n">
        <v>22500</v>
      </c>
      <c r="EH103" s="12" t="n">
        <v>1224</v>
      </c>
      <c r="EI103" s="12" t="n">
        <v>184158</v>
      </c>
      <c r="EJ103" s="12" t="n">
        <v>6120</v>
      </c>
      <c r="EK103" s="12" t="n">
        <v>28800</v>
      </c>
      <c r="EL103" s="12" t="n">
        <v>0</v>
      </c>
      <c r="EM103" s="12" t="n">
        <v>63000</v>
      </c>
      <c r="EN103" s="12" t="n">
        <v>189180</v>
      </c>
      <c r="EO103" s="12" t="n">
        <v>136800</v>
      </c>
      <c r="EP103" s="12" t="n">
        <v>184158</v>
      </c>
      <c r="EQ103" s="0" t="n">
        <v>1224</v>
      </c>
      <c r="ER103" s="12" t="n">
        <v>8820</v>
      </c>
      <c r="ES103" s="12" t="n">
        <v>936</v>
      </c>
      <c r="ET103" s="12" t="n">
        <v>123300</v>
      </c>
      <c r="EU103" s="12" t="n">
        <v>191700</v>
      </c>
      <c r="EV103" s="0" t="n">
        <v>0</v>
      </c>
      <c r="EW103" s="0" t="s">
        <v>121</v>
      </c>
      <c r="EX103" s="0" t="s">
        <v>115</v>
      </c>
      <c r="EY103" s="0" t="s">
        <v>116</v>
      </c>
      <c r="EZ103" s="25" t="s">
        <v>58</v>
      </c>
      <c r="FA103" s="25"/>
      <c r="FB103" s="25"/>
      <c r="FS103" s="0" t="n">
        <v>536</v>
      </c>
    </row>
    <row r="104" customFormat="false" ht="12.75" hidden="false" customHeight="false" outlineLevel="0" collapsed="false">
      <c r="A104" s="0" t="s">
        <v>517</v>
      </c>
      <c r="B104" s="0" t="n">
        <v>2002</v>
      </c>
      <c r="C104" s="24" t="n">
        <v>37377</v>
      </c>
      <c r="D104" s="0" t="s">
        <v>382</v>
      </c>
      <c r="E104" s="0" t="str">
        <f aca="false">CONCATENATE(D104," ",B104)</f>
        <v>CO 2002</v>
      </c>
      <c r="F104" s="0" t="s">
        <v>395</v>
      </c>
      <c r="G104" s="0" t="s">
        <v>587</v>
      </c>
      <c r="H104" s="0" t="s">
        <v>430</v>
      </c>
      <c r="I104" s="0" t="s">
        <v>431</v>
      </c>
      <c r="J104" s="0" t="str">
        <f aca="false">IF(OR($EZ104=J$5,$FA104=J$5,$FB104=J$5),J$5,"")</f>
        <v>CIG</v>
      </c>
      <c r="K104" s="0" t="str">
        <f aca="false">IF(AND($J104=$J$5,$B104=2001),CONCATENATE($J104," ",$B104),"")</f>
        <v/>
      </c>
      <c r="L104" s="0" t="str">
        <f aca="false">IF(AND($J104=$J$5,$B104=2002),CONCATENATE($J104," ",$B104),"")</f>
        <v>CIG 2002</v>
      </c>
      <c r="M104" s="0" t="str">
        <f aca="false">IF(AND($J104=$J$5,$B104=2003),CONCATENATE($J104," ",$B104),"")</f>
        <v/>
      </c>
      <c r="N104" s="0" t="str">
        <f aca="false">IF(AND($J104=$J$5,$B104=2004),CONCATENATE($J104," ",$B104),"")</f>
        <v/>
      </c>
      <c r="O104" s="0" t="str">
        <f aca="false">IF(OR($EZ104=O$5,$FA104=O$5,$FB104=O$5),O$5,"")</f>
        <v/>
      </c>
      <c r="P104" s="0" t="str">
        <f aca="false">IF(AND($O104=$O$5,$B104=2001),CONCATENATE($O104," ",$B104),"")</f>
        <v/>
      </c>
      <c r="Q104" s="0" t="str">
        <f aca="false">IF(AND($O104=$O$5,$B104=2002),CONCATENATE($O104," ",$B104),"")</f>
        <v/>
      </c>
      <c r="R104" s="0" t="str">
        <f aca="false">IF(AND($O104=$O$5,$B104=2003),CONCATENATE($O104," ",$B104),"")</f>
        <v/>
      </c>
      <c r="S104" s="0" t="str">
        <f aca="false">IF(AND($O104=$O$5,$B104=2004),CONCATENATE($O104," ",$B104),"")</f>
        <v/>
      </c>
      <c r="T104" s="0" t="str">
        <f aca="false">IF(OR($EZ104=T$5,$FA104=T$5,$FB104=T$5),T$5,"")</f>
        <v/>
      </c>
      <c r="U104" s="0" t="str">
        <f aca="false">IF(AND($T104=$T$5,$B104=2001),CONCATENATE($T104," ",$B104),"")</f>
        <v/>
      </c>
      <c r="V104" s="0" t="str">
        <f aca="false">IF(AND($T104=$T$5,$B104=2002),CONCATENATE($T104," ",$B104),"")</f>
        <v/>
      </c>
      <c r="W104" s="0" t="str">
        <f aca="false">IF(AND($T104=$T$5,$B104=2003),CONCATENATE($T104," ",$B104),"")</f>
        <v/>
      </c>
      <c r="X104" s="0" t="str">
        <f aca="false">IF(AND($T104=$T$5,$B104=2004),CONCATENATE($T104," ",$B104),"")</f>
        <v/>
      </c>
      <c r="Y104" s="0" t="str">
        <f aca="false">IF(OR($EZ104=Y$5,$FA104=Y$5,$FB104=Y$5),Y$5,"")</f>
        <v/>
      </c>
      <c r="Z104" s="0" t="str">
        <f aca="false">IF(AND($Y104=$Y$5,$B104=2001),CONCATENATE($Y104," ",$B104),"")</f>
        <v/>
      </c>
      <c r="AA104" s="0" t="str">
        <f aca="false">IF(AND($Y104=$Y$5,$B104=2002),CONCATENATE($Y104," ",$B104),"")</f>
        <v/>
      </c>
      <c r="AB104" s="0" t="str">
        <f aca="false">IF(AND($Y104=$Y$5,$B104=2003),CONCATENATE($Y104," ",$B104),"")</f>
        <v/>
      </c>
      <c r="AC104" s="0" t="str">
        <f aca="false">IF(AND($Y104=$Y$5,$B104=2004),CONCATENATE($Y104," ",$B104),"")</f>
        <v/>
      </c>
      <c r="AD104" s="0" t="str">
        <f aca="false">IF(OR($EZ104=AD$5,$FA104=AD$5,$FB104=AD$5),AD$5,"")</f>
        <v/>
      </c>
      <c r="AE104" s="0" t="str">
        <f aca="false">IF(AND($AD104=$AD$5,$B104=2001),CONCATENATE($AD104," ",$B104),"")</f>
        <v/>
      </c>
      <c r="AF104" s="0" t="str">
        <f aca="false">IF(AND($AD104=$AD$5,$B104=2002),CONCATENATE($AD104," ",$B104),"")</f>
        <v/>
      </c>
      <c r="AG104" s="0" t="str">
        <f aca="false">IF(AND($AD104=$AD$5,$B104=2003),CONCATENATE($AD104," ",$B104),"")</f>
        <v/>
      </c>
      <c r="AH104" s="0" t="str">
        <f aca="false">IF(AND($AD104=$AD$5,$B104=2004),CONCATENATE($AD104," ",$B104),"")</f>
        <v/>
      </c>
      <c r="AI104" s="0" t="str">
        <f aca="false">IF(OR($EZ104=AI$5,$FA104=AI$5,$FB104=AI$5),AI$5,"")</f>
        <v/>
      </c>
      <c r="AJ104" s="0" t="str">
        <f aca="false">IF(AND($AI104=$AI$5,$B104=2001),CONCATENATE($AI104," ",$B104),"")</f>
        <v/>
      </c>
      <c r="AK104" s="0" t="str">
        <f aca="false">IF(AND($AI104=$AI$5,$B104=2002),CONCATENATE($AI104," ",$B104),"")</f>
        <v/>
      </c>
      <c r="AL104" s="0" t="str">
        <f aca="false">IF(AND($AI104=$AI$5,$B104=2003),CONCATENATE($AI104," ",$B104),"")</f>
        <v/>
      </c>
      <c r="AM104" s="0" t="str">
        <f aca="false">IF(AND($AI104=$AI$5,$B104=2004),CONCATENATE($AI104," ",$B104),"")</f>
        <v/>
      </c>
      <c r="AN104" s="0" t="str">
        <f aca="false">IF(OR($EZ104=AN$5,$FA104=AN$5,$FB104=AN$5),AN$5,"")</f>
        <v>KN</v>
      </c>
      <c r="AO104" s="0" t="str">
        <f aca="false">IF(AND($AN104=$AN$5,$B104=2001),CONCATENATE($AN104," ",$B104),"")</f>
        <v/>
      </c>
      <c r="AP104" s="0" t="str">
        <f aca="false">IF(AND($AN104=$AN$5,$B104=2002),CONCATENATE($AN104," ",$B104),"")</f>
        <v>KN 2002</v>
      </c>
      <c r="AQ104" s="0" t="str">
        <f aca="false">IF(AND($AN104=$AN$5,$B104=2003),CONCATENATE($AN104," ",$B104),"")</f>
        <v/>
      </c>
      <c r="AR104" s="0" t="str">
        <f aca="false">IF(AND($AN104=$AN$5,$B104=2004),CONCATENATE($AN104," ",$B104),"")</f>
        <v/>
      </c>
      <c r="AS104" s="0" t="str">
        <f aca="false">IF(OR($EZ104=AS$5,$FA104=AS$5,$FB104=AS$5),AS$5,"")</f>
        <v/>
      </c>
      <c r="AT104" s="0" t="str">
        <f aca="false">IF(AND($AS104=$AS$5,$B104=2001),CONCATENATE($AS104," ",$B104),"")</f>
        <v/>
      </c>
      <c r="AU104" s="0" t="str">
        <f aca="false">IF(AND($AS104=$AS$5,$B104=2002),CONCATENATE($AS104," ",$B104),"")</f>
        <v/>
      </c>
      <c r="AV104" s="0" t="str">
        <f aca="false">IF(AND($AS104=$AS$5,$B104=2003),CONCATENATE($AS104," ",$B104),"")</f>
        <v/>
      </c>
      <c r="AW104" s="0" t="str">
        <f aca="false">IF(AND($AS104=$AS$5,$B104=2004),CONCATENATE($AS104," ",$B104),"")</f>
        <v/>
      </c>
      <c r="AX104" s="0" t="str">
        <f aca="false">IF(OR($EZ104=AX$5,$FA104=AX$5,$FB104=AX$5),AX$5,"")</f>
        <v/>
      </c>
      <c r="AY104" s="0" t="str">
        <f aca="false">IF(AND($AX104=$AX$5,$B104=2001),CONCATENATE($AX104," ",$B104),"")</f>
        <v/>
      </c>
      <c r="AZ104" s="0" t="str">
        <f aca="false">IF(AND($AX104=$AX$5,$B104=2002),CONCATENATE($AX104," ",$B104),"")</f>
        <v/>
      </c>
      <c r="BA104" s="0" t="str">
        <f aca="false">IF(AND($AX104=$AX$5,$B104=2003),CONCATENATE($AX104," ",$B104),"")</f>
        <v/>
      </c>
      <c r="BB104" s="0" t="str">
        <f aca="false">IF(AND($AX104=$AX$5,$B104=2004),CONCATENATE($AX104," ",$B104),"")</f>
        <v/>
      </c>
      <c r="BC104" s="0" t="str">
        <f aca="false">IF(OR($EZ104=BC$5,$FA104=BC$5,$FB104=BC$5),BC$5,"")</f>
        <v/>
      </c>
      <c r="BD104" s="0" t="str">
        <f aca="false">IF(AND($BC104=$BC$5,$B104=2001),CONCATENATE($BC104," ",$B104),"")</f>
        <v/>
      </c>
      <c r="BE104" s="0" t="str">
        <f aca="false">IF(AND($BC104=$BC$5,$B104=2002),CONCATENATE($BC104," ",$B104),"")</f>
        <v/>
      </c>
      <c r="BF104" s="0" t="str">
        <f aca="false">IF(AND($BC104=$BC$5,$B104=2003),CONCATENATE($BC104," ",$B104),"")</f>
        <v/>
      </c>
      <c r="BG104" s="0" t="str">
        <f aca="false">IF(AND($BC104=$BC$5,$B104=2004),CONCATENATE($BC104," ",$B104),"")</f>
        <v/>
      </c>
      <c r="BH104" s="0" t="str">
        <f aca="false">IF(OR($EZ104=BH$5,$FA104=BH$5,$FB104=BH$5),BH$5,"")</f>
        <v/>
      </c>
      <c r="BI104" s="0" t="str">
        <f aca="false">IF(AND($BH104=$BH$5,$B104=2001),CONCATENATE($BH104," ",$B104),"")</f>
        <v/>
      </c>
      <c r="BJ104" s="0" t="str">
        <f aca="false">IF(AND($BH104=$BH$5,$B104=2002),CONCATENATE($BH104," ",$B104),"")</f>
        <v/>
      </c>
      <c r="BK104" s="0" t="str">
        <f aca="false">IF(AND($BH104=$BH$5,$B104=2003),CONCATENATE($BH104," ",$B104),"")</f>
        <v/>
      </c>
      <c r="BL104" s="0" t="str">
        <f aca="false">IF(AND($BH104=$BH$5,$B104=2004),CONCATENATE($BH104," ",$B104),"")</f>
        <v/>
      </c>
      <c r="BM104" s="0" t="str">
        <f aca="false">IF(OR($EZ104=BM$5,$FA104=BM$5,$FB104=BM$5),BM$5,"")</f>
        <v/>
      </c>
      <c r="BN104" s="0" t="str">
        <f aca="false">IF(AND($BM104=$BM$5,$B104=2001),CONCATENATE($BM104," ",$B104),"")</f>
        <v/>
      </c>
      <c r="BO104" s="0" t="str">
        <f aca="false">IF(AND($BM104=$BM$5,$B104=2002),CONCATENATE($BM104," ",$B104),"")</f>
        <v/>
      </c>
      <c r="BP104" s="0" t="str">
        <f aca="false">IF(AND($BM104=$BM$5,$B104=2003),CONCATENATE($BM104," ",$B104),"")</f>
        <v/>
      </c>
      <c r="BQ104" s="0" t="str">
        <f aca="false">IF(AND($BM104=$BM$5,$B104=2004),CONCATENATE($BM104," ",$B104),"")</f>
        <v/>
      </c>
      <c r="BR104" s="0" t="str">
        <f aca="false">IF(OR($EZ104=BR$5,$FA104=BR$5,$FB104=BR$5),BR$5,"")</f>
        <v/>
      </c>
      <c r="BS104" s="0" t="str">
        <f aca="false">IF(AND($BR104=$BR$5,$B104=2001),CONCATENATE($BR104," ",$B104),"")</f>
        <v/>
      </c>
      <c r="BT104" s="0" t="str">
        <f aca="false">IF(AND($BR104=$BR$5,$B104=2002),CONCATENATE($BR104," ",$B104),"")</f>
        <v/>
      </c>
      <c r="BU104" s="0" t="str">
        <f aca="false">IF(AND($BR104=$BR$5,$B104=2003),CONCATENATE($BR104," ",$B104),"")</f>
        <v/>
      </c>
      <c r="BV104" s="0" t="str">
        <f aca="false">IF(AND($BR104=$BR$5,$B104=2004),CONCATENATE($BR104," ",$B104),"")</f>
        <v/>
      </c>
      <c r="BW104" s="0" t="str">
        <f aca="false">IF(OR($EZ104=BW$5,$FA104=BW$5,$FB104=BW$5),BW$5,"")</f>
        <v>PSCO</v>
      </c>
      <c r="BX104" s="0" t="str">
        <f aca="false">IF(AND($BW104=$BW$5,$B104=2001),CONCATENATE($BW104," ",$B104),"")</f>
        <v/>
      </c>
      <c r="BY104" s="0" t="str">
        <f aca="false">IF(AND($BW104=$BW$5,$B104=2002),CONCATENATE($BW104," ",$B104),"")</f>
        <v>PSCO 2002</v>
      </c>
      <c r="BZ104" s="0" t="str">
        <f aca="false">IF(AND($BW104=$BW$5,$B104=2003),CONCATENATE($BW104," ",$B104),"")</f>
        <v/>
      </c>
      <c r="CA104" s="0" t="str">
        <f aca="false">IF(AND($BW104=$BW$5,$B104=2004),CONCATENATE($BW104," ",$B104),"")</f>
        <v/>
      </c>
      <c r="CB104" s="0" t="str">
        <f aca="false">IF(OR($EZ104=CB$5,$FA104=CB$5,$FB104=CB$5),CB$5,"")</f>
        <v/>
      </c>
      <c r="CC104" s="0" t="str">
        <f aca="false">IF(AND($CB104=$CB$5,$B104=2001),CONCATENATE($CB104," ",$B104),"")</f>
        <v/>
      </c>
      <c r="CD104" s="0" t="str">
        <f aca="false">IF(AND($CB104=$CB$5,$B104=2002),CONCATENATE($CB104," ",$B104),"")</f>
        <v/>
      </c>
      <c r="CE104" s="0" t="str">
        <f aca="false">IF(AND($CB104=$CB$5,$B104=2003),CONCATENATE($CB104," ",$B104),"")</f>
        <v/>
      </c>
      <c r="CF104" s="0" t="str">
        <f aca="false">IF(AND($CB104=$CB$5,$B104=2004),CONCATENATE($CB104," ",$B104),"")</f>
        <v/>
      </c>
      <c r="CG104" s="0" t="str">
        <f aca="false">IF(OR($EZ104=CG$5,$FA104=CG$5,$FB104=CG$5),CG$5,"")</f>
        <v/>
      </c>
      <c r="CH104" s="0" t="str">
        <f aca="false">IF(AND($CG104=$CG$5,$B104=2001),CONCATENATE($CG104," ",$B104),"")</f>
        <v/>
      </c>
      <c r="CI104" s="0" t="str">
        <f aca="false">IF(AND($CG104=$CG$5,$B104=2002),CONCATENATE($CG104," ",$B104),"")</f>
        <v/>
      </c>
      <c r="CJ104" s="0" t="str">
        <f aca="false">IF(AND($CG104=$CG$5,$B104=2003),CONCATENATE($CG104," ",$B104),"")</f>
        <v/>
      </c>
      <c r="CK104" s="0" t="str">
        <f aca="false">IF(AND($CG104=$CG$5,$B104=2004),CONCATENATE($CG104," ",$B104),"")</f>
        <v/>
      </c>
      <c r="CL104" s="0" t="str">
        <f aca="false">IF(OR($EZ104=CL$5,$FA104=CL$5,$FB104=CL$5),CL$5,"")</f>
        <v/>
      </c>
      <c r="CM104" s="0" t="str">
        <f aca="false">IF(AND($CL104=$CL$5,$B104=2001),CONCATENATE($CL104," ",$B104),"")</f>
        <v/>
      </c>
      <c r="CN104" s="0" t="str">
        <f aca="false">IF(AND($CL104=$CL$5,$B104=2002),CONCATENATE($CL104," ",$B104),"")</f>
        <v/>
      </c>
      <c r="CO104" s="0" t="str">
        <f aca="false">IF(AND($CL104=$CL$5,$B104=2003),CONCATENATE($CL104," ",$B104),"")</f>
        <v/>
      </c>
      <c r="CP104" s="0" t="str">
        <f aca="false">IF(AND($CL104=$CL$5,$B104=2004),CONCATENATE($CL104," ",$B104),"")</f>
        <v/>
      </c>
      <c r="CQ104" s="0" t="str">
        <f aca="false">IF(OR($EZ104=CQ$5,$FA104=CQ$5,$FB104=CQ$5),CQ$5,"")</f>
        <v/>
      </c>
      <c r="CR104" s="0" t="str">
        <f aca="false">IF(AND($CQ104=$CQ$5,$B104=2001),CONCATENATE($CQ104," ",$B104),"")</f>
        <v/>
      </c>
      <c r="CS104" s="0" t="str">
        <f aca="false">IF(AND($CQ104=$CQ$5,$B104=2002),CONCATENATE($CQ104," ",$B104),"")</f>
        <v/>
      </c>
      <c r="CT104" s="0" t="str">
        <f aca="false">IF(AND($CQ104=$CQ$5,$B104=2003),CONCATENATE($CQ104," ",$B104),"")</f>
        <v/>
      </c>
      <c r="CU104" s="0" t="str">
        <f aca="false">IF(AND($CQ104=$CQ$5,$B104=2004),CONCATENATE($CQ104," ",$B104),"")</f>
        <v/>
      </c>
      <c r="CV104" s="0" t="str">
        <f aca="false">IF(OR($EZ104=CV$5,$FA104=CV$5,$FB104=CV$5),CV$5,"")</f>
        <v/>
      </c>
      <c r="CW104" s="0" t="str">
        <f aca="false">IF(AND($CV104=$CV$5,$B104=2001),CONCATENATE($CV104," ",$B104),"")</f>
        <v/>
      </c>
      <c r="CX104" s="0" t="str">
        <f aca="false">IF(AND($CV104=$CV$5,$B104=2002),CONCATENATE($CV104," ",$B104),"")</f>
        <v/>
      </c>
      <c r="CY104" s="0" t="str">
        <f aca="false">IF(AND($CV104=$CV$5,$B104=2003),CONCATENATE($CV104," ",$B104),"")</f>
        <v/>
      </c>
      <c r="CZ104" s="0" t="str">
        <f aca="false">IF(AND($CV104=$CV$5,$B104=2004),CONCATENATE($CV104," ",$B104),"")</f>
        <v/>
      </c>
      <c r="DA104" s="0" t="str">
        <f aca="false">IF(OR($EZ104=DA$5,$FA104=DA$5,$FB104=DA$5),DA$5,"")</f>
        <v/>
      </c>
      <c r="DB104" s="0" t="str">
        <f aca="false">IF(AND($DA104=$DA$5,$B104=2001),CONCATENATE($DA104," ",$B104),"")</f>
        <v/>
      </c>
      <c r="DC104" s="0" t="str">
        <f aca="false">IF(AND($DA104=$DA$5,$B104=2002),CONCATENATE($DA104," ",$B104),"")</f>
        <v/>
      </c>
      <c r="DD104" s="0" t="str">
        <f aca="false">IF(AND($DA104=$DA$5,$B104=2003),CONCATENATE($DA104," ",$B104),"")</f>
        <v/>
      </c>
      <c r="DE104" s="0" t="str">
        <f aca="false">IF(AND($DA104=$DA$5,$B104=2004),CONCATENATE($DA104," ",$B104),"")</f>
        <v/>
      </c>
      <c r="DF104" s="0" t="n">
        <v>150</v>
      </c>
      <c r="DG104" s="0" t="n">
        <v>150</v>
      </c>
      <c r="DH104" s="12" t="n">
        <v>1611.1</v>
      </c>
      <c r="DI104" s="12" t="n">
        <v>1205</v>
      </c>
      <c r="DJ104" s="12" t="n">
        <v>1255</v>
      </c>
      <c r="DK104" s="12" t="n">
        <v>1363</v>
      </c>
      <c r="DL104" s="12" t="n">
        <v>345</v>
      </c>
      <c r="DM104" s="0" t="n">
        <v>6.8</v>
      </c>
      <c r="DN104" s="12" t="n">
        <v>1233.1</v>
      </c>
      <c r="DO104" s="0" t="n">
        <v>34</v>
      </c>
      <c r="DP104" s="0" t="n">
        <v>160</v>
      </c>
      <c r="DQ104" s="12" t="n">
        <v>0</v>
      </c>
      <c r="DR104" s="12" t="n">
        <v>350</v>
      </c>
      <c r="DS104" s="12" t="n">
        <v>1051</v>
      </c>
      <c r="DT104" s="12" t="n">
        <v>760</v>
      </c>
      <c r="DU104" s="12" t="n">
        <v>1233.1</v>
      </c>
      <c r="DV104" s="0" t="n">
        <v>6.8</v>
      </c>
      <c r="DW104" s="0" t="n">
        <v>49</v>
      </c>
      <c r="DX104" s="12" t="n">
        <v>5.2</v>
      </c>
      <c r="DY104" s="0" t="n">
        <v>685</v>
      </c>
      <c r="DZ104" s="0" t="n">
        <v>1065</v>
      </c>
      <c r="EA104" s="0" t="n">
        <v>0</v>
      </c>
      <c r="EB104" s="12" t="n">
        <f aca="false">DF104*$EB$1*$EB$2</f>
        <v>27000</v>
      </c>
      <c r="EC104" s="12" t="n">
        <v>289998</v>
      </c>
      <c r="ED104" s="12" t="n">
        <v>216900</v>
      </c>
      <c r="EE104" s="12" t="n">
        <v>225900</v>
      </c>
      <c r="EF104" s="12" t="n">
        <v>245340</v>
      </c>
      <c r="EG104" s="12" t="n">
        <v>62100</v>
      </c>
      <c r="EH104" s="12" t="n">
        <v>1224</v>
      </c>
      <c r="EI104" s="12" t="n">
        <v>221958</v>
      </c>
      <c r="EJ104" s="12" t="n">
        <v>6120</v>
      </c>
      <c r="EK104" s="12" t="n">
        <v>28800</v>
      </c>
      <c r="EL104" s="12" t="n">
        <v>0</v>
      </c>
      <c r="EM104" s="12" t="n">
        <v>63000</v>
      </c>
      <c r="EN104" s="12" t="n">
        <v>189180</v>
      </c>
      <c r="EO104" s="12" t="n">
        <v>136800</v>
      </c>
      <c r="EP104" s="12" t="n">
        <v>221958</v>
      </c>
      <c r="EQ104" s="0" t="n">
        <v>1224</v>
      </c>
      <c r="ER104" s="12" t="n">
        <v>8820</v>
      </c>
      <c r="ES104" s="12" t="n">
        <v>936</v>
      </c>
      <c r="ET104" s="12" t="n">
        <v>123300</v>
      </c>
      <c r="EU104" s="12" t="n">
        <v>191700</v>
      </c>
      <c r="EV104" s="0" t="n">
        <v>0</v>
      </c>
      <c r="EW104" s="0" t="s">
        <v>121</v>
      </c>
      <c r="EX104" s="0" t="s">
        <v>115</v>
      </c>
      <c r="EY104" s="0" t="s">
        <v>116</v>
      </c>
      <c r="EZ104" s="27" t="s">
        <v>58</v>
      </c>
      <c r="FA104" s="27" t="s">
        <v>89</v>
      </c>
      <c r="FB104" s="27" t="s">
        <v>80</v>
      </c>
      <c r="FG104" s="0" t="s">
        <v>588</v>
      </c>
      <c r="FS104" s="0" t="n">
        <v>523</v>
      </c>
    </row>
    <row r="105" customFormat="false" ht="12.75" hidden="false" customHeight="false" outlineLevel="0" collapsed="false">
      <c r="A105" s="0" t="s">
        <v>517</v>
      </c>
      <c r="B105" s="0" t="n">
        <v>2002</v>
      </c>
      <c r="C105" s="24" t="n">
        <v>37377</v>
      </c>
      <c r="D105" s="0" t="s">
        <v>382</v>
      </c>
      <c r="E105" s="0" t="str">
        <f aca="false">CONCATENATE(D105," ",B105)</f>
        <v>CO 2002</v>
      </c>
      <c r="F105" s="0" t="s">
        <v>402</v>
      </c>
      <c r="G105" s="0" t="s">
        <v>582</v>
      </c>
      <c r="H105" s="0" t="s">
        <v>166</v>
      </c>
      <c r="I105" s="0" t="s">
        <v>429</v>
      </c>
      <c r="J105" s="0" t="str">
        <f aca="false">IF(OR($EZ105=J$5,$FA105=J$5,$FB105=J$5),J$5,"")</f>
        <v>CIG</v>
      </c>
      <c r="K105" s="0" t="str">
        <f aca="false">IF(AND($J105=$J$5,$B105=2001),CONCATENATE($J105," ",$B105),"")</f>
        <v/>
      </c>
      <c r="L105" s="0" t="str">
        <f aca="false">IF(AND($J105=$J$5,$B105=2002),CONCATENATE($J105," ",$B105),"")</f>
        <v>CIG 2002</v>
      </c>
      <c r="M105" s="0" t="str">
        <f aca="false">IF(AND($J105=$J$5,$B105=2003),CONCATENATE($J105," ",$B105),"")</f>
        <v/>
      </c>
      <c r="N105" s="0" t="str">
        <f aca="false">IF(AND($J105=$J$5,$B105=2004),CONCATENATE($J105," ",$B105),"")</f>
        <v/>
      </c>
      <c r="O105" s="0" t="str">
        <f aca="false">IF(OR($EZ105=O$5,$FA105=O$5,$FB105=O$5),O$5,"")</f>
        <v/>
      </c>
      <c r="P105" s="0" t="str">
        <f aca="false">IF(AND($O105=$O$5,$B105=2001),CONCATENATE($O105," ",$B105),"")</f>
        <v/>
      </c>
      <c r="Q105" s="0" t="str">
        <f aca="false">IF(AND($O105=$O$5,$B105=2002),CONCATENATE($O105," ",$B105),"")</f>
        <v/>
      </c>
      <c r="R105" s="0" t="str">
        <f aca="false">IF(AND($O105=$O$5,$B105=2003),CONCATENATE($O105," ",$B105),"")</f>
        <v/>
      </c>
      <c r="S105" s="0" t="str">
        <f aca="false">IF(AND($O105=$O$5,$B105=2004),CONCATENATE($O105," ",$B105),"")</f>
        <v/>
      </c>
      <c r="T105" s="0" t="str">
        <f aca="false">IF(OR($EZ105=T$5,$FA105=T$5,$FB105=T$5),T$5,"")</f>
        <v/>
      </c>
      <c r="U105" s="0" t="str">
        <f aca="false">IF(AND($T105=$T$5,$B105=2001),CONCATENATE($T105," ",$B105),"")</f>
        <v/>
      </c>
      <c r="V105" s="0" t="str">
        <f aca="false">IF(AND($T105=$T$5,$B105=2002),CONCATENATE($T105," ",$B105),"")</f>
        <v/>
      </c>
      <c r="W105" s="0" t="str">
        <f aca="false">IF(AND($T105=$T$5,$B105=2003),CONCATENATE($T105," ",$B105),"")</f>
        <v/>
      </c>
      <c r="X105" s="0" t="str">
        <f aca="false">IF(AND($T105=$T$5,$B105=2004),CONCATENATE($T105," ",$B105),"")</f>
        <v/>
      </c>
      <c r="Y105" s="0" t="str">
        <f aca="false">IF(OR($EZ105=Y$5,$FA105=Y$5,$FB105=Y$5),Y$5,"")</f>
        <v/>
      </c>
      <c r="Z105" s="0" t="str">
        <f aca="false">IF(AND($Y105=$Y$5,$B105=2001),CONCATENATE($Y105," ",$B105),"")</f>
        <v/>
      </c>
      <c r="AA105" s="0" t="str">
        <f aca="false">IF(AND($Y105=$Y$5,$B105=2002),CONCATENATE($Y105," ",$B105),"")</f>
        <v/>
      </c>
      <c r="AB105" s="0" t="str">
        <f aca="false">IF(AND($Y105=$Y$5,$B105=2003),CONCATENATE($Y105," ",$B105),"")</f>
        <v/>
      </c>
      <c r="AC105" s="0" t="str">
        <f aca="false">IF(AND($Y105=$Y$5,$B105=2004),CONCATENATE($Y105," ",$B105),"")</f>
        <v/>
      </c>
      <c r="AD105" s="0" t="str">
        <f aca="false">IF(OR($EZ105=AD$5,$FA105=AD$5,$FB105=AD$5),AD$5,"")</f>
        <v/>
      </c>
      <c r="AE105" s="0" t="str">
        <f aca="false">IF(AND($AD105=$AD$5,$B105=2001),CONCATENATE($AD105," ",$B105),"")</f>
        <v/>
      </c>
      <c r="AF105" s="0" t="str">
        <f aca="false">IF(AND($AD105=$AD$5,$B105=2002),CONCATENATE($AD105," ",$B105),"")</f>
        <v/>
      </c>
      <c r="AG105" s="0" t="str">
        <f aca="false">IF(AND($AD105=$AD$5,$B105=2003),CONCATENATE($AD105," ",$B105),"")</f>
        <v/>
      </c>
      <c r="AH105" s="0" t="str">
        <f aca="false">IF(AND($AD105=$AD$5,$B105=2004),CONCATENATE($AD105," ",$B105),"")</f>
        <v/>
      </c>
      <c r="AI105" s="0" t="str">
        <f aca="false">IF(OR($EZ105=AI$5,$FA105=AI$5,$FB105=AI$5),AI$5,"")</f>
        <v/>
      </c>
      <c r="AJ105" s="0" t="str">
        <f aca="false">IF(AND($AI105=$AI$5,$B105=2001),CONCATENATE($AI105," ",$B105),"")</f>
        <v/>
      </c>
      <c r="AK105" s="0" t="str">
        <f aca="false">IF(AND($AI105=$AI$5,$B105=2002),CONCATENATE($AI105," ",$B105),"")</f>
        <v/>
      </c>
      <c r="AL105" s="0" t="str">
        <f aca="false">IF(AND($AI105=$AI$5,$B105=2003),CONCATENATE($AI105," ",$B105),"")</f>
        <v/>
      </c>
      <c r="AM105" s="0" t="str">
        <f aca="false">IF(AND($AI105=$AI$5,$B105=2004),CONCATENATE($AI105," ",$B105),"")</f>
        <v/>
      </c>
      <c r="AN105" s="0" t="str">
        <f aca="false">IF(OR($EZ105=AN$5,$FA105=AN$5,$FB105=AN$5),AN$5,"")</f>
        <v>KN</v>
      </c>
      <c r="AO105" s="0" t="str">
        <f aca="false">IF(AND($AN105=$AN$5,$B105=2001),CONCATENATE($AN105," ",$B105),"")</f>
        <v/>
      </c>
      <c r="AP105" s="0" t="str">
        <f aca="false">IF(AND($AN105=$AN$5,$B105=2002),CONCATENATE($AN105," ",$B105),"")</f>
        <v>KN 2002</v>
      </c>
      <c r="AQ105" s="0" t="str">
        <f aca="false">IF(AND($AN105=$AN$5,$B105=2003),CONCATENATE($AN105," ",$B105),"")</f>
        <v/>
      </c>
      <c r="AR105" s="0" t="str">
        <f aca="false">IF(AND($AN105=$AN$5,$B105=2004),CONCATENATE($AN105," ",$B105),"")</f>
        <v/>
      </c>
      <c r="AS105" s="0" t="str">
        <f aca="false">IF(OR($EZ105=AS$5,$FA105=AS$5,$FB105=AS$5),AS$5,"")</f>
        <v/>
      </c>
      <c r="AT105" s="0" t="str">
        <f aca="false">IF(AND($AS105=$AS$5,$B105=2001),CONCATENATE($AS105," ",$B105),"")</f>
        <v/>
      </c>
      <c r="AU105" s="0" t="str">
        <f aca="false">IF(AND($AS105=$AS$5,$B105=2002),CONCATENATE($AS105," ",$B105),"")</f>
        <v/>
      </c>
      <c r="AV105" s="0" t="str">
        <f aca="false">IF(AND($AS105=$AS$5,$B105=2003),CONCATENATE($AS105," ",$B105),"")</f>
        <v/>
      </c>
      <c r="AW105" s="0" t="str">
        <f aca="false">IF(AND($AS105=$AS$5,$B105=2004),CONCATENATE($AS105," ",$B105),"")</f>
        <v/>
      </c>
      <c r="AX105" s="0" t="str">
        <f aca="false">IF(OR($EZ105=AX$5,$FA105=AX$5,$FB105=AX$5),AX$5,"")</f>
        <v/>
      </c>
      <c r="AY105" s="0" t="str">
        <f aca="false">IF(AND($AX105=$AX$5,$B105=2001),CONCATENATE($AX105," ",$B105),"")</f>
        <v/>
      </c>
      <c r="AZ105" s="0" t="str">
        <f aca="false">IF(AND($AX105=$AX$5,$B105=2002),CONCATENATE($AX105," ",$B105),"")</f>
        <v/>
      </c>
      <c r="BA105" s="0" t="str">
        <f aca="false">IF(AND($AX105=$AX$5,$B105=2003),CONCATENATE($AX105," ",$B105),"")</f>
        <v/>
      </c>
      <c r="BB105" s="0" t="str">
        <f aca="false">IF(AND($AX105=$AX$5,$B105=2004),CONCATENATE($AX105," ",$B105),"")</f>
        <v/>
      </c>
      <c r="BC105" s="0" t="str">
        <f aca="false">IF(OR($EZ105=BC$5,$FA105=BC$5,$FB105=BC$5),BC$5,"")</f>
        <v/>
      </c>
      <c r="BD105" s="0" t="str">
        <f aca="false">IF(AND($BC105=$BC$5,$B105=2001),CONCATENATE($BC105," ",$B105),"")</f>
        <v/>
      </c>
      <c r="BE105" s="0" t="str">
        <f aca="false">IF(AND($BC105=$BC$5,$B105=2002),CONCATENATE($BC105," ",$B105),"")</f>
        <v/>
      </c>
      <c r="BF105" s="0" t="str">
        <f aca="false">IF(AND($BC105=$BC$5,$B105=2003),CONCATENATE($BC105," ",$B105),"")</f>
        <v/>
      </c>
      <c r="BG105" s="0" t="str">
        <f aca="false">IF(AND($BC105=$BC$5,$B105=2004),CONCATENATE($BC105," ",$B105),"")</f>
        <v/>
      </c>
      <c r="BH105" s="0" t="str">
        <f aca="false">IF(OR($EZ105=BH$5,$FA105=BH$5,$FB105=BH$5),BH$5,"")</f>
        <v/>
      </c>
      <c r="BI105" s="0" t="str">
        <f aca="false">IF(AND($BH105=$BH$5,$B105=2001),CONCATENATE($BH105," ",$B105),"")</f>
        <v/>
      </c>
      <c r="BJ105" s="0" t="str">
        <f aca="false">IF(AND($BH105=$BH$5,$B105=2002),CONCATENATE($BH105," ",$B105),"")</f>
        <v/>
      </c>
      <c r="BK105" s="0" t="str">
        <f aca="false">IF(AND($BH105=$BH$5,$B105=2003),CONCATENATE($BH105," ",$B105),"")</f>
        <v/>
      </c>
      <c r="BL105" s="0" t="str">
        <f aca="false">IF(AND($BH105=$BH$5,$B105=2004),CONCATENATE($BH105," ",$B105),"")</f>
        <v/>
      </c>
      <c r="BM105" s="0" t="str">
        <f aca="false">IF(OR($EZ105=BM$5,$FA105=BM$5,$FB105=BM$5),BM$5,"")</f>
        <v/>
      </c>
      <c r="BN105" s="0" t="str">
        <f aca="false">IF(AND($BM105=$BM$5,$B105=2001),CONCATENATE($BM105," ",$B105),"")</f>
        <v/>
      </c>
      <c r="BO105" s="0" t="str">
        <f aca="false">IF(AND($BM105=$BM$5,$B105=2002),CONCATENATE($BM105," ",$B105),"")</f>
        <v/>
      </c>
      <c r="BP105" s="0" t="str">
        <f aca="false">IF(AND($BM105=$BM$5,$B105=2003),CONCATENATE($BM105," ",$B105),"")</f>
        <v/>
      </c>
      <c r="BQ105" s="0" t="str">
        <f aca="false">IF(AND($BM105=$BM$5,$B105=2004),CONCATENATE($BM105," ",$B105),"")</f>
        <v/>
      </c>
      <c r="BR105" s="0" t="str">
        <f aca="false">IF(OR($EZ105=BR$5,$FA105=BR$5,$FB105=BR$5),BR$5,"")</f>
        <v/>
      </c>
      <c r="BS105" s="0" t="str">
        <f aca="false">IF(AND($BR105=$BR$5,$B105=2001),CONCATENATE($BR105," ",$B105),"")</f>
        <v/>
      </c>
      <c r="BT105" s="0" t="str">
        <f aca="false">IF(AND($BR105=$BR$5,$B105=2002),CONCATENATE($BR105," ",$B105),"")</f>
        <v/>
      </c>
      <c r="BU105" s="0" t="str">
        <f aca="false">IF(AND($BR105=$BR$5,$B105=2003),CONCATENATE($BR105," ",$B105),"")</f>
        <v/>
      </c>
      <c r="BV105" s="0" t="str">
        <f aca="false">IF(AND($BR105=$BR$5,$B105=2004),CONCATENATE($BR105," ",$B105),"")</f>
        <v/>
      </c>
      <c r="BW105" s="0" t="str">
        <f aca="false">IF(OR($EZ105=BW$5,$FA105=BW$5,$FB105=BW$5),BW$5,"")</f>
        <v>PSCO</v>
      </c>
      <c r="BX105" s="0" t="str">
        <f aca="false">IF(AND($BW105=$BW$5,$B105=2001),CONCATENATE($BW105," ",$B105),"")</f>
        <v/>
      </c>
      <c r="BY105" s="0" t="str">
        <f aca="false">IF(AND($BW105=$BW$5,$B105=2002),CONCATENATE($BW105," ",$B105),"")</f>
        <v>PSCO 2002</v>
      </c>
      <c r="BZ105" s="0" t="str">
        <f aca="false">IF(AND($BW105=$BW$5,$B105=2003),CONCATENATE($BW105," ",$B105),"")</f>
        <v/>
      </c>
      <c r="CA105" s="0" t="str">
        <f aca="false">IF(AND($BW105=$BW$5,$B105=2004),CONCATENATE($BW105," ",$B105),"")</f>
        <v/>
      </c>
      <c r="CB105" s="0" t="str">
        <f aca="false">IF(OR($EZ105=CB$5,$FA105=CB$5,$FB105=CB$5),CB$5,"")</f>
        <v/>
      </c>
      <c r="CC105" s="0" t="str">
        <f aca="false">IF(AND($CB105=$CB$5,$B105=2001),CONCATENATE($CB105," ",$B105),"")</f>
        <v/>
      </c>
      <c r="CD105" s="0" t="str">
        <f aca="false">IF(AND($CB105=$CB$5,$B105=2002),CONCATENATE($CB105," ",$B105),"")</f>
        <v/>
      </c>
      <c r="CE105" s="0" t="str">
        <f aca="false">IF(AND($CB105=$CB$5,$B105=2003),CONCATENATE($CB105," ",$B105),"")</f>
        <v/>
      </c>
      <c r="CF105" s="0" t="str">
        <f aca="false">IF(AND($CB105=$CB$5,$B105=2004),CONCATENATE($CB105," ",$B105),"")</f>
        <v/>
      </c>
      <c r="CG105" s="0" t="str">
        <f aca="false">IF(OR($EZ105=CG$5,$FA105=CG$5,$FB105=CG$5),CG$5,"")</f>
        <v/>
      </c>
      <c r="CH105" s="0" t="str">
        <f aca="false">IF(AND($CG105=$CG$5,$B105=2001),CONCATENATE($CG105," ",$B105),"")</f>
        <v/>
      </c>
      <c r="CI105" s="0" t="str">
        <f aca="false">IF(AND($CG105=$CG$5,$B105=2002),CONCATENATE($CG105," ",$B105),"")</f>
        <v/>
      </c>
      <c r="CJ105" s="0" t="str">
        <f aca="false">IF(AND($CG105=$CG$5,$B105=2003),CONCATENATE($CG105," ",$B105),"")</f>
        <v/>
      </c>
      <c r="CK105" s="0" t="str">
        <f aca="false">IF(AND($CG105=$CG$5,$B105=2004),CONCATENATE($CG105," ",$B105),"")</f>
        <v/>
      </c>
      <c r="CL105" s="0" t="str">
        <f aca="false">IF(OR($EZ105=CL$5,$FA105=CL$5,$FB105=CL$5),CL$5,"")</f>
        <v/>
      </c>
      <c r="CM105" s="0" t="str">
        <f aca="false">IF(AND($CL105=$CL$5,$B105=2001),CONCATENATE($CL105," ",$B105),"")</f>
        <v/>
      </c>
      <c r="CN105" s="0" t="str">
        <f aca="false">IF(AND($CL105=$CL$5,$B105=2002),CONCATENATE($CL105," ",$B105),"")</f>
        <v/>
      </c>
      <c r="CO105" s="0" t="str">
        <f aca="false">IF(AND($CL105=$CL$5,$B105=2003),CONCATENATE($CL105," ",$B105),"")</f>
        <v/>
      </c>
      <c r="CP105" s="0" t="str">
        <f aca="false">IF(AND($CL105=$CL$5,$B105=2004),CONCATENATE($CL105," ",$B105),"")</f>
        <v/>
      </c>
      <c r="CQ105" s="0" t="str">
        <f aca="false">IF(OR($EZ105=CQ$5,$FA105=CQ$5,$FB105=CQ$5),CQ$5,"")</f>
        <v/>
      </c>
      <c r="CR105" s="0" t="str">
        <f aca="false">IF(AND($CQ105=$CQ$5,$B105=2001),CONCATENATE($CQ105," ",$B105),"")</f>
        <v/>
      </c>
      <c r="CS105" s="0" t="str">
        <f aca="false">IF(AND($CQ105=$CQ$5,$B105=2002),CONCATENATE($CQ105," ",$B105),"")</f>
        <v/>
      </c>
      <c r="CT105" s="0" t="str">
        <f aca="false">IF(AND($CQ105=$CQ$5,$B105=2003),CONCATENATE($CQ105," ",$B105),"")</f>
        <v/>
      </c>
      <c r="CU105" s="0" t="str">
        <f aca="false">IF(AND($CQ105=$CQ$5,$B105=2004),CONCATENATE($CQ105," ",$B105),"")</f>
        <v/>
      </c>
      <c r="CV105" s="0" t="str">
        <f aca="false">IF(OR($EZ105=CV$5,$FA105=CV$5,$FB105=CV$5),CV$5,"")</f>
        <v/>
      </c>
      <c r="CW105" s="0" t="str">
        <f aca="false">IF(AND($CV105=$CV$5,$B105=2001),CONCATENATE($CV105," ",$B105),"")</f>
        <v/>
      </c>
      <c r="CX105" s="0" t="str">
        <f aca="false">IF(AND($CV105=$CV$5,$B105=2002),CONCATENATE($CV105," ",$B105),"")</f>
        <v/>
      </c>
      <c r="CY105" s="0" t="str">
        <f aca="false">IF(AND($CV105=$CV$5,$B105=2003),CONCATENATE($CV105," ",$B105),"")</f>
        <v/>
      </c>
      <c r="CZ105" s="0" t="str">
        <f aca="false">IF(AND($CV105=$CV$5,$B105=2004),CONCATENATE($CV105," ",$B105),"")</f>
        <v/>
      </c>
      <c r="DA105" s="0" t="str">
        <f aca="false">IF(OR($EZ105=DA$5,$FA105=DA$5,$FB105=DA$5),DA$5,"")</f>
        <v/>
      </c>
      <c r="DB105" s="0" t="str">
        <f aca="false">IF(AND($DA105=$DA$5,$B105=2001),CONCATENATE($DA105," ",$B105),"")</f>
        <v/>
      </c>
      <c r="DC105" s="0" t="str">
        <f aca="false">IF(AND($DA105=$DA$5,$B105=2002),CONCATENATE($DA105," ",$B105),"")</f>
        <v/>
      </c>
      <c r="DD105" s="0" t="str">
        <f aca="false">IF(AND($DA105=$DA$5,$B105=2003),CONCATENATE($DA105," ",$B105),"")</f>
        <v/>
      </c>
      <c r="DE105" s="0" t="str">
        <f aca="false">IF(AND($DA105=$DA$5,$B105=2004),CONCATENATE($DA105," ",$B105),"")</f>
        <v/>
      </c>
      <c r="DF105" s="0" t="n">
        <v>60</v>
      </c>
      <c r="DG105" s="0" t="n">
        <v>60</v>
      </c>
      <c r="DH105" s="12" t="n">
        <v>1461.1</v>
      </c>
      <c r="DI105" s="12" t="n">
        <v>1205</v>
      </c>
      <c r="DJ105" s="12" t="n">
        <v>1255</v>
      </c>
      <c r="DK105" s="12" t="n">
        <v>1363</v>
      </c>
      <c r="DL105" s="12" t="n">
        <v>345</v>
      </c>
      <c r="DM105" s="0" t="n">
        <v>6.8</v>
      </c>
      <c r="DN105" s="12" t="n">
        <v>1083.1</v>
      </c>
      <c r="DO105" s="0" t="n">
        <v>34</v>
      </c>
      <c r="DP105" s="0" t="n">
        <v>160</v>
      </c>
      <c r="DQ105" s="12" t="n">
        <v>0</v>
      </c>
      <c r="DR105" s="12" t="n">
        <v>350</v>
      </c>
      <c r="DS105" s="12" t="n">
        <v>1051</v>
      </c>
      <c r="DT105" s="12" t="n">
        <v>760</v>
      </c>
      <c r="DU105" s="12" t="n">
        <v>1083.1</v>
      </c>
      <c r="DV105" s="0" t="n">
        <v>6.8</v>
      </c>
      <c r="DW105" s="0" t="n">
        <v>49</v>
      </c>
      <c r="DX105" s="12" t="n">
        <v>5.2</v>
      </c>
      <c r="DY105" s="0" t="n">
        <v>685</v>
      </c>
      <c r="DZ105" s="0" t="n">
        <v>1065</v>
      </c>
      <c r="EA105" s="0" t="n">
        <v>0</v>
      </c>
      <c r="EB105" s="12" t="n">
        <f aca="false">DF105*$EB$1*$EB$2</f>
        <v>10800</v>
      </c>
      <c r="EC105" s="12" t="n">
        <v>262998</v>
      </c>
      <c r="ED105" s="12" t="n">
        <v>216900</v>
      </c>
      <c r="EE105" s="12" t="n">
        <v>225900</v>
      </c>
      <c r="EF105" s="12" t="n">
        <v>245340</v>
      </c>
      <c r="EG105" s="12" t="n">
        <v>62100</v>
      </c>
      <c r="EH105" s="12" t="n">
        <v>1224</v>
      </c>
      <c r="EI105" s="12" t="n">
        <v>194958</v>
      </c>
      <c r="EJ105" s="12" t="n">
        <v>6120</v>
      </c>
      <c r="EK105" s="12" t="n">
        <v>28800</v>
      </c>
      <c r="EL105" s="12" t="n">
        <v>0</v>
      </c>
      <c r="EM105" s="12" t="n">
        <v>63000</v>
      </c>
      <c r="EN105" s="12" t="n">
        <v>189180</v>
      </c>
      <c r="EO105" s="12" t="n">
        <v>136800</v>
      </c>
      <c r="EP105" s="12" t="n">
        <v>194958</v>
      </c>
      <c r="EQ105" s="0" t="n">
        <v>1224</v>
      </c>
      <c r="ER105" s="12" t="n">
        <v>8820</v>
      </c>
      <c r="ES105" s="12" t="n">
        <v>936</v>
      </c>
      <c r="ET105" s="12" t="n">
        <v>123300</v>
      </c>
      <c r="EU105" s="12" t="n">
        <v>191700</v>
      </c>
      <c r="EV105" s="0" t="n">
        <v>0</v>
      </c>
      <c r="EW105" s="0" t="s">
        <v>121</v>
      </c>
      <c r="EX105" s="0" t="s">
        <v>115</v>
      </c>
      <c r="EY105" s="0" t="s">
        <v>116</v>
      </c>
      <c r="EZ105" s="27" t="s">
        <v>58</v>
      </c>
      <c r="FA105" s="27" t="s">
        <v>89</v>
      </c>
      <c r="FB105" s="27" t="s">
        <v>80</v>
      </c>
      <c r="FS105" s="0" t="n">
        <v>366</v>
      </c>
    </row>
    <row r="106" customFormat="false" ht="12.75" hidden="false" customHeight="false" outlineLevel="0" collapsed="false">
      <c r="A106" s="0" t="s">
        <v>108</v>
      </c>
      <c r="B106" s="0" t="n">
        <v>2002</v>
      </c>
      <c r="C106" s="24" t="n">
        <v>37561</v>
      </c>
      <c r="D106" s="0" t="s">
        <v>382</v>
      </c>
      <c r="E106" s="0" t="str">
        <f aca="false">CONCATENATE(D106," ",B106)</f>
        <v>CO 2002</v>
      </c>
      <c r="F106" s="0" t="s">
        <v>423</v>
      </c>
      <c r="G106" s="0" t="s">
        <v>332</v>
      </c>
      <c r="H106" s="0" t="s">
        <v>424</v>
      </c>
      <c r="I106" s="0" t="s">
        <v>434</v>
      </c>
      <c r="J106" s="0" t="str">
        <f aca="false">IF(OR($EZ106=J$5,$FA106=J$5,$FB106=J$5),J$5,"")</f>
        <v>CIG</v>
      </c>
      <c r="K106" s="0" t="str">
        <f aca="false">IF(AND($J106=$J$5,$B106=2001),CONCATENATE($J106," ",$B106),"")</f>
        <v/>
      </c>
      <c r="L106" s="0" t="str">
        <f aca="false">IF(AND($J106=$J$5,$B106=2002),CONCATENATE($J106," ",$B106),"")</f>
        <v>CIG 2002</v>
      </c>
      <c r="M106" s="0" t="str">
        <f aca="false">IF(AND($J106=$J$5,$B106=2003),CONCATENATE($J106," ",$B106),"")</f>
        <v/>
      </c>
      <c r="N106" s="0" t="str">
        <f aca="false">IF(AND($J106=$J$5,$B106=2004),CONCATENATE($J106," ",$B106),"")</f>
        <v/>
      </c>
      <c r="O106" s="0" t="str">
        <f aca="false">IF(OR($EZ106=O$5,$FA106=O$5,$FB106=O$5),O$5,"")</f>
        <v/>
      </c>
      <c r="P106" s="0" t="str">
        <f aca="false">IF(AND($O106=$O$5,$B106=2001),CONCATENATE($O106," ",$B106),"")</f>
        <v/>
      </c>
      <c r="Q106" s="0" t="str">
        <f aca="false">IF(AND($O106=$O$5,$B106=2002),CONCATENATE($O106," ",$B106),"")</f>
        <v/>
      </c>
      <c r="R106" s="0" t="str">
        <f aca="false">IF(AND($O106=$O$5,$B106=2003),CONCATENATE($O106," ",$B106),"")</f>
        <v/>
      </c>
      <c r="S106" s="0" t="str">
        <f aca="false">IF(AND($O106=$O$5,$B106=2004),CONCATENATE($O106," ",$B106),"")</f>
        <v/>
      </c>
      <c r="T106" s="0" t="str">
        <f aca="false">IF(OR($EZ106=T$5,$FA106=T$5,$FB106=T$5),T$5,"")</f>
        <v/>
      </c>
      <c r="U106" s="0" t="str">
        <f aca="false">IF(AND($T106=$T$5,$B106=2001),CONCATENATE($T106," ",$B106),"")</f>
        <v/>
      </c>
      <c r="V106" s="0" t="str">
        <f aca="false">IF(AND($T106=$T$5,$B106=2002),CONCATENATE($T106," ",$B106),"")</f>
        <v/>
      </c>
      <c r="W106" s="0" t="str">
        <f aca="false">IF(AND($T106=$T$5,$B106=2003),CONCATENATE($T106," ",$B106),"")</f>
        <v/>
      </c>
      <c r="X106" s="0" t="str">
        <f aca="false">IF(AND($T106=$T$5,$B106=2004),CONCATENATE($T106," ",$B106),"")</f>
        <v/>
      </c>
      <c r="Y106" s="0" t="str">
        <f aca="false">IF(OR($EZ106=Y$5,$FA106=Y$5,$FB106=Y$5),Y$5,"")</f>
        <v/>
      </c>
      <c r="Z106" s="0" t="str">
        <f aca="false">IF(AND($Y106=$Y$5,$B106=2001),CONCATENATE($Y106," ",$B106),"")</f>
        <v/>
      </c>
      <c r="AA106" s="0" t="str">
        <f aca="false">IF(AND($Y106=$Y$5,$B106=2002),CONCATENATE($Y106," ",$B106),"")</f>
        <v/>
      </c>
      <c r="AB106" s="0" t="str">
        <f aca="false">IF(AND($Y106=$Y$5,$B106=2003),CONCATENATE($Y106," ",$B106),"")</f>
        <v/>
      </c>
      <c r="AC106" s="0" t="str">
        <f aca="false">IF(AND($Y106=$Y$5,$B106=2004),CONCATENATE($Y106," ",$B106),"")</f>
        <v/>
      </c>
      <c r="AD106" s="0" t="str">
        <f aca="false">IF(OR($EZ106=AD$5,$FA106=AD$5,$FB106=AD$5),AD$5,"")</f>
        <v/>
      </c>
      <c r="AE106" s="0" t="str">
        <f aca="false">IF(AND($AD106=$AD$5,$B106=2001),CONCATENATE($AD106," ",$B106),"")</f>
        <v/>
      </c>
      <c r="AF106" s="0" t="str">
        <f aca="false">IF(AND($AD106=$AD$5,$B106=2002),CONCATENATE($AD106," ",$B106),"")</f>
        <v/>
      </c>
      <c r="AG106" s="0" t="str">
        <f aca="false">IF(AND($AD106=$AD$5,$B106=2003),CONCATENATE($AD106," ",$B106),"")</f>
        <v/>
      </c>
      <c r="AH106" s="0" t="str">
        <f aca="false">IF(AND($AD106=$AD$5,$B106=2004),CONCATENATE($AD106," ",$B106),"")</f>
        <v/>
      </c>
      <c r="AI106" s="0" t="str">
        <f aca="false">IF(OR($EZ106=AI$5,$FA106=AI$5,$FB106=AI$5),AI$5,"")</f>
        <v/>
      </c>
      <c r="AJ106" s="0" t="str">
        <f aca="false">IF(AND($AI106=$AI$5,$B106=2001),CONCATENATE($AI106," ",$B106),"")</f>
        <v/>
      </c>
      <c r="AK106" s="0" t="str">
        <f aca="false">IF(AND($AI106=$AI$5,$B106=2002),CONCATENATE($AI106," ",$B106),"")</f>
        <v/>
      </c>
      <c r="AL106" s="0" t="str">
        <f aca="false">IF(AND($AI106=$AI$5,$B106=2003),CONCATENATE($AI106," ",$B106),"")</f>
        <v/>
      </c>
      <c r="AM106" s="0" t="str">
        <f aca="false">IF(AND($AI106=$AI$5,$B106=2004),CONCATENATE($AI106," ",$B106),"")</f>
        <v/>
      </c>
      <c r="AN106" s="0" t="str">
        <f aca="false">IF(OR($EZ106=AN$5,$FA106=AN$5,$FB106=AN$5),AN$5,"")</f>
        <v/>
      </c>
      <c r="AO106" s="0" t="str">
        <f aca="false">IF(AND($AN106=$AN$5,$B106=2001),CONCATENATE($AN106," ",$B106),"")</f>
        <v/>
      </c>
      <c r="AP106" s="0" t="str">
        <f aca="false">IF(AND($AN106=$AN$5,$B106=2002),CONCATENATE($AN106," ",$B106),"")</f>
        <v/>
      </c>
      <c r="AQ106" s="0" t="str">
        <f aca="false">IF(AND($AN106=$AN$5,$B106=2003),CONCATENATE($AN106," ",$B106),"")</f>
        <v/>
      </c>
      <c r="AR106" s="0" t="str">
        <f aca="false">IF(AND($AN106=$AN$5,$B106=2004),CONCATENATE($AN106," ",$B106),"")</f>
        <v/>
      </c>
      <c r="AS106" s="0" t="str">
        <f aca="false">IF(OR($EZ106=AS$5,$FA106=AS$5,$FB106=AS$5),AS$5,"")</f>
        <v/>
      </c>
      <c r="AT106" s="0" t="str">
        <f aca="false">IF(AND($AS106=$AS$5,$B106=2001),CONCATENATE($AS106," ",$B106),"")</f>
        <v/>
      </c>
      <c r="AU106" s="0" t="str">
        <f aca="false">IF(AND($AS106=$AS$5,$B106=2002),CONCATENATE($AS106," ",$B106),"")</f>
        <v/>
      </c>
      <c r="AV106" s="0" t="str">
        <f aca="false">IF(AND($AS106=$AS$5,$B106=2003),CONCATENATE($AS106," ",$B106),"")</f>
        <v/>
      </c>
      <c r="AW106" s="0" t="str">
        <f aca="false">IF(AND($AS106=$AS$5,$B106=2004),CONCATENATE($AS106," ",$B106),"")</f>
        <v/>
      </c>
      <c r="AX106" s="0" t="str">
        <f aca="false">IF(OR($EZ106=AX$5,$FA106=AX$5,$FB106=AX$5),AX$5,"")</f>
        <v/>
      </c>
      <c r="AY106" s="0" t="str">
        <f aca="false">IF(AND($AX106=$AX$5,$B106=2001),CONCATENATE($AX106," ",$B106),"")</f>
        <v/>
      </c>
      <c r="AZ106" s="0" t="str">
        <f aca="false">IF(AND($AX106=$AX$5,$B106=2002),CONCATENATE($AX106," ",$B106),"")</f>
        <v/>
      </c>
      <c r="BA106" s="0" t="str">
        <f aca="false">IF(AND($AX106=$AX$5,$B106=2003),CONCATENATE($AX106," ",$B106),"")</f>
        <v/>
      </c>
      <c r="BB106" s="0" t="str">
        <f aca="false">IF(AND($AX106=$AX$5,$B106=2004),CONCATENATE($AX106," ",$B106),"")</f>
        <v/>
      </c>
      <c r="BC106" s="0" t="str">
        <f aca="false">IF(OR($EZ106=BC$5,$FA106=BC$5,$FB106=BC$5),BC$5,"")</f>
        <v/>
      </c>
      <c r="BD106" s="0" t="str">
        <f aca="false">IF(AND($BC106=$BC$5,$B106=2001),CONCATENATE($BC106," ",$B106),"")</f>
        <v/>
      </c>
      <c r="BE106" s="0" t="str">
        <f aca="false">IF(AND($BC106=$BC$5,$B106=2002),CONCATENATE($BC106," ",$B106),"")</f>
        <v/>
      </c>
      <c r="BF106" s="0" t="str">
        <f aca="false">IF(AND($BC106=$BC$5,$B106=2003),CONCATENATE($BC106," ",$B106),"")</f>
        <v/>
      </c>
      <c r="BG106" s="0" t="str">
        <f aca="false">IF(AND($BC106=$BC$5,$B106=2004),CONCATENATE($BC106," ",$B106),"")</f>
        <v/>
      </c>
      <c r="BH106" s="0" t="str">
        <f aca="false">IF(OR($EZ106=BH$5,$FA106=BH$5,$FB106=BH$5),BH$5,"")</f>
        <v/>
      </c>
      <c r="BI106" s="0" t="str">
        <f aca="false">IF(AND($BH106=$BH$5,$B106=2001),CONCATENATE($BH106," ",$B106),"")</f>
        <v/>
      </c>
      <c r="BJ106" s="0" t="str">
        <f aca="false">IF(AND($BH106=$BH$5,$B106=2002),CONCATENATE($BH106," ",$B106),"")</f>
        <v/>
      </c>
      <c r="BK106" s="0" t="str">
        <f aca="false">IF(AND($BH106=$BH$5,$B106=2003),CONCATENATE($BH106," ",$B106),"")</f>
        <v/>
      </c>
      <c r="BL106" s="0" t="str">
        <f aca="false">IF(AND($BH106=$BH$5,$B106=2004),CONCATENATE($BH106," ",$B106),"")</f>
        <v/>
      </c>
      <c r="BM106" s="0" t="str">
        <f aca="false">IF(OR($EZ106=BM$5,$FA106=BM$5,$FB106=BM$5),BM$5,"")</f>
        <v/>
      </c>
      <c r="BN106" s="0" t="str">
        <f aca="false">IF(AND($BM106=$BM$5,$B106=2001),CONCATENATE($BM106," ",$B106),"")</f>
        <v/>
      </c>
      <c r="BO106" s="0" t="str">
        <f aca="false">IF(AND($BM106=$BM$5,$B106=2002),CONCATENATE($BM106," ",$B106),"")</f>
        <v/>
      </c>
      <c r="BP106" s="0" t="str">
        <f aca="false">IF(AND($BM106=$BM$5,$B106=2003),CONCATENATE($BM106," ",$B106),"")</f>
        <v/>
      </c>
      <c r="BQ106" s="0" t="str">
        <f aca="false">IF(AND($BM106=$BM$5,$B106=2004),CONCATENATE($BM106," ",$B106),"")</f>
        <v/>
      </c>
      <c r="BR106" s="0" t="str">
        <f aca="false">IF(OR($EZ106=BR$5,$FA106=BR$5,$FB106=BR$5),BR$5,"")</f>
        <v/>
      </c>
      <c r="BS106" s="0" t="str">
        <f aca="false">IF(AND($BR106=$BR$5,$B106=2001),CONCATENATE($BR106," ",$B106),"")</f>
        <v/>
      </c>
      <c r="BT106" s="0" t="str">
        <f aca="false">IF(AND($BR106=$BR$5,$B106=2002),CONCATENATE($BR106," ",$B106),"")</f>
        <v/>
      </c>
      <c r="BU106" s="0" t="str">
        <f aca="false">IF(AND($BR106=$BR$5,$B106=2003),CONCATENATE($BR106," ",$B106),"")</f>
        <v/>
      </c>
      <c r="BV106" s="0" t="str">
        <f aca="false">IF(AND($BR106=$BR$5,$B106=2004),CONCATENATE($BR106," ",$B106),"")</f>
        <v/>
      </c>
      <c r="BW106" s="0" t="str">
        <f aca="false">IF(OR($EZ106=BW$5,$FA106=BW$5,$FB106=BW$5),BW$5,"")</f>
        <v/>
      </c>
      <c r="BX106" s="0" t="str">
        <f aca="false">IF(AND($BW106=$BW$5,$B106=2001),CONCATENATE($BW106," ",$B106),"")</f>
        <v/>
      </c>
      <c r="BY106" s="0" t="str">
        <f aca="false">IF(AND($BW106=$BW$5,$B106=2002),CONCATENATE($BW106," ",$B106),"")</f>
        <v/>
      </c>
      <c r="BZ106" s="0" t="str">
        <f aca="false">IF(AND($BW106=$BW$5,$B106=2003),CONCATENATE($BW106," ",$B106),"")</f>
        <v/>
      </c>
      <c r="CA106" s="0" t="str">
        <f aca="false">IF(AND($BW106=$BW$5,$B106=2004),CONCATENATE($BW106," ",$B106),"")</f>
        <v/>
      </c>
      <c r="CB106" s="0" t="str">
        <f aca="false">IF(OR($EZ106=CB$5,$FA106=CB$5,$FB106=CB$5),CB$5,"")</f>
        <v/>
      </c>
      <c r="CC106" s="0" t="str">
        <f aca="false">IF(AND($CB106=$CB$5,$B106=2001),CONCATENATE($CB106," ",$B106),"")</f>
        <v/>
      </c>
      <c r="CD106" s="0" t="str">
        <f aca="false">IF(AND($CB106=$CB$5,$B106=2002),CONCATENATE($CB106," ",$B106),"")</f>
        <v/>
      </c>
      <c r="CE106" s="0" t="str">
        <f aca="false">IF(AND($CB106=$CB$5,$B106=2003),CONCATENATE($CB106," ",$B106),"")</f>
        <v/>
      </c>
      <c r="CF106" s="0" t="str">
        <f aca="false">IF(AND($CB106=$CB$5,$B106=2004),CONCATENATE($CB106," ",$B106),"")</f>
        <v/>
      </c>
      <c r="CG106" s="0" t="str">
        <f aca="false">IF(OR($EZ106=CG$5,$FA106=CG$5,$FB106=CG$5),CG$5,"")</f>
        <v/>
      </c>
      <c r="CH106" s="0" t="str">
        <f aca="false">IF(AND($CG106=$CG$5,$B106=2001),CONCATENATE($CG106," ",$B106),"")</f>
        <v/>
      </c>
      <c r="CI106" s="0" t="str">
        <f aca="false">IF(AND($CG106=$CG$5,$B106=2002),CONCATENATE($CG106," ",$B106),"")</f>
        <v/>
      </c>
      <c r="CJ106" s="0" t="str">
        <f aca="false">IF(AND($CG106=$CG$5,$B106=2003),CONCATENATE($CG106," ",$B106),"")</f>
        <v/>
      </c>
      <c r="CK106" s="0" t="str">
        <f aca="false">IF(AND($CG106=$CG$5,$B106=2004),CONCATENATE($CG106," ",$B106),"")</f>
        <v/>
      </c>
      <c r="CL106" s="0" t="str">
        <f aca="false">IF(OR($EZ106=CL$5,$FA106=CL$5,$FB106=CL$5),CL$5,"")</f>
        <v/>
      </c>
      <c r="CM106" s="0" t="str">
        <f aca="false">IF(AND($CL106=$CL$5,$B106=2001),CONCATENATE($CL106," ",$B106),"")</f>
        <v/>
      </c>
      <c r="CN106" s="0" t="str">
        <f aca="false">IF(AND($CL106=$CL$5,$B106=2002),CONCATENATE($CL106," ",$B106),"")</f>
        <v/>
      </c>
      <c r="CO106" s="0" t="str">
        <f aca="false">IF(AND($CL106=$CL$5,$B106=2003),CONCATENATE($CL106," ",$B106),"")</f>
        <v/>
      </c>
      <c r="CP106" s="0" t="str">
        <f aca="false">IF(AND($CL106=$CL$5,$B106=2004),CONCATENATE($CL106," ",$B106),"")</f>
        <v/>
      </c>
      <c r="CQ106" s="0" t="str">
        <f aca="false">IF(OR($EZ106=CQ$5,$FA106=CQ$5,$FB106=CQ$5),CQ$5,"")</f>
        <v/>
      </c>
      <c r="CR106" s="0" t="str">
        <f aca="false">IF(AND($CQ106=$CQ$5,$B106=2001),CONCATENATE($CQ106," ",$B106),"")</f>
        <v/>
      </c>
      <c r="CS106" s="0" t="str">
        <f aca="false">IF(AND($CQ106=$CQ$5,$B106=2002),CONCATENATE($CQ106," ",$B106),"")</f>
        <v/>
      </c>
      <c r="CT106" s="0" t="str">
        <f aca="false">IF(AND($CQ106=$CQ$5,$B106=2003),CONCATENATE($CQ106," ",$B106),"")</f>
        <v/>
      </c>
      <c r="CU106" s="0" t="str">
        <f aca="false">IF(AND($CQ106=$CQ$5,$B106=2004),CONCATENATE($CQ106," ",$B106),"")</f>
        <v/>
      </c>
      <c r="CV106" s="0" t="str">
        <f aca="false">IF(OR($EZ106=CV$5,$FA106=CV$5,$FB106=CV$5),CV$5,"")</f>
        <v/>
      </c>
      <c r="CW106" s="0" t="str">
        <f aca="false">IF(AND($CV106=$CV$5,$B106=2001),CONCATENATE($CV106," ",$B106),"")</f>
        <v/>
      </c>
      <c r="CX106" s="0" t="str">
        <f aca="false">IF(AND($CV106=$CV$5,$B106=2002),CONCATENATE($CV106," ",$B106),"")</f>
        <v/>
      </c>
      <c r="CY106" s="0" t="str">
        <f aca="false">IF(AND($CV106=$CV$5,$B106=2003),CONCATENATE($CV106," ",$B106),"")</f>
        <v/>
      </c>
      <c r="CZ106" s="0" t="str">
        <f aca="false">IF(AND($CV106=$CV$5,$B106=2004),CONCATENATE($CV106," ",$B106),"")</f>
        <v/>
      </c>
      <c r="DA106" s="0" t="str">
        <f aca="false">IF(OR($EZ106=DA$5,$FA106=DA$5,$FB106=DA$5),DA$5,"")</f>
        <v/>
      </c>
      <c r="DB106" s="0" t="str">
        <f aca="false">IF(AND($DA106=$DA$5,$B106=2001),CONCATENATE($DA106," ",$B106),"")</f>
        <v/>
      </c>
      <c r="DC106" s="0" t="str">
        <f aca="false">IF(AND($DA106=$DA$5,$B106=2002),CONCATENATE($DA106," ",$B106),"")</f>
        <v/>
      </c>
      <c r="DD106" s="0" t="str">
        <f aca="false">IF(AND($DA106=$DA$5,$B106=2003),CONCATENATE($DA106," ",$B106),"")</f>
        <v/>
      </c>
      <c r="DE106" s="0" t="str">
        <f aca="false">IF(AND($DA106=$DA$5,$B106=2004),CONCATENATE($DA106," ",$B106),"")</f>
        <v/>
      </c>
      <c r="DF106" s="0" t="n">
        <v>225</v>
      </c>
      <c r="DG106" s="0" t="n">
        <v>225</v>
      </c>
      <c r="DH106" s="12" t="n">
        <v>1836.1</v>
      </c>
      <c r="DI106" s="12" t="n">
        <v>1205</v>
      </c>
      <c r="DJ106" s="12" t="n">
        <v>4015</v>
      </c>
      <c r="DK106" s="12" t="n">
        <v>1863</v>
      </c>
      <c r="DL106" s="12" t="n">
        <v>345</v>
      </c>
      <c r="DM106" s="0" t="n">
        <v>6.8</v>
      </c>
      <c r="DN106" s="12" t="n">
        <v>1233.1</v>
      </c>
      <c r="DO106" s="0" t="n">
        <v>34</v>
      </c>
      <c r="DP106" s="0" t="n">
        <v>160</v>
      </c>
      <c r="DQ106" s="12" t="n">
        <v>1561</v>
      </c>
      <c r="DR106" s="12" t="n">
        <v>350</v>
      </c>
      <c r="DS106" s="12" t="n">
        <v>3161</v>
      </c>
      <c r="DT106" s="12" t="n">
        <v>1296</v>
      </c>
      <c r="DU106" s="12" t="n">
        <v>1233.1</v>
      </c>
      <c r="DV106" s="0" t="n">
        <v>6.8</v>
      </c>
      <c r="DW106" s="0" t="n">
        <v>49</v>
      </c>
      <c r="DX106" s="12" t="n">
        <v>455.2</v>
      </c>
      <c r="DY106" s="0" t="n">
        <v>685</v>
      </c>
      <c r="DZ106" s="0" t="n">
        <v>1065</v>
      </c>
      <c r="EA106" s="0" t="n">
        <v>0</v>
      </c>
      <c r="EB106" s="12" t="n">
        <f aca="false">DF106*$EB$1*$EB$2</f>
        <v>40500</v>
      </c>
      <c r="EC106" s="12" t="n">
        <v>330498</v>
      </c>
      <c r="ED106" s="12" t="n">
        <v>216900</v>
      </c>
      <c r="EE106" s="12" t="n">
        <v>722700</v>
      </c>
      <c r="EF106" s="12" t="n">
        <v>335340</v>
      </c>
      <c r="EG106" s="12" t="n">
        <v>62100</v>
      </c>
      <c r="EH106" s="12" t="n">
        <v>1224</v>
      </c>
      <c r="EI106" s="12" t="n">
        <v>221958</v>
      </c>
      <c r="EJ106" s="12" t="n">
        <v>6120</v>
      </c>
      <c r="EK106" s="12" t="n">
        <v>28800</v>
      </c>
      <c r="EL106" s="12" t="n">
        <v>280980</v>
      </c>
      <c r="EM106" s="12" t="n">
        <v>63000</v>
      </c>
      <c r="EN106" s="12" t="n">
        <v>568980</v>
      </c>
      <c r="EO106" s="12" t="n">
        <v>233280</v>
      </c>
      <c r="EP106" s="12" t="n">
        <v>221958</v>
      </c>
      <c r="EQ106" s="0" t="n">
        <v>1224</v>
      </c>
      <c r="ER106" s="12" t="n">
        <v>8820</v>
      </c>
      <c r="ES106" s="12" t="n">
        <v>81936</v>
      </c>
      <c r="ET106" s="12" t="n">
        <v>123300</v>
      </c>
      <c r="EU106" s="12" t="n">
        <v>191700</v>
      </c>
      <c r="EV106" s="0" t="n">
        <v>0</v>
      </c>
      <c r="EW106" s="0" t="s">
        <v>121</v>
      </c>
      <c r="EX106" s="0" t="s">
        <v>115</v>
      </c>
      <c r="EY106" s="0" t="s">
        <v>116</v>
      </c>
      <c r="EZ106" s="25" t="s">
        <v>58</v>
      </c>
      <c r="FA106" s="25"/>
      <c r="FB106" s="25"/>
      <c r="FS106" s="0" t="n">
        <v>626</v>
      </c>
    </row>
    <row r="107" customFormat="false" ht="12.75" hidden="false" customHeight="false" outlineLevel="0" collapsed="false">
      <c r="A107" s="0" t="s">
        <v>517</v>
      </c>
      <c r="B107" s="0" t="n">
        <v>2002</v>
      </c>
      <c r="C107" s="24"/>
      <c r="D107" s="0" t="s">
        <v>398</v>
      </c>
      <c r="E107" s="0" t="str">
        <f aca="false">CONCATENATE(D107," ",B107)</f>
        <v>WY 2002</v>
      </c>
      <c r="F107" s="0" t="s">
        <v>426</v>
      </c>
      <c r="G107" s="0" t="s">
        <v>551</v>
      </c>
      <c r="H107" s="0" t="s">
        <v>449</v>
      </c>
      <c r="I107" s="0" t="s">
        <v>450</v>
      </c>
      <c r="J107" s="0" t="str">
        <f aca="false">IF(OR($EZ107=J$5,$FA107=J$5,$FB107=J$5),J$5,"")</f>
        <v>CIG</v>
      </c>
      <c r="K107" s="0" t="str">
        <f aca="false">IF(AND($J107=$J$5,$B107=2001),CONCATENATE($J107," ",$B107),"")</f>
        <v/>
      </c>
      <c r="L107" s="0" t="str">
        <f aca="false">IF(AND($J107=$J$5,$B107=2002),CONCATENATE($J107," ",$B107),"")</f>
        <v>CIG 2002</v>
      </c>
      <c r="M107" s="0" t="str">
        <f aca="false">IF(AND($J107=$J$5,$B107=2003),CONCATENATE($J107," ",$B107),"")</f>
        <v/>
      </c>
      <c r="N107" s="0" t="str">
        <f aca="false">IF(AND($J107=$J$5,$B107=2004),CONCATENATE($J107," ",$B107),"")</f>
        <v/>
      </c>
      <c r="O107" s="0" t="str">
        <f aca="false">IF(OR($EZ107=O$5,$FA107=O$5,$FB107=O$5),O$5,"")</f>
        <v/>
      </c>
      <c r="P107" s="0" t="str">
        <f aca="false">IF(AND($O107=$O$5,$B107=2001),CONCATENATE($O107," ",$B107),"")</f>
        <v/>
      </c>
      <c r="Q107" s="0" t="str">
        <f aca="false">IF(AND($O107=$O$5,$B107=2002),CONCATENATE($O107," ",$B107),"")</f>
        <v/>
      </c>
      <c r="R107" s="0" t="str">
        <f aca="false">IF(AND($O107=$O$5,$B107=2003),CONCATENATE($O107," ",$B107),"")</f>
        <v/>
      </c>
      <c r="S107" s="0" t="str">
        <f aca="false">IF(AND($O107=$O$5,$B107=2004),CONCATENATE($O107," ",$B107),"")</f>
        <v/>
      </c>
      <c r="T107" s="0" t="str">
        <f aca="false">IF(OR($EZ107=T$5,$FA107=T$5,$FB107=T$5),T$5,"")</f>
        <v/>
      </c>
      <c r="U107" s="0" t="str">
        <f aca="false">IF(AND($T107=$T$5,$B107=2001),CONCATENATE($T107," ",$B107),"")</f>
        <v/>
      </c>
      <c r="V107" s="0" t="str">
        <f aca="false">IF(AND($T107=$T$5,$B107=2002),CONCATENATE($T107," ",$B107),"")</f>
        <v/>
      </c>
      <c r="W107" s="0" t="str">
        <f aca="false">IF(AND($T107=$T$5,$B107=2003),CONCATENATE($T107," ",$B107),"")</f>
        <v/>
      </c>
      <c r="X107" s="0" t="str">
        <f aca="false">IF(AND($T107=$T$5,$B107=2004),CONCATENATE($T107," ",$B107),"")</f>
        <v/>
      </c>
      <c r="Y107" s="0" t="str">
        <f aca="false">IF(OR($EZ107=Y$5,$FA107=Y$5,$FB107=Y$5),Y$5,"")</f>
        <v/>
      </c>
      <c r="Z107" s="0" t="str">
        <f aca="false">IF(AND($Y107=$Y$5,$B107=2001),CONCATENATE($Y107," ",$B107),"")</f>
        <v/>
      </c>
      <c r="AA107" s="0" t="str">
        <f aca="false">IF(AND($Y107=$Y$5,$B107=2002),CONCATENATE($Y107," ",$B107),"")</f>
        <v/>
      </c>
      <c r="AB107" s="0" t="str">
        <f aca="false">IF(AND($Y107=$Y$5,$B107=2003),CONCATENATE($Y107," ",$B107),"")</f>
        <v/>
      </c>
      <c r="AC107" s="0" t="str">
        <f aca="false">IF(AND($Y107=$Y$5,$B107=2004),CONCATENATE($Y107," ",$B107),"")</f>
        <v/>
      </c>
      <c r="AD107" s="0" t="str">
        <f aca="false">IF(OR($EZ107=AD$5,$FA107=AD$5,$FB107=AD$5),AD$5,"")</f>
        <v/>
      </c>
      <c r="AE107" s="0" t="str">
        <f aca="false">IF(AND($AD107=$AD$5,$B107=2001),CONCATENATE($AD107," ",$B107),"")</f>
        <v/>
      </c>
      <c r="AF107" s="0" t="str">
        <f aca="false">IF(AND($AD107=$AD$5,$B107=2002),CONCATENATE($AD107," ",$B107),"")</f>
        <v/>
      </c>
      <c r="AG107" s="0" t="str">
        <f aca="false">IF(AND($AD107=$AD$5,$B107=2003),CONCATENATE($AD107," ",$B107),"")</f>
        <v/>
      </c>
      <c r="AH107" s="0" t="str">
        <f aca="false">IF(AND($AD107=$AD$5,$B107=2004),CONCATENATE($AD107," ",$B107),"")</f>
        <v/>
      </c>
      <c r="AI107" s="0" t="str">
        <f aca="false">IF(OR($EZ107=AI$5,$FA107=AI$5,$FB107=AI$5),AI$5,"")</f>
        <v/>
      </c>
      <c r="AJ107" s="0" t="str">
        <f aca="false">IF(AND($AI107=$AI$5,$B107=2001),CONCATENATE($AI107," ",$B107),"")</f>
        <v/>
      </c>
      <c r="AK107" s="0" t="str">
        <f aca="false">IF(AND($AI107=$AI$5,$B107=2002),CONCATENATE($AI107," ",$B107),"")</f>
        <v/>
      </c>
      <c r="AL107" s="0" t="str">
        <f aca="false">IF(AND($AI107=$AI$5,$B107=2003),CONCATENATE($AI107," ",$B107),"")</f>
        <v/>
      </c>
      <c r="AM107" s="0" t="str">
        <f aca="false">IF(AND($AI107=$AI$5,$B107=2004),CONCATENATE($AI107," ",$B107),"")</f>
        <v/>
      </c>
      <c r="AN107" s="0" t="str">
        <f aca="false">IF(OR($EZ107=AN$5,$FA107=AN$5,$FB107=AN$5),AN$5,"")</f>
        <v/>
      </c>
      <c r="AO107" s="0" t="str">
        <f aca="false">IF(AND($AN107=$AN$5,$B107=2001),CONCATENATE($AN107," ",$B107),"")</f>
        <v/>
      </c>
      <c r="AP107" s="0" t="str">
        <f aca="false">IF(AND($AN107=$AN$5,$B107=2002),CONCATENATE($AN107," ",$B107),"")</f>
        <v/>
      </c>
      <c r="AQ107" s="0" t="str">
        <f aca="false">IF(AND($AN107=$AN$5,$B107=2003),CONCATENATE($AN107," ",$B107),"")</f>
        <v/>
      </c>
      <c r="AR107" s="0" t="str">
        <f aca="false">IF(AND($AN107=$AN$5,$B107=2004),CONCATENATE($AN107," ",$B107),"")</f>
        <v/>
      </c>
      <c r="AS107" s="0" t="str">
        <f aca="false">IF(OR($EZ107=AS$5,$FA107=AS$5,$FB107=AS$5),AS$5,"")</f>
        <v/>
      </c>
      <c r="AT107" s="0" t="str">
        <f aca="false">IF(AND($AS107=$AS$5,$B107=2001),CONCATENATE($AS107," ",$B107),"")</f>
        <v/>
      </c>
      <c r="AU107" s="0" t="str">
        <f aca="false">IF(AND($AS107=$AS$5,$B107=2002),CONCATENATE($AS107," ",$B107),"")</f>
        <v/>
      </c>
      <c r="AV107" s="0" t="str">
        <f aca="false">IF(AND($AS107=$AS$5,$B107=2003),CONCATENATE($AS107," ",$B107),"")</f>
        <v/>
      </c>
      <c r="AW107" s="0" t="str">
        <f aca="false">IF(AND($AS107=$AS$5,$B107=2004),CONCATENATE($AS107," ",$B107),"")</f>
        <v/>
      </c>
      <c r="AX107" s="0" t="str">
        <f aca="false">IF(OR($EZ107=AX$5,$FA107=AX$5,$FB107=AX$5),AX$5,"")</f>
        <v/>
      </c>
      <c r="AY107" s="0" t="str">
        <f aca="false">IF(AND($AX107=$AX$5,$B107=2001),CONCATENATE($AX107," ",$B107),"")</f>
        <v/>
      </c>
      <c r="AZ107" s="0" t="str">
        <f aca="false">IF(AND($AX107=$AX$5,$B107=2002),CONCATENATE($AX107," ",$B107),"")</f>
        <v/>
      </c>
      <c r="BA107" s="0" t="str">
        <f aca="false">IF(AND($AX107=$AX$5,$B107=2003),CONCATENATE($AX107," ",$B107),"")</f>
        <v/>
      </c>
      <c r="BB107" s="0" t="str">
        <f aca="false">IF(AND($AX107=$AX$5,$B107=2004),CONCATENATE($AX107," ",$B107),"")</f>
        <v/>
      </c>
      <c r="BC107" s="0" t="str">
        <f aca="false">IF(OR($EZ107=BC$5,$FA107=BC$5,$FB107=BC$5),BC$5,"")</f>
        <v/>
      </c>
      <c r="BD107" s="0" t="str">
        <f aca="false">IF(AND($BC107=$BC$5,$B107=2001),CONCATENATE($BC107," ",$B107),"")</f>
        <v/>
      </c>
      <c r="BE107" s="0" t="str">
        <f aca="false">IF(AND($BC107=$BC$5,$B107=2002),CONCATENATE($BC107," ",$B107),"")</f>
        <v/>
      </c>
      <c r="BF107" s="0" t="str">
        <f aca="false">IF(AND($BC107=$BC$5,$B107=2003),CONCATENATE($BC107," ",$B107),"")</f>
        <v/>
      </c>
      <c r="BG107" s="0" t="str">
        <f aca="false">IF(AND($BC107=$BC$5,$B107=2004),CONCATENATE($BC107," ",$B107),"")</f>
        <v/>
      </c>
      <c r="BH107" s="0" t="str">
        <f aca="false">IF(OR($EZ107=BH$5,$FA107=BH$5,$FB107=BH$5),BH$5,"")</f>
        <v/>
      </c>
      <c r="BI107" s="0" t="str">
        <f aca="false">IF(AND($BH107=$BH$5,$B107=2001),CONCATENATE($BH107," ",$B107),"")</f>
        <v/>
      </c>
      <c r="BJ107" s="0" t="str">
        <f aca="false">IF(AND($BH107=$BH$5,$B107=2002),CONCATENATE($BH107," ",$B107),"")</f>
        <v/>
      </c>
      <c r="BK107" s="0" t="str">
        <f aca="false">IF(AND($BH107=$BH$5,$B107=2003),CONCATENATE($BH107," ",$B107),"")</f>
        <v/>
      </c>
      <c r="BL107" s="0" t="str">
        <f aca="false">IF(AND($BH107=$BH$5,$B107=2004),CONCATENATE($BH107," ",$B107),"")</f>
        <v/>
      </c>
      <c r="BM107" s="0" t="str">
        <f aca="false">IF(OR($EZ107=BM$5,$FA107=BM$5,$FB107=BM$5),BM$5,"")</f>
        <v/>
      </c>
      <c r="BN107" s="0" t="str">
        <f aca="false">IF(AND($BM107=$BM$5,$B107=2001),CONCATENATE($BM107," ",$B107),"")</f>
        <v/>
      </c>
      <c r="BO107" s="0" t="str">
        <f aca="false">IF(AND($BM107=$BM$5,$B107=2002),CONCATENATE($BM107," ",$B107),"")</f>
        <v/>
      </c>
      <c r="BP107" s="0" t="str">
        <f aca="false">IF(AND($BM107=$BM$5,$B107=2003),CONCATENATE($BM107," ",$B107),"")</f>
        <v/>
      </c>
      <c r="BQ107" s="0" t="str">
        <f aca="false">IF(AND($BM107=$BM$5,$B107=2004),CONCATENATE($BM107," ",$B107),"")</f>
        <v/>
      </c>
      <c r="BR107" s="0" t="str">
        <f aca="false">IF(OR($EZ107=BR$5,$FA107=BR$5,$FB107=BR$5),BR$5,"")</f>
        <v/>
      </c>
      <c r="BS107" s="0" t="str">
        <f aca="false">IF(AND($BR107=$BR$5,$B107=2001),CONCATENATE($BR107," ",$B107),"")</f>
        <v/>
      </c>
      <c r="BT107" s="0" t="str">
        <f aca="false">IF(AND($BR107=$BR$5,$B107=2002),CONCATENATE($BR107," ",$B107),"")</f>
        <v/>
      </c>
      <c r="BU107" s="0" t="str">
        <f aca="false">IF(AND($BR107=$BR$5,$B107=2003),CONCATENATE($BR107," ",$B107),"")</f>
        <v/>
      </c>
      <c r="BV107" s="0" t="str">
        <f aca="false">IF(AND($BR107=$BR$5,$B107=2004),CONCATENATE($BR107," ",$B107),"")</f>
        <v/>
      </c>
      <c r="BW107" s="0" t="str">
        <f aca="false">IF(OR($EZ107=BW$5,$FA107=BW$5,$FB107=BW$5),BW$5,"")</f>
        <v/>
      </c>
      <c r="BX107" s="0" t="str">
        <f aca="false">IF(AND($BW107=$BW$5,$B107=2001),CONCATENATE($BW107," ",$B107),"")</f>
        <v/>
      </c>
      <c r="BY107" s="0" t="str">
        <f aca="false">IF(AND($BW107=$BW$5,$B107=2002),CONCATENATE($BW107," ",$B107),"")</f>
        <v/>
      </c>
      <c r="BZ107" s="0" t="str">
        <f aca="false">IF(AND($BW107=$BW$5,$B107=2003),CONCATENATE($BW107," ",$B107),"")</f>
        <v/>
      </c>
      <c r="CA107" s="0" t="str">
        <f aca="false">IF(AND($BW107=$BW$5,$B107=2004),CONCATENATE($BW107," ",$B107),"")</f>
        <v/>
      </c>
      <c r="CB107" s="0" t="str">
        <f aca="false">IF(OR($EZ107=CB$5,$FA107=CB$5,$FB107=CB$5),CB$5,"")</f>
        <v/>
      </c>
      <c r="CC107" s="0" t="str">
        <f aca="false">IF(AND($CB107=$CB$5,$B107=2001),CONCATENATE($CB107," ",$B107),"")</f>
        <v/>
      </c>
      <c r="CD107" s="0" t="str">
        <f aca="false">IF(AND($CB107=$CB$5,$B107=2002),CONCATENATE($CB107," ",$B107),"")</f>
        <v/>
      </c>
      <c r="CE107" s="0" t="str">
        <f aca="false">IF(AND($CB107=$CB$5,$B107=2003),CONCATENATE($CB107," ",$B107),"")</f>
        <v/>
      </c>
      <c r="CF107" s="0" t="str">
        <f aca="false">IF(AND($CB107=$CB$5,$B107=2004),CONCATENATE($CB107," ",$B107),"")</f>
        <v/>
      </c>
      <c r="CG107" s="0" t="str">
        <f aca="false">IF(OR($EZ107=CG$5,$FA107=CG$5,$FB107=CG$5),CG$5,"")</f>
        <v/>
      </c>
      <c r="CH107" s="0" t="str">
        <f aca="false">IF(AND($CG107=$CG$5,$B107=2001),CONCATENATE($CG107," ",$B107),"")</f>
        <v/>
      </c>
      <c r="CI107" s="0" t="str">
        <f aca="false">IF(AND($CG107=$CG$5,$B107=2002),CONCATENATE($CG107," ",$B107),"")</f>
        <v/>
      </c>
      <c r="CJ107" s="0" t="str">
        <f aca="false">IF(AND($CG107=$CG$5,$B107=2003),CONCATENATE($CG107," ",$B107),"")</f>
        <v/>
      </c>
      <c r="CK107" s="0" t="str">
        <f aca="false">IF(AND($CG107=$CG$5,$B107=2004),CONCATENATE($CG107," ",$B107),"")</f>
        <v/>
      </c>
      <c r="CL107" s="0" t="str">
        <f aca="false">IF(OR($EZ107=CL$5,$FA107=CL$5,$FB107=CL$5),CL$5,"")</f>
        <v/>
      </c>
      <c r="CM107" s="0" t="str">
        <f aca="false">IF(AND($CL107=$CL$5,$B107=2001),CONCATENATE($CL107," ",$B107),"")</f>
        <v/>
      </c>
      <c r="CN107" s="0" t="str">
        <f aca="false">IF(AND($CL107=$CL$5,$B107=2002),CONCATENATE($CL107," ",$B107),"")</f>
        <v/>
      </c>
      <c r="CO107" s="0" t="str">
        <f aca="false">IF(AND($CL107=$CL$5,$B107=2003),CONCATENATE($CL107," ",$B107),"")</f>
        <v/>
      </c>
      <c r="CP107" s="0" t="str">
        <f aca="false">IF(AND($CL107=$CL$5,$B107=2004),CONCATENATE($CL107," ",$B107),"")</f>
        <v/>
      </c>
      <c r="CQ107" s="0" t="str">
        <f aca="false">IF(OR($EZ107=CQ$5,$FA107=CQ$5,$FB107=CQ$5),CQ$5,"")</f>
        <v/>
      </c>
      <c r="CR107" s="0" t="str">
        <f aca="false">IF(AND($CQ107=$CQ$5,$B107=2001),CONCATENATE($CQ107," ",$B107),"")</f>
        <v/>
      </c>
      <c r="CS107" s="0" t="str">
        <f aca="false">IF(AND($CQ107=$CQ$5,$B107=2002),CONCATENATE($CQ107," ",$B107),"")</f>
        <v/>
      </c>
      <c r="CT107" s="0" t="str">
        <f aca="false">IF(AND($CQ107=$CQ$5,$B107=2003),CONCATENATE($CQ107," ",$B107),"")</f>
        <v/>
      </c>
      <c r="CU107" s="0" t="str">
        <f aca="false">IF(AND($CQ107=$CQ$5,$B107=2004),CONCATENATE($CQ107," ",$B107),"")</f>
        <v/>
      </c>
      <c r="CV107" s="0" t="str">
        <f aca="false">IF(OR($EZ107=CV$5,$FA107=CV$5,$FB107=CV$5),CV$5,"")</f>
        <v/>
      </c>
      <c r="CW107" s="0" t="str">
        <f aca="false">IF(AND($CV107=$CV$5,$B107=2001),CONCATENATE($CV107," ",$B107),"")</f>
        <v/>
      </c>
      <c r="CX107" s="0" t="str">
        <f aca="false">IF(AND($CV107=$CV$5,$B107=2002),CONCATENATE($CV107," ",$B107),"")</f>
        <v/>
      </c>
      <c r="CY107" s="0" t="str">
        <f aca="false">IF(AND($CV107=$CV$5,$B107=2003),CONCATENATE($CV107," ",$B107),"")</f>
        <v/>
      </c>
      <c r="CZ107" s="0" t="str">
        <f aca="false">IF(AND($CV107=$CV$5,$B107=2004),CONCATENATE($CV107," ",$B107),"")</f>
        <v/>
      </c>
      <c r="DA107" s="0" t="str">
        <f aca="false">IF(OR($EZ107=DA$5,$FA107=DA$5,$FB107=DA$5),DA$5,"")</f>
        <v/>
      </c>
      <c r="DB107" s="0" t="str">
        <f aca="false">IF(AND($DA107=$DA$5,$B107=2001),CONCATENATE($DA107," ",$B107),"")</f>
        <v/>
      </c>
      <c r="DC107" s="0" t="str">
        <f aca="false">IF(AND($DA107=$DA$5,$B107=2002),CONCATENATE($DA107," ",$B107),"")</f>
        <v/>
      </c>
      <c r="DD107" s="0" t="str">
        <f aca="false">IF(AND($DA107=$DA$5,$B107=2003),CONCATENATE($DA107," ",$B107),"")</f>
        <v/>
      </c>
      <c r="DE107" s="0" t="str">
        <f aca="false">IF(AND($DA107=$DA$5,$B107=2004),CONCATENATE($DA107," ",$B107),"")</f>
        <v/>
      </c>
      <c r="DF107" s="0" t="n">
        <v>500</v>
      </c>
      <c r="DG107" s="0" t="n">
        <v>500</v>
      </c>
      <c r="DH107" s="12" t="n">
        <v>2336.1</v>
      </c>
      <c r="DI107" s="12" t="n">
        <v>1205</v>
      </c>
      <c r="DJ107" s="12" t="n">
        <v>4015</v>
      </c>
      <c r="DK107" s="12" t="n">
        <v>1863</v>
      </c>
      <c r="DL107" s="12" t="n">
        <v>345</v>
      </c>
      <c r="DM107" s="0" t="n">
        <v>6.8</v>
      </c>
      <c r="DN107" s="12" t="n">
        <v>1233.1</v>
      </c>
      <c r="DO107" s="0" t="n">
        <v>34</v>
      </c>
      <c r="DP107" s="0" t="n">
        <v>160</v>
      </c>
      <c r="DQ107" s="12" t="n">
        <v>2835</v>
      </c>
      <c r="DR107" s="12" t="n">
        <v>350</v>
      </c>
      <c r="DS107" s="12" t="n">
        <v>4266</v>
      </c>
      <c r="DT107" s="12" t="n">
        <v>1296</v>
      </c>
      <c r="DU107" s="12" t="n">
        <v>1233.1</v>
      </c>
      <c r="DV107" s="0" t="n">
        <v>6.8</v>
      </c>
      <c r="DW107" s="0" t="n">
        <v>49</v>
      </c>
      <c r="DX107" s="12" t="n">
        <v>1255.2</v>
      </c>
      <c r="DY107" s="0" t="n">
        <v>685</v>
      </c>
      <c r="DZ107" s="0" t="n">
        <v>1065</v>
      </c>
      <c r="EA107" s="0" t="n">
        <v>0</v>
      </c>
      <c r="EB107" s="12" t="n">
        <f aca="false">DF107*$EB$1*$EB$2</f>
        <v>90000</v>
      </c>
      <c r="EC107" s="12" t="n">
        <v>420498</v>
      </c>
      <c r="ED107" s="12" t="n">
        <v>216900</v>
      </c>
      <c r="EE107" s="12" t="n">
        <v>722700</v>
      </c>
      <c r="EF107" s="12" t="n">
        <v>335340</v>
      </c>
      <c r="EG107" s="12" t="n">
        <v>62100</v>
      </c>
      <c r="EH107" s="12" t="n">
        <v>1224</v>
      </c>
      <c r="EI107" s="12" t="n">
        <v>221958</v>
      </c>
      <c r="EJ107" s="12" t="n">
        <v>6120</v>
      </c>
      <c r="EK107" s="12" t="n">
        <v>28800</v>
      </c>
      <c r="EL107" s="12" t="n">
        <v>510300</v>
      </c>
      <c r="EM107" s="12" t="n">
        <v>63000</v>
      </c>
      <c r="EN107" s="12" t="n">
        <v>767880</v>
      </c>
      <c r="EO107" s="12" t="n">
        <v>233280</v>
      </c>
      <c r="EP107" s="12" t="n">
        <v>221958</v>
      </c>
      <c r="EQ107" s="0" t="n">
        <v>1224</v>
      </c>
      <c r="ER107" s="12" t="n">
        <v>8820</v>
      </c>
      <c r="ES107" s="12" t="n">
        <v>225936</v>
      </c>
      <c r="ET107" s="12" t="n">
        <v>123300</v>
      </c>
      <c r="EU107" s="12" t="n">
        <v>191700</v>
      </c>
      <c r="EV107" s="0" t="n">
        <v>0</v>
      </c>
      <c r="EW107" s="0" t="s">
        <v>114</v>
      </c>
      <c r="EX107" s="0" t="s">
        <v>115</v>
      </c>
      <c r="EY107" s="0" t="s">
        <v>116</v>
      </c>
      <c r="EZ107" s="25" t="s">
        <v>58</v>
      </c>
      <c r="FA107" s="2"/>
      <c r="FB107" s="2"/>
      <c r="FS107" s="0" t="n">
        <v>538</v>
      </c>
    </row>
    <row r="108" customFormat="false" ht="12.75" hidden="false" customHeight="false" outlineLevel="0" collapsed="false">
      <c r="A108" s="0" t="s">
        <v>517</v>
      </c>
      <c r="B108" s="0" t="n">
        <v>2003</v>
      </c>
      <c r="C108" s="24" t="n">
        <v>37773</v>
      </c>
      <c r="D108" s="0" t="s">
        <v>382</v>
      </c>
      <c r="E108" s="0" t="str">
        <f aca="false">CONCATENATE(D108," ",B108)</f>
        <v>CO 2003</v>
      </c>
      <c r="F108" s="0" t="s">
        <v>453</v>
      </c>
      <c r="G108" s="0" t="s">
        <v>587</v>
      </c>
      <c r="H108" s="0" t="s">
        <v>454</v>
      </c>
      <c r="I108" s="0" t="s">
        <v>455</v>
      </c>
      <c r="J108" s="0" t="str">
        <f aca="false">IF(OR($EZ108=J$5,$FA108=J$5,$FB108=J$5),J$5,"")</f>
        <v>CIG</v>
      </c>
      <c r="K108" s="0" t="str">
        <f aca="false">IF(AND($J108=$J$5,$B108=2001),CONCATENATE($J108," ",$B108),"")</f>
        <v/>
      </c>
      <c r="L108" s="0" t="str">
        <f aca="false">IF(AND($J108=$J$5,$B108=2002),CONCATENATE($J108," ",$B108),"")</f>
        <v/>
      </c>
      <c r="M108" s="0" t="str">
        <f aca="false">IF(AND($J108=$J$5,$B108=2003),CONCATENATE($J108," ",$B108),"")</f>
        <v>CIG 2003</v>
      </c>
      <c r="N108" s="0" t="str">
        <f aca="false">IF(AND($J108=$J$5,$B108=2004),CONCATENATE($J108," ",$B108),"")</f>
        <v/>
      </c>
      <c r="O108" s="0" t="str">
        <f aca="false">IF(OR($EZ108=O$5,$FA108=O$5,$FB108=O$5),O$5,"")</f>
        <v/>
      </c>
      <c r="P108" s="0" t="str">
        <f aca="false">IF(AND($O108=$O$5,$B108=2001),CONCATENATE($O108," ",$B108),"")</f>
        <v/>
      </c>
      <c r="Q108" s="0" t="str">
        <f aca="false">IF(AND($O108=$O$5,$B108=2002),CONCATENATE($O108," ",$B108),"")</f>
        <v/>
      </c>
      <c r="R108" s="0" t="str">
        <f aca="false">IF(AND($O108=$O$5,$B108=2003),CONCATENATE($O108," ",$B108),"")</f>
        <v/>
      </c>
      <c r="S108" s="0" t="str">
        <f aca="false">IF(AND($O108=$O$5,$B108=2004),CONCATENATE($O108," ",$B108),"")</f>
        <v/>
      </c>
      <c r="T108" s="0" t="str">
        <f aca="false">IF(OR($EZ108=T$5,$FA108=T$5,$FB108=T$5),T$5,"")</f>
        <v/>
      </c>
      <c r="U108" s="0" t="str">
        <f aca="false">IF(AND($T108=$T$5,$B108=2001),CONCATENATE($T108," ",$B108),"")</f>
        <v/>
      </c>
      <c r="V108" s="0" t="str">
        <f aca="false">IF(AND($T108=$T$5,$B108=2002),CONCATENATE($T108," ",$B108),"")</f>
        <v/>
      </c>
      <c r="W108" s="0" t="str">
        <f aca="false">IF(AND($T108=$T$5,$B108=2003),CONCATENATE($T108," ",$B108),"")</f>
        <v/>
      </c>
      <c r="X108" s="0" t="str">
        <f aca="false">IF(AND($T108=$T$5,$B108=2004),CONCATENATE($T108," ",$B108),"")</f>
        <v/>
      </c>
      <c r="Y108" s="0" t="str">
        <f aca="false">IF(OR($EZ108=Y$5,$FA108=Y$5,$FB108=Y$5),Y$5,"")</f>
        <v/>
      </c>
      <c r="Z108" s="0" t="str">
        <f aca="false">IF(AND($Y108=$Y$5,$B108=2001),CONCATENATE($Y108," ",$B108),"")</f>
        <v/>
      </c>
      <c r="AA108" s="0" t="str">
        <f aca="false">IF(AND($Y108=$Y$5,$B108=2002),CONCATENATE($Y108," ",$B108),"")</f>
        <v/>
      </c>
      <c r="AB108" s="0" t="str">
        <f aca="false">IF(AND($Y108=$Y$5,$B108=2003),CONCATENATE($Y108," ",$B108),"")</f>
        <v/>
      </c>
      <c r="AC108" s="0" t="str">
        <f aca="false">IF(AND($Y108=$Y$5,$B108=2004),CONCATENATE($Y108," ",$B108),"")</f>
        <v/>
      </c>
      <c r="AD108" s="0" t="str">
        <f aca="false">IF(OR($EZ108=AD$5,$FA108=AD$5,$FB108=AD$5),AD$5,"")</f>
        <v/>
      </c>
      <c r="AE108" s="0" t="str">
        <f aca="false">IF(AND($AD108=$AD$5,$B108=2001),CONCATENATE($AD108," ",$B108),"")</f>
        <v/>
      </c>
      <c r="AF108" s="0" t="str">
        <f aca="false">IF(AND($AD108=$AD$5,$B108=2002),CONCATENATE($AD108," ",$B108),"")</f>
        <v/>
      </c>
      <c r="AG108" s="0" t="str">
        <f aca="false">IF(AND($AD108=$AD$5,$B108=2003),CONCATENATE($AD108," ",$B108),"")</f>
        <v/>
      </c>
      <c r="AH108" s="0" t="str">
        <f aca="false">IF(AND($AD108=$AD$5,$B108=2004),CONCATENATE($AD108," ",$B108),"")</f>
        <v/>
      </c>
      <c r="AI108" s="0" t="str">
        <f aca="false">IF(OR($EZ108=AI$5,$FA108=AI$5,$FB108=AI$5),AI$5,"")</f>
        <v/>
      </c>
      <c r="AJ108" s="0" t="str">
        <f aca="false">IF(AND($AI108=$AI$5,$B108=2001),CONCATENATE($AI108," ",$B108),"")</f>
        <v/>
      </c>
      <c r="AK108" s="0" t="str">
        <f aca="false">IF(AND($AI108=$AI$5,$B108=2002),CONCATENATE($AI108," ",$B108),"")</f>
        <v/>
      </c>
      <c r="AL108" s="0" t="str">
        <f aca="false">IF(AND($AI108=$AI$5,$B108=2003),CONCATENATE($AI108," ",$B108),"")</f>
        <v/>
      </c>
      <c r="AM108" s="0" t="str">
        <f aca="false">IF(AND($AI108=$AI$5,$B108=2004),CONCATENATE($AI108," ",$B108),"")</f>
        <v/>
      </c>
      <c r="AN108" s="0" t="str">
        <f aca="false">IF(OR($EZ108=AN$5,$FA108=AN$5,$FB108=AN$5),AN$5,"")</f>
        <v>KN</v>
      </c>
      <c r="AO108" s="0" t="str">
        <f aca="false">IF(AND($AN108=$AN$5,$B108=2001),CONCATENATE($AN108," ",$B108),"")</f>
        <v/>
      </c>
      <c r="AP108" s="0" t="str">
        <f aca="false">IF(AND($AN108=$AN$5,$B108=2002),CONCATENATE($AN108," ",$B108),"")</f>
        <v/>
      </c>
      <c r="AQ108" s="0" t="str">
        <f aca="false">IF(AND($AN108=$AN$5,$B108=2003),CONCATENATE($AN108," ",$B108),"")</f>
        <v>KN 2003</v>
      </c>
      <c r="AR108" s="0" t="str">
        <f aca="false">IF(AND($AN108=$AN$5,$B108=2004),CONCATENATE($AN108," ",$B108),"")</f>
        <v/>
      </c>
      <c r="AS108" s="0" t="str">
        <f aca="false">IF(OR($EZ108=AS$5,$FA108=AS$5,$FB108=AS$5),AS$5,"")</f>
        <v/>
      </c>
      <c r="AT108" s="0" t="str">
        <f aca="false">IF(AND($AS108=$AS$5,$B108=2001),CONCATENATE($AS108," ",$B108),"")</f>
        <v/>
      </c>
      <c r="AU108" s="0" t="str">
        <f aca="false">IF(AND($AS108=$AS$5,$B108=2002),CONCATENATE($AS108," ",$B108),"")</f>
        <v/>
      </c>
      <c r="AV108" s="0" t="str">
        <f aca="false">IF(AND($AS108=$AS$5,$B108=2003),CONCATENATE($AS108," ",$B108),"")</f>
        <v/>
      </c>
      <c r="AW108" s="0" t="str">
        <f aca="false">IF(AND($AS108=$AS$5,$B108=2004),CONCATENATE($AS108," ",$B108),"")</f>
        <v/>
      </c>
      <c r="AX108" s="0" t="str">
        <f aca="false">IF(OR($EZ108=AX$5,$FA108=AX$5,$FB108=AX$5),AX$5,"")</f>
        <v/>
      </c>
      <c r="AY108" s="0" t="str">
        <f aca="false">IF(AND($AX108=$AX$5,$B108=2001),CONCATENATE($AX108," ",$B108),"")</f>
        <v/>
      </c>
      <c r="AZ108" s="0" t="str">
        <f aca="false">IF(AND($AX108=$AX$5,$B108=2002),CONCATENATE($AX108," ",$B108),"")</f>
        <v/>
      </c>
      <c r="BA108" s="0" t="str">
        <f aca="false">IF(AND($AX108=$AX$5,$B108=2003),CONCATENATE($AX108," ",$B108),"")</f>
        <v/>
      </c>
      <c r="BB108" s="0" t="str">
        <f aca="false">IF(AND($AX108=$AX$5,$B108=2004),CONCATENATE($AX108," ",$B108),"")</f>
        <v/>
      </c>
      <c r="BC108" s="0" t="str">
        <f aca="false">IF(OR($EZ108=BC$5,$FA108=BC$5,$FB108=BC$5),BC$5,"")</f>
        <v/>
      </c>
      <c r="BD108" s="0" t="str">
        <f aca="false">IF(AND($BC108=$BC$5,$B108=2001),CONCATENATE($BC108," ",$B108),"")</f>
        <v/>
      </c>
      <c r="BE108" s="0" t="str">
        <f aca="false">IF(AND($BC108=$BC$5,$B108=2002),CONCATENATE($BC108," ",$B108),"")</f>
        <v/>
      </c>
      <c r="BF108" s="0" t="str">
        <f aca="false">IF(AND($BC108=$BC$5,$B108=2003),CONCATENATE($BC108," ",$B108),"")</f>
        <v/>
      </c>
      <c r="BG108" s="0" t="str">
        <f aca="false">IF(AND($BC108=$BC$5,$B108=2004),CONCATENATE($BC108," ",$B108),"")</f>
        <v/>
      </c>
      <c r="BH108" s="0" t="str">
        <f aca="false">IF(OR($EZ108=BH$5,$FA108=BH$5,$FB108=BH$5),BH$5,"")</f>
        <v/>
      </c>
      <c r="BI108" s="0" t="str">
        <f aca="false">IF(AND($BH108=$BH$5,$B108=2001),CONCATENATE($BH108," ",$B108),"")</f>
        <v/>
      </c>
      <c r="BJ108" s="0" t="str">
        <f aca="false">IF(AND($BH108=$BH$5,$B108=2002),CONCATENATE($BH108," ",$B108),"")</f>
        <v/>
      </c>
      <c r="BK108" s="0" t="str">
        <f aca="false">IF(AND($BH108=$BH$5,$B108=2003),CONCATENATE($BH108," ",$B108),"")</f>
        <v/>
      </c>
      <c r="BL108" s="0" t="str">
        <f aca="false">IF(AND($BH108=$BH$5,$B108=2004),CONCATENATE($BH108," ",$B108),"")</f>
        <v/>
      </c>
      <c r="BM108" s="0" t="str">
        <f aca="false">IF(OR($EZ108=BM$5,$FA108=BM$5,$FB108=BM$5),BM$5,"")</f>
        <v/>
      </c>
      <c r="BN108" s="0" t="str">
        <f aca="false">IF(AND($BM108=$BM$5,$B108=2001),CONCATENATE($BM108," ",$B108),"")</f>
        <v/>
      </c>
      <c r="BO108" s="0" t="str">
        <f aca="false">IF(AND($BM108=$BM$5,$B108=2002),CONCATENATE($BM108," ",$B108),"")</f>
        <v/>
      </c>
      <c r="BP108" s="0" t="str">
        <f aca="false">IF(AND($BM108=$BM$5,$B108=2003),CONCATENATE($BM108," ",$B108),"")</f>
        <v/>
      </c>
      <c r="BQ108" s="0" t="str">
        <f aca="false">IF(AND($BM108=$BM$5,$B108=2004),CONCATENATE($BM108," ",$B108),"")</f>
        <v/>
      </c>
      <c r="BR108" s="0" t="str">
        <f aca="false">IF(OR($EZ108=BR$5,$FA108=BR$5,$FB108=BR$5),BR$5,"")</f>
        <v/>
      </c>
      <c r="BS108" s="0" t="str">
        <f aca="false">IF(AND($BR108=$BR$5,$B108=2001),CONCATENATE($BR108," ",$B108),"")</f>
        <v/>
      </c>
      <c r="BT108" s="0" t="str">
        <f aca="false">IF(AND($BR108=$BR$5,$B108=2002),CONCATENATE($BR108," ",$B108),"")</f>
        <v/>
      </c>
      <c r="BU108" s="0" t="str">
        <f aca="false">IF(AND($BR108=$BR$5,$B108=2003),CONCATENATE($BR108," ",$B108),"")</f>
        <v/>
      </c>
      <c r="BV108" s="0" t="str">
        <f aca="false">IF(AND($BR108=$BR$5,$B108=2004),CONCATENATE($BR108," ",$B108),"")</f>
        <v/>
      </c>
      <c r="BW108" s="0" t="str">
        <f aca="false">IF(OR($EZ108=BW$5,$FA108=BW$5,$FB108=BW$5),BW$5,"")</f>
        <v>PSCO</v>
      </c>
      <c r="BX108" s="0" t="str">
        <f aca="false">IF(AND($BW108=$BW$5,$B108=2001),CONCATENATE($BW108," ",$B108),"")</f>
        <v/>
      </c>
      <c r="BY108" s="0" t="str">
        <f aca="false">IF(AND($BW108=$BW$5,$B108=2002),CONCATENATE($BW108," ",$B108),"")</f>
        <v/>
      </c>
      <c r="BZ108" s="0" t="str">
        <f aca="false">IF(AND($BW108=$BW$5,$B108=2003),CONCATENATE($BW108," ",$B108),"")</f>
        <v>PSCO 2003</v>
      </c>
      <c r="CA108" s="0" t="str">
        <f aca="false">IF(AND($BW108=$BW$5,$B108=2004),CONCATENATE($BW108," ",$B108),"")</f>
        <v/>
      </c>
      <c r="CB108" s="0" t="str">
        <f aca="false">IF(OR($EZ108=CB$5,$FA108=CB$5,$FB108=CB$5),CB$5,"")</f>
        <v/>
      </c>
      <c r="CC108" s="0" t="str">
        <f aca="false">IF(AND($CB108=$CB$5,$B108=2001),CONCATENATE($CB108," ",$B108),"")</f>
        <v/>
      </c>
      <c r="CD108" s="0" t="str">
        <f aca="false">IF(AND($CB108=$CB$5,$B108=2002),CONCATENATE($CB108," ",$B108),"")</f>
        <v/>
      </c>
      <c r="CE108" s="0" t="str">
        <f aca="false">IF(AND($CB108=$CB$5,$B108=2003),CONCATENATE($CB108," ",$B108),"")</f>
        <v/>
      </c>
      <c r="CF108" s="0" t="str">
        <f aca="false">IF(AND($CB108=$CB$5,$B108=2004),CONCATENATE($CB108," ",$B108),"")</f>
        <v/>
      </c>
      <c r="CG108" s="0" t="str">
        <f aca="false">IF(OR($EZ108=CG$5,$FA108=CG$5,$FB108=CG$5),CG$5,"")</f>
        <v/>
      </c>
      <c r="CH108" s="0" t="str">
        <f aca="false">IF(AND($CG108=$CG$5,$B108=2001),CONCATENATE($CG108," ",$B108),"")</f>
        <v/>
      </c>
      <c r="CI108" s="0" t="str">
        <f aca="false">IF(AND($CG108=$CG$5,$B108=2002),CONCATENATE($CG108," ",$B108),"")</f>
        <v/>
      </c>
      <c r="CJ108" s="0" t="str">
        <f aca="false">IF(AND($CG108=$CG$5,$B108=2003),CONCATENATE($CG108," ",$B108),"")</f>
        <v/>
      </c>
      <c r="CK108" s="0" t="str">
        <f aca="false">IF(AND($CG108=$CG$5,$B108=2004),CONCATENATE($CG108," ",$B108),"")</f>
        <v/>
      </c>
      <c r="CL108" s="0" t="str">
        <f aca="false">IF(OR($EZ108=CL$5,$FA108=CL$5,$FB108=CL$5),CL$5,"")</f>
        <v/>
      </c>
      <c r="CM108" s="0" t="str">
        <f aca="false">IF(AND($CL108=$CL$5,$B108=2001),CONCATENATE($CL108," ",$B108),"")</f>
        <v/>
      </c>
      <c r="CN108" s="0" t="str">
        <f aca="false">IF(AND($CL108=$CL$5,$B108=2002),CONCATENATE($CL108," ",$B108),"")</f>
        <v/>
      </c>
      <c r="CO108" s="0" t="str">
        <f aca="false">IF(AND($CL108=$CL$5,$B108=2003),CONCATENATE($CL108," ",$B108),"")</f>
        <v/>
      </c>
      <c r="CP108" s="0" t="str">
        <f aca="false">IF(AND($CL108=$CL$5,$B108=2004),CONCATENATE($CL108," ",$B108),"")</f>
        <v/>
      </c>
      <c r="CQ108" s="0" t="str">
        <f aca="false">IF(OR($EZ108=CQ$5,$FA108=CQ$5,$FB108=CQ$5),CQ$5,"")</f>
        <v/>
      </c>
      <c r="CR108" s="0" t="str">
        <f aca="false">IF(AND($CQ108=$CQ$5,$B108=2001),CONCATENATE($CQ108," ",$B108),"")</f>
        <v/>
      </c>
      <c r="CS108" s="0" t="str">
        <f aca="false">IF(AND($CQ108=$CQ$5,$B108=2002),CONCATENATE($CQ108," ",$B108),"")</f>
        <v/>
      </c>
      <c r="CT108" s="0" t="str">
        <f aca="false">IF(AND($CQ108=$CQ$5,$B108=2003),CONCATENATE($CQ108," ",$B108),"")</f>
        <v/>
      </c>
      <c r="CU108" s="0" t="str">
        <f aca="false">IF(AND($CQ108=$CQ$5,$B108=2004),CONCATENATE($CQ108," ",$B108),"")</f>
        <v/>
      </c>
      <c r="CV108" s="0" t="str">
        <f aca="false">IF(OR($EZ108=CV$5,$FA108=CV$5,$FB108=CV$5),CV$5,"")</f>
        <v/>
      </c>
      <c r="CW108" s="0" t="str">
        <f aca="false">IF(AND($CV108=$CV$5,$B108=2001),CONCATENATE($CV108," ",$B108),"")</f>
        <v/>
      </c>
      <c r="CX108" s="0" t="str">
        <f aca="false">IF(AND($CV108=$CV$5,$B108=2002),CONCATENATE($CV108," ",$B108),"")</f>
        <v/>
      </c>
      <c r="CY108" s="0" t="str">
        <f aca="false">IF(AND($CV108=$CV$5,$B108=2003),CONCATENATE($CV108," ",$B108),"")</f>
        <v/>
      </c>
      <c r="CZ108" s="0" t="str">
        <f aca="false">IF(AND($CV108=$CV$5,$B108=2004),CONCATENATE($CV108," ",$B108),"")</f>
        <v/>
      </c>
      <c r="DA108" s="0" t="str">
        <f aca="false">IF(OR($EZ108=DA$5,$FA108=DA$5,$FB108=DA$5),DA$5,"")</f>
        <v/>
      </c>
      <c r="DB108" s="0" t="str">
        <f aca="false">IF(AND($DA108=$DA$5,$B108=2001),CONCATENATE($DA108," ",$B108),"")</f>
        <v/>
      </c>
      <c r="DC108" s="0" t="str">
        <f aca="false">IF(AND($DA108=$DA$5,$B108=2002),CONCATENATE($DA108," ",$B108),"")</f>
        <v/>
      </c>
      <c r="DD108" s="0" t="str">
        <f aca="false">IF(AND($DA108=$DA$5,$B108=2003),CONCATENATE($DA108," ",$B108),"")</f>
        <v/>
      </c>
      <c r="DE108" s="0" t="str">
        <f aca="false">IF(AND($DA108=$DA$5,$B108=2004),CONCATENATE($DA108," ",$B108),"")</f>
        <v/>
      </c>
      <c r="DF108" s="0" t="n">
        <v>270</v>
      </c>
      <c r="DG108" s="0" t="n">
        <v>270</v>
      </c>
      <c r="DH108" s="12" t="n">
        <v>2606.1</v>
      </c>
      <c r="DI108" s="12" t="n">
        <v>1205</v>
      </c>
      <c r="DJ108" s="12" t="n">
        <v>7305</v>
      </c>
      <c r="DK108" s="12" t="n">
        <v>2363</v>
      </c>
      <c r="DL108" s="12" t="n">
        <v>845</v>
      </c>
      <c r="DM108" s="0" t="n">
        <v>6.8</v>
      </c>
      <c r="DN108" s="12" t="n">
        <v>1503.1</v>
      </c>
      <c r="DO108" s="0" t="n">
        <v>34</v>
      </c>
      <c r="DP108" s="0" t="n">
        <v>160</v>
      </c>
      <c r="DQ108" s="12" t="n">
        <v>2835</v>
      </c>
      <c r="DR108" s="12" t="n">
        <v>350</v>
      </c>
      <c r="DS108" s="12" t="n">
        <v>4866</v>
      </c>
      <c r="DT108" s="12" t="n">
        <v>1296</v>
      </c>
      <c r="DU108" s="12" t="n">
        <v>1503.1</v>
      </c>
      <c r="DV108" s="0" t="n">
        <v>6.8</v>
      </c>
      <c r="DW108" s="0" t="n">
        <v>49</v>
      </c>
      <c r="DX108" s="12" t="n">
        <v>1775.2</v>
      </c>
      <c r="DY108" s="0" t="n">
        <v>685</v>
      </c>
      <c r="DZ108" s="0" t="n">
        <v>1065</v>
      </c>
      <c r="EA108" s="0" t="n">
        <v>0</v>
      </c>
      <c r="EB108" s="12" t="n">
        <f aca="false">DF108*$EB$1*$EB$2</f>
        <v>48600</v>
      </c>
      <c r="EC108" s="12" t="n">
        <v>469098</v>
      </c>
      <c r="ED108" s="12" t="n">
        <v>216900</v>
      </c>
      <c r="EE108" s="12" t="n">
        <v>1314900</v>
      </c>
      <c r="EF108" s="12" t="n">
        <v>425340</v>
      </c>
      <c r="EG108" s="12" t="n">
        <v>152100</v>
      </c>
      <c r="EH108" s="12" t="n">
        <v>1224</v>
      </c>
      <c r="EI108" s="12" t="n">
        <v>270558</v>
      </c>
      <c r="EJ108" s="12" t="n">
        <v>6120</v>
      </c>
      <c r="EK108" s="12" t="n">
        <v>28800</v>
      </c>
      <c r="EL108" s="12" t="n">
        <v>510300</v>
      </c>
      <c r="EM108" s="12" t="n">
        <v>63000</v>
      </c>
      <c r="EN108" s="12" t="n">
        <v>875880</v>
      </c>
      <c r="EO108" s="12" t="n">
        <v>233280</v>
      </c>
      <c r="EP108" s="12" t="n">
        <v>270558</v>
      </c>
      <c r="EQ108" s="0" t="n">
        <v>1224</v>
      </c>
      <c r="ER108" s="12" t="n">
        <v>8820</v>
      </c>
      <c r="ES108" s="12" t="n">
        <v>319536</v>
      </c>
      <c r="ET108" s="12" t="n">
        <v>123300</v>
      </c>
      <c r="EU108" s="12" t="n">
        <v>191700</v>
      </c>
      <c r="EV108" s="0" t="n">
        <v>0</v>
      </c>
      <c r="EW108" s="0" t="s">
        <v>121</v>
      </c>
      <c r="EX108" s="0" t="s">
        <v>115</v>
      </c>
      <c r="EY108" s="0" t="s">
        <v>116</v>
      </c>
      <c r="EZ108" s="27" t="s">
        <v>58</v>
      </c>
      <c r="FA108" s="27" t="s">
        <v>89</v>
      </c>
      <c r="FB108" s="27" t="s">
        <v>80</v>
      </c>
      <c r="FS108" s="0" t="n">
        <v>533</v>
      </c>
    </row>
    <row r="109" customFormat="false" ht="12.75" hidden="false" customHeight="false" outlineLevel="0" collapsed="false">
      <c r="A109" s="0" t="s">
        <v>108</v>
      </c>
      <c r="B109" s="0" t="n">
        <v>2003</v>
      </c>
      <c r="C109" s="24" t="s">
        <v>452</v>
      </c>
      <c r="D109" s="0" t="s">
        <v>382</v>
      </c>
      <c r="E109" s="0" t="str">
        <f aca="false">CONCATENATE(D109," ",B109)</f>
        <v>CO 2003</v>
      </c>
      <c r="F109" s="0" t="s">
        <v>385</v>
      </c>
      <c r="G109" s="0" t="s">
        <v>166</v>
      </c>
      <c r="H109" s="0" t="s">
        <v>386</v>
      </c>
      <c r="I109" s="0" t="s">
        <v>387</v>
      </c>
      <c r="J109" s="0" t="str">
        <f aca="false">IF(OR($EZ109=J$5,$FA109=J$5,$FB109=J$5),J$5,"")</f>
        <v>CIG</v>
      </c>
      <c r="K109" s="0" t="str">
        <f aca="false">IF(AND($J109=$J$5,$B109=2001),CONCATENATE($J109," ",$B109),"")</f>
        <v/>
      </c>
      <c r="L109" s="0" t="str">
        <f aca="false">IF(AND($J109=$J$5,$B109=2002),CONCATENATE($J109," ",$B109),"")</f>
        <v/>
      </c>
      <c r="M109" s="0" t="str">
        <f aca="false">IF(AND($J109=$J$5,$B109=2003),CONCATENATE($J109," ",$B109),"")</f>
        <v>CIG 2003</v>
      </c>
      <c r="N109" s="0" t="str">
        <f aca="false">IF(AND($J109=$J$5,$B109=2004),CONCATENATE($J109," ",$B109),"")</f>
        <v/>
      </c>
      <c r="O109" s="0" t="str">
        <f aca="false">IF(OR($EZ109=O$5,$FA109=O$5,$FB109=O$5),O$5,"")</f>
        <v/>
      </c>
      <c r="P109" s="0" t="str">
        <f aca="false">IF(AND($O109=$O$5,$B109=2001),CONCATENATE($O109," ",$B109),"")</f>
        <v/>
      </c>
      <c r="Q109" s="0" t="str">
        <f aca="false">IF(AND($O109=$O$5,$B109=2002),CONCATENATE($O109," ",$B109),"")</f>
        <v/>
      </c>
      <c r="R109" s="0" t="str">
        <f aca="false">IF(AND($O109=$O$5,$B109=2003),CONCATENATE($O109," ",$B109),"")</f>
        <v/>
      </c>
      <c r="S109" s="0" t="str">
        <f aca="false">IF(AND($O109=$O$5,$B109=2004),CONCATENATE($O109," ",$B109),"")</f>
        <v/>
      </c>
      <c r="T109" s="0" t="str">
        <f aca="false">IF(OR($EZ109=T$5,$FA109=T$5,$FB109=T$5),T$5,"")</f>
        <v/>
      </c>
      <c r="U109" s="0" t="str">
        <f aca="false">IF(AND($T109=$T$5,$B109=2001),CONCATENATE($T109," ",$B109),"")</f>
        <v/>
      </c>
      <c r="V109" s="0" t="str">
        <f aca="false">IF(AND($T109=$T$5,$B109=2002),CONCATENATE($T109," ",$B109),"")</f>
        <v/>
      </c>
      <c r="W109" s="0" t="str">
        <f aca="false">IF(AND($T109=$T$5,$B109=2003),CONCATENATE($T109," ",$B109),"")</f>
        <v/>
      </c>
      <c r="X109" s="0" t="str">
        <f aca="false">IF(AND($T109=$T$5,$B109=2004),CONCATENATE($T109," ",$B109),"")</f>
        <v/>
      </c>
      <c r="Y109" s="0" t="str">
        <f aca="false">IF(OR($EZ109=Y$5,$FA109=Y$5,$FB109=Y$5),Y$5,"")</f>
        <v/>
      </c>
      <c r="Z109" s="0" t="str">
        <f aca="false">IF(AND($Y109=$Y$5,$B109=2001),CONCATENATE($Y109," ",$B109),"")</f>
        <v/>
      </c>
      <c r="AA109" s="0" t="str">
        <f aca="false">IF(AND($Y109=$Y$5,$B109=2002),CONCATENATE($Y109," ",$B109),"")</f>
        <v/>
      </c>
      <c r="AB109" s="0" t="str">
        <f aca="false">IF(AND($Y109=$Y$5,$B109=2003),CONCATENATE($Y109," ",$B109),"")</f>
        <v/>
      </c>
      <c r="AC109" s="0" t="str">
        <f aca="false">IF(AND($Y109=$Y$5,$B109=2004),CONCATENATE($Y109," ",$B109),"")</f>
        <v/>
      </c>
      <c r="AD109" s="0" t="str">
        <f aca="false">IF(OR($EZ109=AD$5,$FA109=AD$5,$FB109=AD$5),AD$5,"")</f>
        <v/>
      </c>
      <c r="AE109" s="0" t="str">
        <f aca="false">IF(AND($AD109=$AD$5,$B109=2001),CONCATENATE($AD109," ",$B109),"")</f>
        <v/>
      </c>
      <c r="AF109" s="0" t="str">
        <f aca="false">IF(AND($AD109=$AD$5,$B109=2002),CONCATENATE($AD109," ",$B109),"")</f>
        <v/>
      </c>
      <c r="AG109" s="0" t="str">
        <f aca="false">IF(AND($AD109=$AD$5,$B109=2003),CONCATENATE($AD109," ",$B109),"")</f>
        <v/>
      </c>
      <c r="AH109" s="0" t="str">
        <f aca="false">IF(AND($AD109=$AD$5,$B109=2004),CONCATENATE($AD109," ",$B109),"")</f>
        <v/>
      </c>
      <c r="AI109" s="0" t="str">
        <f aca="false">IF(OR($EZ109=AI$5,$FA109=AI$5,$FB109=AI$5),AI$5,"")</f>
        <v/>
      </c>
      <c r="AJ109" s="0" t="str">
        <f aca="false">IF(AND($AI109=$AI$5,$B109=2001),CONCATENATE($AI109," ",$B109),"")</f>
        <v/>
      </c>
      <c r="AK109" s="0" t="str">
        <f aca="false">IF(AND($AI109=$AI$5,$B109=2002),CONCATENATE($AI109," ",$B109),"")</f>
        <v/>
      </c>
      <c r="AL109" s="0" t="str">
        <f aca="false">IF(AND($AI109=$AI$5,$B109=2003),CONCATENATE($AI109," ",$B109),"")</f>
        <v/>
      </c>
      <c r="AM109" s="0" t="str">
        <f aca="false">IF(AND($AI109=$AI$5,$B109=2004),CONCATENATE($AI109," ",$B109),"")</f>
        <v/>
      </c>
      <c r="AN109" s="0" t="str">
        <f aca="false">IF(OR($EZ109=AN$5,$FA109=AN$5,$FB109=AN$5),AN$5,"")</f>
        <v/>
      </c>
      <c r="AO109" s="0" t="str">
        <f aca="false">IF(AND($AN109=$AN$5,$B109=2001),CONCATENATE($AN109," ",$B109),"")</f>
        <v/>
      </c>
      <c r="AP109" s="0" t="str">
        <f aca="false">IF(AND($AN109=$AN$5,$B109=2002),CONCATENATE($AN109," ",$B109),"")</f>
        <v/>
      </c>
      <c r="AQ109" s="0" t="str">
        <f aca="false">IF(AND($AN109=$AN$5,$B109=2003),CONCATENATE($AN109," ",$B109),"")</f>
        <v/>
      </c>
      <c r="AR109" s="0" t="str">
        <f aca="false">IF(AND($AN109=$AN$5,$B109=2004),CONCATENATE($AN109," ",$B109),"")</f>
        <v/>
      </c>
      <c r="AS109" s="0" t="str">
        <f aca="false">IF(OR($EZ109=AS$5,$FA109=AS$5,$FB109=AS$5),AS$5,"")</f>
        <v/>
      </c>
      <c r="AT109" s="0" t="str">
        <f aca="false">IF(AND($AS109=$AS$5,$B109=2001),CONCATENATE($AS109," ",$B109),"")</f>
        <v/>
      </c>
      <c r="AU109" s="0" t="str">
        <f aca="false">IF(AND($AS109=$AS$5,$B109=2002),CONCATENATE($AS109," ",$B109),"")</f>
        <v/>
      </c>
      <c r="AV109" s="0" t="str">
        <f aca="false">IF(AND($AS109=$AS$5,$B109=2003),CONCATENATE($AS109," ",$B109),"")</f>
        <v/>
      </c>
      <c r="AW109" s="0" t="str">
        <f aca="false">IF(AND($AS109=$AS$5,$B109=2004),CONCATENATE($AS109," ",$B109),"")</f>
        <v/>
      </c>
      <c r="AX109" s="0" t="str">
        <f aca="false">IF(OR($EZ109=AX$5,$FA109=AX$5,$FB109=AX$5),AX$5,"")</f>
        <v/>
      </c>
      <c r="AY109" s="0" t="str">
        <f aca="false">IF(AND($AX109=$AX$5,$B109=2001),CONCATENATE($AX109," ",$B109),"")</f>
        <v/>
      </c>
      <c r="AZ109" s="0" t="str">
        <f aca="false">IF(AND($AX109=$AX$5,$B109=2002),CONCATENATE($AX109," ",$B109),"")</f>
        <v/>
      </c>
      <c r="BA109" s="0" t="str">
        <f aca="false">IF(AND($AX109=$AX$5,$B109=2003),CONCATENATE($AX109," ",$B109),"")</f>
        <v/>
      </c>
      <c r="BB109" s="0" t="str">
        <f aca="false">IF(AND($AX109=$AX$5,$B109=2004),CONCATENATE($AX109," ",$B109),"")</f>
        <v/>
      </c>
      <c r="BC109" s="0" t="str">
        <f aca="false">IF(OR($EZ109=BC$5,$FA109=BC$5,$FB109=BC$5),BC$5,"")</f>
        <v/>
      </c>
      <c r="BD109" s="0" t="str">
        <f aca="false">IF(AND($BC109=$BC$5,$B109=2001),CONCATENATE($BC109," ",$B109),"")</f>
        <v/>
      </c>
      <c r="BE109" s="0" t="str">
        <f aca="false">IF(AND($BC109=$BC$5,$B109=2002),CONCATENATE($BC109," ",$B109),"")</f>
        <v/>
      </c>
      <c r="BF109" s="0" t="str">
        <f aca="false">IF(AND($BC109=$BC$5,$B109=2003),CONCATENATE($BC109," ",$B109),"")</f>
        <v/>
      </c>
      <c r="BG109" s="0" t="str">
        <f aca="false">IF(AND($BC109=$BC$5,$B109=2004),CONCATENATE($BC109," ",$B109),"")</f>
        <v/>
      </c>
      <c r="BH109" s="0" t="str">
        <f aca="false">IF(OR($EZ109=BH$5,$FA109=BH$5,$FB109=BH$5),BH$5,"")</f>
        <v/>
      </c>
      <c r="BI109" s="0" t="str">
        <f aca="false">IF(AND($BH109=$BH$5,$B109=2001),CONCATENATE($BH109," ",$B109),"")</f>
        <v/>
      </c>
      <c r="BJ109" s="0" t="str">
        <f aca="false">IF(AND($BH109=$BH$5,$B109=2002),CONCATENATE($BH109," ",$B109),"")</f>
        <v/>
      </c>
      <c r="BK109" s="0" t="str">
        <f aca="false">IF(AND($BH109=$BH$5,$B109=2003),CONCATENATE($BH109," ",$B109),"")</f>
        <v/>
      </c>
      <c r="BL109" s="0" t="str">
        <f aca="false">IF(AND($BH109=$BH$5,$B109=2004),CONCATENATE($BH109," ",$B109),"")</f>
        <v/>
      </c>
      <c r="BM109" s="0" t="str">
        <f aca="false">IF(OR($EZ109=BM$5,$FA109=BM$5,$FB109=BM$5),BM$5,"")</f>
        <v/>
      </c>
      <c r="BN109" s="0" t="str">
        <f aca="false">IF(AND($BM109=$BM$5,$B109=2001),CONCATENATE($BM109," ",$B109),"")</f>
        <v/>
      </c>
      <c r="BO109" s="0" t="str">
        <f aca="false">IF(AND($BM109=$BM$5,$B109=2002),CONCATENATE($BM109," ",$B109),"")</f>
        <v/>
      </c>
      <c r="BP109" s="0" t="str">
        <f aca="false">IF(AND($BM109=$BM$5,$B109=2003),CONCATENATE($BM109," ",$B109),"")</f>
        <v/>
      </c>
      <c r="BQ109" s="0" t="str">
        <f aca="false">IF(AND($BM109=$BM$5,$B109=2004),CONCATENATE($BM109," ",$B109),"")</f>
        <v/>
      </c>
      <c r="BR109" s="0" t="str">
        <f aca="false">IF(OR($EZ109=BR$5,$FA109=BR$5,$FB109=BR$5),BR$5,"")</f>
        <v/>
      </c>
      <c r="BS109" s="0" t="str">
        <f aca="false">IF(AND($BR109=$BR$5,$B109=2001),CONCATENATE($BR109," ",$B109),"")</f>
        <v/>
      </c>
      <c r="BT109" s="0" t="str">
        <f aca="false">IF(AND($BR109=$BR$5,$B109=2002),CONCATENATE($BR109," ",$B109),"")</f>
        <v/>
      </c>
      <c r="BU109" s="0" t="str">
        <f aca="false">IF(AND($BR109=$BR$5,$B109=2003),CONCATENATE($BR109," ",$B109),"")</f>
        <v/>
      </c>
      <c r="BV109" s="0" t="str">
        <f aca="false">IF(AND($BR109=$BR$5,$B109=2004),CONCATENATE($BR109," ",$B109),"")</f>
        <v/>
      </c>
      <c r="BW109" s="0" t="str">
        <f aca="false">IF(OR($EZ109=BW$5,$FA109=BW$5,$FB109=BW$5),BW$5,"")</f>
        <v/>
      </c>
      <c r="BX109" s="0" t="str">
        <f aca="false">IF(AND($BW109=$BW$5,$B109=2001),CONCATENATE($BW109," ",$B109),"")</f>
        <v/>
      </c>
      <c r="BY109" s="0" t="str">
        <f aca="false">IF(AND($BW109=$BW$5,$B109=2002),CONCATENATE($BW109," ",$B109),"")</f>
        <v/>
      </c>
      <c r="BZ109" s="0" t="str">
        <f aca="false">IF(AND($BW109=$BW$5,$B109=2003),CONCATENATE($BW109," ",$B109),"")</f>
        <v/>
      </c>
      <c r="CA109" s="0" t="str">
        <f aca="false">IF(AND($BW109=$BW$5,$B109=2004),CONCATENATE($BW109," ",$B109),"")</f>
        <v/>
      </c>
      <c r="CB109" s="0" t="str">
        <f aca="false">IF(OR($EZ109=CB$5,$FA109=CB$5,$FB109=CB$5),CB$5,"")</f>
        <v/>
      </c>
      <c r="CC109" s="0" t="str">
        <f aca="false">IF(AND($CB109=$CB$5,$B109=2001),CONCATENATE($CB109," ",$B109),"")</f>
        <v/>
      </c>
      <c r="CD109" s="0" t="str">
        <f aca="false">IF(AND($CB109=$CB$5,$B109=2002),CONCATENATE($CB109," ",$B109),"")</f>
        <v/>
      </c>
      <c r="CE109" s="0" t="str">
        <f aca="false">IF(AND($CB109=$CB$5,$B109=2003),CONCATENATE($CB109," ",$B109),"")</f>
        <v/>
      </c>
      <c r="CF109" s="0" t="str">
        <f aca="false">IF(AND($CB109=$CB$5,$B109=2004),CONCATENATE($CB109," ",$B109),"")</f>
        <v/>
      </c>
      <c r="CG109" s="0" t="str">
        <f aca="false">IF(OR($EZ109=CG$5,$FA109=CG$5,$FB109=CG$5),CG$5,"")</f>
        <v/>
      </c>
      <c r="CH109" s="0" t="str">
        <f aca="false">IF(AND($CG109=$CG$5,$B109=2001),CONCATENATE($CG109," ",$B109),"")</f>
        <v/>
      </c>
      <c r="CI109" s="0" t="str">
        <f aca="false">IF(AND($CG109=$CG$5,$B109=2002),CONCATENATE($CG109," ",$B109),"")</f>
        <v/>
      </c>
      <c r="CJ109" s="0" t="str">
        <f aca="false">IF(AND($CG109=$CG$5,$B109=2003),CONCATENATE($CG109," ",$B109),"")</f>
        <v/>
      </c>
      <c r="CK109" s="0" t="str">
        <f aca="false">IF(AND($CG109=$CG$5,$B109=2004),CONCATENATE($CG109," ",$B109),"")</f>
        <v/>
      </c>
      <c r="CL109" s="0" t="str">
        <f aca="false">IF(OR($EZ109=CL$5,$FA109=CL$5,$FB109=CL$5),CL$5,"")</f>
        <v/>
      </c>
      <c r="CM109" s="0" t="str">
        <f aca="false">IF(AND($CL109=$CL$5,$B109=2001),CONCATENATE($CL109," ",$B109),"")</f>
        <v/>
      </c>
      <c r="CN109" s="0" t="str">
        <f aca="false">IF(AND($CL109=$CL$5,$B109=2002),CONCATENATE($CL109," ",$B109),"")</f>
        <v/>
      </c>
      <c r="CO109" s="0" t="str">
        <f aca="false">IF(AND($CL109=$CL$5,$B109=2003),CONCATENATE($CL109," ",$B109),"")</f>
        <v/>
      </c>
      <c r="CP109" s="0" t="str">
        <f aca="false">IF(AND($CL109=$CL$5,$B109=2004),CONCATENATE($CL109," ",$B109),"")</f>
        <v/>
      </c>
      <c r="CQ109" s="0" t="str">
        <f aca="false">IF(OR($EZ109=CQ$5,$FA109=CQ$5,$FB109=CQ$5),CQ$5,"")</f>
        <v/>
      </c>
      <c r="CR109" s="0" t="str">
        <f aca="false">IF(AND($CQ109=$CQ$5,$B109=2001),CONCATENATE($CQ109," ",$B109),"")</f>
        <v/>
      </c>
      <c r="CS109" s="0" t="str">
        <f aca="false">IF(AND($CQ109=$CQ$5,$B109=2002),CONCATENATE($CQ109," ",$B109),"")</f>
        <v/>
      </c>
      <c r="CT109" s="0" t="str">
        <f aca="false">IF(AND($CQ109=$CQ$5,$B109=2003),CONCATENATE($CQ109," ",$B109),"")</f>
        <v/>
      </c>
      <c r="CU109" s="0" t="str">
        <f aca="false">IF(AND($CQ109=$CQ$5,$B109=2004),CONCATENATE($CQ109," ",$B109),"")</f>
        <v/>
      </c>
      <c r="CV109" s="0" t="str">
        <f aca="false">IF(OR($EZ109=CV$5,$FA109=CV$5,$FB109=CV$5),CV$5,"")</f>
        <v/>
      </c>
      <c r="CW109" s="0" t="str">
        <f aca="false">IF(AND($CV109=$CV$5,$B109=2001),CONCATENATE($CV109," ",$B109),"")</f>
        <v/>
      </c>
      <c r="CX109" s="0" t="str">
        <f aca="false">IF(AND($CV109=$CV$5,$B109=2002),CONCATENATE($CV109," ",$B109),"")</f>
        <v/>
      </c>
      <c r="CY109" s="0" t="str">
        <f aca="false">IF(AND($CV109=$CV$5,$B109=2003),CONCATENATE($CV109," ",$B109),"")</f>
        <v/>
      </c>
      <c r="CZ109" s="0" t="str">
        <f aca="false">IF(AND($CV109=$CV$5,$B109=2004),CONCATENATE($CV109," ",$B109),"")</f>
        <v/>
      </c>
      <c r="DA109" s="0" t="str">
        <f aca="false">IF(OR($EZ109=DA$5,$FA109=DA$5,$FB109=DA$5),DA$5,"")</f>
        <v/>
      </c>
      <c r="DB109" s="0" t="str">
        <f aca="false">IF(AND($DA109=$DA$5,$B109=2001),CONCATENATE($DA109," ",$B109),"")</f>
        <v/>
      </c>
      <c r="DC109" s="0" t="str">
        <f aca="false">IF(AND($DA109=$DA$5,$B109=2002),CONCATENATE($DA109," ",$B109),"")</f>
        <v/>
      </c>
      <c r="DD109" s="0" t="str">
        <f aca="false">IF(AND($DA109=$DA$5,$B109=2003),CONCATENATE($DA109," ",$B109),"")</f>
        <v/>
      </c>
      <c r="DE109" s="0" t="str">
        <f aca="false">IF(AND($DA109=$DA$5,$B109=2004),CONCATENATE($DA109," ",$B109),"")</f>
        <v/>
      </c>
      <c r="DF109" s="0" t="n">
        <v>460</v>
      </c>
      <c r="DG109" s="0" t="n">
        <v>0</v>
      </c>
      <c r="DH109" s="12" t="n">
        <v>3066.1</v>
      </c>
      <c r="DI109" s="12" t="n">
        <v>1205</v>
      </c>
      <c r="DJ109" s="12" t="n">
        <v>9850</v>
      </c>
      <c r="DK109" s="12" t="n">
        <v>3833</v>
      </c>
      <c r="DL109" s="12" t="n">
        <v>1845</v>
      </c>
      <c r="DM109" s="0" t="n">
        <v>6.8</v>
      </c>
      <c r="DN109" s="12" t="n">
        <v>1503.1</v>
      </c>
      <c r="DO109" s="0" t="n">
        <v>34</v>
      </c>
      <c r="DP109" s="0" t="n">
        <v>160</v>
      </c>
      <c r="DQ109" s="12" t="n">
        <v>4295</v>
      </c>
      <c r="DR109" s="12" t="n">
        <v>1390</v>
      </c>
      <c r="DS109" s="12" t="n">
        <v>4866</v>
      </c>
      <c r="DT109" s="12" t="n">
        <v>1296</v>
      </c>
      <c r="DU109" s="12" t="n">
        <v>1503.1</v>
      </c>
      <c r="DV109" s="0" t="n">
        <v>6.8</v>
      </c>
      <c r="DW109" s="0" t="n">
        <v>559</v>
      </c>
      <c r="DX109" s="12" t="n">
        <v>2375.2</v>
      </c>
      <c r="DY109" s="0" t="n">
        <v>685</v>
      </c>
      <c r="DZ109" s="0" t="n">
        <v>1065</v>
      </c>
      <c r="EA109" s="0" t="n">
        <v>0</v>
      </c>
      <c r="EB109" s="12" t="n">
        <f aca="false">DF109*$EB$1*$EB$2</f>
        <v>82800</v>
      </c>
      <c r="EC109" s="12" t="n">
        <v>551898</v>
      </c>
      <c r="ED109" s="12" t="n">
        <v>216900</v>
      </c>
      <c r="EE109" s="12" t="n">
        <v>1773000</v>
      </c>
      <c r="EF109" s="12" t="n">
        <v>689940</v>
      </c>
      <c r="EG109" s="12" t="n">
        <v>332100</v>
      </c>
      <c r="EH109" s="12" t="n">
        <v>1224</v>
      </c>
      <c r="EI109" s="12" t="n">
        <v>270558</v>
      </c>
      <c r="EJ109" s="12" t="n">
        <v>6120</v>
      </c>
      <c r="EK109" s="12" t="n">
        <v>28800</v>
      </c>
      <c r="EL109" s="12" t="n">
        <v>773100</v>
      </c>
      <c r="EM109" s="12" t="n">
        <v>250200</v>
      </c>
      <c r="EN109" s="12" t="n">
        <v>875880</v>
      </c>
      <c r="EO109" s="12" t="n">
        <v>233280</v>
      </c>
      <c r="EP109" s="12" t="n">
        <v>270558</v>
      </c>
      <c r="EQ109" s="0" t="n">
        <v>1224</v>
      </c>
      <c r="ER109" s="12" t="n">
        <v>100620</v>
      </c>
      <c r="ES109" s="12" t="n">
        <v>427536</v>
      </c>
      <c r="ET109" s="12" t="n">
        <v>123300</v>
      </c>
      <c r="EU109" s="12" t="n">
        <v>191700</v>
      </c>
      <c r="EV109" s="0" t="n">
        <v>0</v>
      </c>
      <c r="EW109" s="0" t="s">
        <v>114</v>
      </c>
      <c r="EX109" s="0" t="s">
        <v>115</v>
      </c>
      <c r="EY109" s="0" t="s">
        <v>116</v>
      </c>
      <c r="EZ109" s="25" t="s">
        <v>58</v>
      </c>
      <c r="FA109" s="25"/>
      <c r="FB109" s="25"/>
      <c r="FG109" s="0" t="s">
        <v>589</v>
      </c>
      <c r="FH109" s="0" t="n">
        <v>0</v>
      </c>
      <c r="FS109" s="0" t="n">
        <v>839</v>
      </c>
    </row>
    <row r="110" customFormat="false" ht="12.75" hidden="false" customHeight="false" outlineLevel="0" collapsed="false">
      <c r="A110" s="0" t="s">
        <v>517</v>
      </c>
      <c r="B110" s="0" t="n">
        <v>2004</v>
      </c>
      <c r="C110" s="24"/>
      <c r="D110" s="0" t="s">
        <v>382</v>
      </c>
      <c r="E110" s="0" t="str">
        <f aca="false">CONCATENATE(D110," ",B110)</f>
        <v>CO 2004</v>
      </c>
      <c r="F110" s="0" t="s">
        <v>485</v>
      </c>
      <c r="G110" s="0" t="s">
        <v>580</v>
      </c>
      <c r="H110" s="0" t="s">
        <v>125</v>
      </c>
      <c r="I110" s="0" t="s">
        <v>486</v>
      </c>
      <c r="J110" s="0" t="str">
        <f aca="false">IF(OR($EZ110=J$5,$FA110=J$5,$FB110=J$5),J$5,"")</f>
        <v>CIG</v>
      </c>
      <c r="K110" s="0" t="str">
        <f aca="false">IF(AND($J110=$J$5,$B110=2001),CONCATENATE($J110," ",$B110),"")</f>
        <v/>
      </c>
      <c r="L110" s="0" t="str">
        <f aca="false">IF(AND($J110=$J$5,$B110=2002),CONCATENATE($J110," ",$B110),"")</f>
        <v/>
      </c>
      <c r="M110" s="0" t="str">
        <f aca="false">IF(AND($J110=$J$5,$B110=2003),CONCATENATE($J110," ",$B110),"")</f>
        <v/>
      </c>
      <c r="N110" s="0" t="str">
        <f aca="false">IF(AND($J110=$J$5,$B110=2004),CONCATENATE($J110," ",$B110),"")</f>
        <v>CIG 2004</v>
      </c>
      <c r="O110" s="0" t="str">
        <f aca="false">IF(OR($EZ110=O$5,$FA110=O$5,$FB110=O$5),O$5,"")</f>
        <v/>
      </c>
      <c r="P110" s="0" t="str">
        <f aca="false">IF(AND($O110=$O$5,$B110=2001),CONCATENATE($O110," ",$B110),"")</f>
        <v/>
      </c>
      <c r="Q110" s="0" t="str">
        <f aca="false">IF(AND($O110=$O$5,$B110=2002),CONCATENATE($O110," ",$B110),"")</f>
        <v/>
      </c>
      <c r="R110" s="0" t="str">
        <f aca="false">IF(AND($O110=$O$5,$B110=2003),CONCATENATE($O110," ",$B110),"")</f>
        <v/>
      </c>
      <c r="S110" s="0" t="str">
        <f aca="false">IF(AND($O110=$O$5,$B110=2004),CONCATENATE($O110," ",$B110),"")</f>
        <v/>
      </c>
      <c r="T110" s="0" t="str">
        <f aca="false">IF(OR($EZ110=T$5,$FA110=T$5,$FB110=T$5),T$5,"")</f>
        <v/>
      </c>
      <c r="U110" s="0" t="str">
        <f aca="false">IF(AND($T110=$T$5,$B110=2001),CONCATENATE($T110," ",$B110),"")</f>
        <v/>
      </c>
      <c r="V110" s="0" t="str">
        <f aca="false">IF(AND($T110=$T$5,$B110=2002),CONCATENATE($T110," ",$B110),"")</f>
        <v/>
      </c>
      <c r="W110" s="0" t="str">
        <f aca="false">IF(AND($T110=$T$5,$B110=2003),CONCATENATE($T110," ",$B110),"")</f>
        <v/>
      </c>
      <c r="X110" s="0" t="str">
        <f aca="false">IF(AND($T110=$T$5,$B110=2004),CONCATENATE($T110," ",$B110),"")</f>
        <v/>
      </c>
      <c r="Y110" s="0" t="str">
        <f aca="false">IF(OR($EZ110=Y$5,$FA110=Y$5,$FB110=Y$5),Y$5,"")</f>
        <v/>
      </c>
      <c r="Z110" s="0" t="str">
        <f aca="false">IF(AND($Y110=$Y$5,$B110=2001),CONCATENATE($Y110," ",$B110),"")</f>
        <v/>
      </c>
      <c r="AA110" s="0" t="str">
        <f aca="false">IF(AND($Y110=$Y$5,$B110=2002),CONCATENATE($Y110," ",$B110),"")</f>
        <v/>
      </c>
      <c r="AB110" s="0" t="str">
        <f aca="false">IF(AND($Y110=$Y$5,$B110=2003),CONCATENATE($Y110," ",$B110),"")</f>
        <v/>
      </c>
      <c r="AC110" s="0" t="str">
        <f aca="false">IF(AND($Y110=$Y$5,$B110=2004),CONCATENATE($Y110," ",$B110),"")</f>
        <v/>
      </c>
      <c r="AD110" s="0" t="str">
        <f aca="false">IF(OR($EZ110=AD$5,$FA110=AD$5,$FB110=AD$5),AD$5,"")</f>
        <v/>
      </c>
      <c r="AE110" s="0" t="str">
        <f aca="false">IF(AND($AD110=$AD$5,$B110=2001),CONCATENATE($AD110," ",$B110),"")</f>
        <v/>
      </c>
      <c r="AF110" s="0" t="str">
        <f aca="false">IF(AND($AD110=$AD$5,$B110=2002),CONCATENATE($AD110," ",$B110),"")</f>
        <v/>
      </c>
      <c r="AG110" s="0" t="str">
        <f aca="false">IF(AND($AD110=$AD$5,$B110=2003),CONCATENATE($AD110," ",$B110),"")</f>
        <v/>
      </c>
      <c r="AH110" s="0" t="str">
        <f aca="false">IF(AND($AD110=$AD$5,$B110=2004),CONCATENATE($AD110," ",$B110),"")</f>
        <v/>
      </c>
      <c r="AI110" s="0" t="str">
        <f aca="false">IF(OR($EZ110=AI$5,$FA110=AI$5,$FB110=AI$5),AI$5,"")</f>
        <v/>
      </c>
      <c r="AJ110" s="0" t="str">
        <f aca="false">IF(AND($AI110=$AI$5,$B110=2001),CONCATENATE($AI110," ",$B110),"")</f>
        <v/>
      </c>
      <c r="AK110" s="0" t="str">
        <f aca="false">IF(AND($AI110=$AI$5,$B110=2002),CONCATENATE($AI110," ",$B110),"")</f>
        <v/>
      </c>
      <c r="AL110" s="0" t="str">
        <f aca="false">IF(AND($AI110=$AI$5,$B110=2003),CONCATENATE($AI110," ",$B110),"")</f>
        <v/>
      </c>
      <c r="AM110" s="0" t="str">
        <f aca="false">IF(AND($AI110=$AI$5,$B110=2004),CONCATENATE($AI110," ",$B110),"")</f>
        <v/>
      </c>
      <c r="AN110" s="0" t="str">
        <f aca="false">IF(OR($EZ110=AN$5,$FA110=AN$5,$FB110=AN$5),AN$5,"")</f>
        <v>KN</v>
      </c>
      <c r="AO110" s="0" t="str">
        <f aca="false">IF(AND($AN110=$AN$5,$B110=2001),CONCATENATE($AN110," ",$B110),"")</f>
        <v/>
      </c>
      <c r="AP110" s="0" t="str">
        <f aca="false">IF(AND($AN110=$AN$5,$B110=2002),CONCATENATE($AN110," ",$B110),"")</f>
        <v/>
      </c>
      <c r="AQ110" s="0" t="str">
        <f aca="false">IF(AND($AN110=$AN$5,$B110=2003),CONCATENATE($AN110," ",$B110),"")</f>
        <v/>
      </c>
      <c r="AR110" s="0" t="str">
        <f aca="false">IF(AND($AN110=$AN$5,$B110=2004),CONCATENATE($AN110," ",$B110),"")</f>
        <v>KN 2004</v>
      </c>
      <c r="AS110" s="0" t="str">
        <f aca="false">IF(OR($EZ110=AS$5,$FA110=AS$5,$FB110=AS$5),AS$5,"")</f>
        <v/>
      </c>
      <c r="AT110" s="0" t="str">
        <f aca="false">IF(AND($AS110=$AS$5,$B110=2001),CONCATENATE($AS110," ",$B110),"")</f>
        <v/>
      </c>
      <c r="AU110" s="0" t="str">
        <f aca="false">IF(AND($AS110=$AS$5,$B110=2002),CONCATENATE($AS110," ",$B110),"")</f>
        <v/>
      </c>
      <c r="AV110" s="0" t="str">
        <f aca="false">IF(AND($AS110=$AS$5,$B110=2003),CONCATENATE($AS110," ",$B110),"")</f>
        <v/>
      </c>
      <c r="AW110" s="0" t="str">
        <f aca="false">IF(AND($AS110=$AS$5,$B110=2004),CONCATENATE($AS110," ",$B110),"")</f>
        <v/>
      </c>
      <c r="AX110" s="0" t="str">
        <f aca="false">IF(OR($EZ110=AX$5,$FA110=AX$5,$FB110=AX$5),AX$5,"")</f>
        <v/>
      </c>
      <c r="AY110" s="0" t="str">
        <f aca="false">IF(AND($AX110=$AX$5,$B110=2001),CONCATENATE($AX110," ",$B110),"")</f>
        <v/>
      </c>
      <c r="AZ110" s="0" t="str">
        <f aca="false">IF(AND($AX110=$AX$5,$B110=2002),CONCATENATE($AX110," ",$B110),"")</f>
        <v/>
      </c>
      <c r="BA110" s="0" t="str">
        <f aca="false">IF(AND($AX110=$AX$5,$B110=2003),CONCATENATE($AX110," ",$B110),"")</f>
        <v/>
      </c>
      <c r="BB110" s="0" t="str">
        <f aca="false">IF(AND($AX110=$AX$5,$B110=2004),CONCATENATE($AX110," ",$B110),"")</f>
        <v/>
      </c>
      <c r="BC110" s="0" t="str">
        <f aca="false">IF(OR($EZ110=BC$5,$FA110=BC$5,$FB110=BC$5),BC$5,"")</f>
        <v/>
      </c>
      <c r="BD110" s="0" t="str">
        <f aca="false">IF(AND($BC110=$BC$5,$B110=2001),CONCATENATE($BC110," ",$B110),"")</f>
        <v/>
      </c>
      <c r="BE110" s="0" t="str">
        <f aca="false">IF(AND($BC110=$BC$5,$B110=2002),CONCATENATE($BC110," ",$B110),"")</f>
        <v/>
      </c>
      <c r="BF110" s="0" t="str">
        <f aca="false">IF(AND($BC110=$BC$5,$B110=2003),CONCATENATE($BC110," ",$B110),"")</f>
        <v/>
      </c>
      <c r="BG110" s="0" t="str">
        <f aca="false">IF(AND($BC110=$BC$5,$B110=2004),CONCATENATE($BC110," ",$B110),"")</f>
        <v/>
      </c>
      <c r="BH110" s="0" t="str">
        <f aca="false">IF(OR($EZ110=BH$5,$FA110=BH$5,$FB110=BH$5),BH$5,"")</f>
        <v/>
      </c>
      <c r="BI110" s="0" t="str">
        <f aca="false">IF(AND($BH110=$BH$5,$B110=2001),CONCATENATE($BH110," ",$B110),"")</f>
        <v/>
      </c>
      <c r="BJ110" s="0" t="str">
        <f aca="false">IF(AND($BH110=$BH$5,$B110=2002),CONCATENATE($BH110," ",$B110),"")</f>
        <v/>
      </c>
      <c r="BK110" s="0" t="str">
        <f aca="false">IF(AND($BH110=$BH$5,$B110=2003),CONCATENATE($BH110," ",$B110),"")</f>
        <v/>
      </c>
      <c r="BL110" s="0" t="str">
        <f aca="false">IF(AND($BH110=$BH$5,$B110=2004),CONCATENATE($BH110," ",$B110),"")</f>
        <v/>
      </c>
      <c r="BM110" s="0" t="str">
        <f aca="false">IF(OR($EZ110=BM$5,$FA110=BM$5,$FB110=BM$5),BM$5,"")</f>
        <v/>
      </c>
      <c r="BN110" s="0" t="str">
        <f aca="false">IF(AND($BM110=$BM$5,$B110=2001),CONCATENATE($BM110," ",$B110),"")</f>
        <v/>
      </c>
      <c r="BO110" s="0" t="str">
        <f aca="false">IF(AND($BM110=$BM$5,$B110=2002),CONCATENATE($BM110," ",$B110),"")</f>
        <v/>
      </c>
      <c r="BP110" s="0" t="str">
        <f aca="false">IF(AND($BM110=$BM$5,$B110=2003),CONCATENATE($BM110," ",$B110),"")</f>
        <v/>
      </c>
      <c r="BQ110" s="0" t="str">
        <f aca="false">IF(AND($BM110=$BM$5,$B110=2004),CONCATENATE($BM110," ",$B110),"")</f>
        <v/>
      </c>
      <c r="BR110" s="0" t="str">
        <f aca="false">IF(OR($EZ110=BR$5,$FA110=BR$5,$FB110=BR$5),BR$5,"")</f>
        <v/>
      </c>
      <c r="BS110" s="0" t="str">
        <f aca="false">IF(AND($BR110=$BR$5,$B110=2001),CONCATENATE($BR110," ",$B110),"")</f>
        <v/>
      </c>
      <c r="BT110" s="0" t="str">
        <f aca="false">IF(AND($BR110=$BR$5,$B110=2002),CONCATENATE($BR110," ",$B110),"")</f>
        <v/>
      </c>
      <c r="BU110" s="0" t="str">
        <f aca="false">IF(AND($BR110=$BR$5,$B110=2003),CONCATENATE($BR110," ",$B110),"")</f>
        <v/>
      </c>
      <c r="BV110" s="0" t="str">
        <f aca="false">IF(AND($BR110=$BR$5,$B110=2004),CONCATENATE($BR110," ",$B110),"")</f>
        <v/>
      </c>
      <c r="BW110" s="0" t="str">
        <f aca="false">IF(OR($EZ110=BW$5,$FA110=BW$5,$FB110=BW$5),BW$5,"")</f>
        <v>PSCO</v>
      </c>
      <c r="BX110" s="0" t="str">
        <f aca="false">IF(AND($BW110=$BW$5,$B110=2001),CONCATENATE($BW110," ",$B110),"")</f>
        <v/>
      </c>
      <c r="BY110" s="0" t="str">
        <f aca="false">IF(AND($BW110=$BW$5,$B110=2002),CONCATENATE($BW110," ",$B110),"")</f>
        <v/>
      </c>
      <c r="BZ110" s="0" t="str">
        <f aca="false">IF(AND($BW110=$BW$5,$B110=2003),CONCATENATE($BW110," ",$B110),"")</f>
        <v/>
      </c>
      <c r="CA110" s="0" t="str">
        <f aca="false">IF(AND($BW110=$BW$5,$B110=2004),CONCATENATE($BW110," ",$B110),"")</f>
        <v>PSCO 2004</v>
      </c>
      <c r="CB110" s="0" t="str">
        <f aca="false">IF(OR($EZ110=CB$5,$FA110=CB$5,$FB110=CB$5),CB$5,"")</f>
        <v/>
      </c>
      <c r="CC110" s="0" t="str">
        <f aca="false">IF(AND($CB110=$CB$5,$B110=2001),CONCATENATE($CB110," ",$B110),"")</f>
        <v/>
      </c>
      <c r="CD110" s="0" t="str">
        <f aca="false">IF(AND($CB110=$CB$5,$B110=2002),CONCATENATE($CB110," ",$B110),"")</f>
        <v/>
      </c>
      <c r="CE110" s="0" t="str">
        <f aca="false">IF(AND($CB110=$CB$5,$B110=2003),CONCATENATE($CB110," ",$B110),"")</f>
        <v/>
      </c>
      <c r="CF110" s="0" t="str">
        <f aca="false">IF(AND($CB110=$CB$5,$B110=2004),CONCATENATE($CB110," ",$B110),"")</f>
        <v/>
      </c>
      <c r="CG110" s="0" t="str">
        <f aca="false">IF(OR($EZ110=CG$5,$FA110=CG$5,$FB110=CG$5),CG$5,"")</f>
        <v/>
      </c>
      <c r="CH110" s="0" t="str">
        <f aca="false">IF(AND($CG110=$CG$5,$B110=2001),CONCATENATE($CG110," ",$B110),"")</f>
        <v/>
      </c>
      <c r="CI110" s="0" t="str">
        <f aca="false">IF(AND($CG110=$CG$5,$B110=2002),CONCATENATE($CG110," ",$B110),"")</f>
        <v/>
      </c>
      <c r="CJ110" s="0" t="str">
        <f aca="false">IF(AND($CG110=$CG$5,$B110=2003),CONCATENATE($CG110," ",$B110),"")</f>
        <v/>
      </c>
      <c r="CK110" s="0" t="str">
        <f aca="false">IF(AND($CG110=$CG$5,$B110=2004),CONCATENATE($CG110," ",$B110),"")</f>
        <v/>
      </c>
      <c r="CL110" s="0" t="str">
        <f aca="false">IF(OR($EZ110=CL$5,$FA110=CL$5,$FB110=CL$5),CL$5,"")</f>
        <v/>
      </c>
      <c r="CM110" s="0" t="str">
        <f aca="false">IF(AND($CL110=$CL$5,$B110=2001),CONCATENATE($CL110," ",$B110),"")</f>
        <v/>
      </c>
      <c r="CN110" s="0" t="str">
        <f aca="false">IF(AND($CL110=$CL$5,$B110=2002),CONCATENATE($CL110," ",$B110),"")</f>
        <v/>
      </c>
      <c r="CO110" s="0" t="str">
        <f aca="false">IF(AND($CL110=$CL$5,$B110=2003),CONCATENATE($CL110," ",$B110),"")</f>
        <v/>
      </c>
      <c r="CP110" s="0" t="str">
        <f aca="false">IF(AND($CL110=$CL$5,$B110=2004),CONCATENATE($CL110," ",$B110),"")</f>
        <v/>
      </c>
      <c r="CQ110" s="0" t="str">
        <f aca="false">IF(OR($EZ110=CQ$5,$FA110=CQ$5,$FB110=CQ$5),CQ$5,"")</f>
        <v/>
      </c>
      <c r="CR110" s="0" t="str">
        <f aca="false">IF(AND($CQ110=$CQ$5,$B110=2001),CONCATENATE($CQ110," ",$B110),"")</f>
        <v/>
      </c>
      <c r="CS110" s="0" t="str">
        <f aca="false">IF(AND($CQ110=$CQ$5,$B110=2002),CONCATENATE($CQ110," ",$B110),"")</f>
        <v/>
      </c>
      <c r="CT110" s="0" t="str">
        <f aca="false">IF(AND($CQ110=$CQ$5,$B110=2003),CONCATENATE($CQ110," ",$B110),"")</f>
        <v/>
      </c>
      <c r="CU110" s="0" t="str">
        <f aca="false">IF(AND($CQ110=$CQ$5,$B110=2004),CONCATENATE($CQ110," ",$B110),"")</f>
        <v/>
      </c>
      <c r="CV110" s="0" t="str">
        <f aca="false">IF(OR($EZ110=CV$5,$FA110=CV$5,$FB110=CV$5),CV$5,"")</f>
        <v/>
      </c>
      <c r="CW110" s="0" t="str">
        <f aca="false">IF(AND($CV110=$CV$5,$B110=2001),CONCATENATE($CV110," ",$B110),"")</f>
        <v/>
      </c>
      <c r="CX110" s="0" t="str">
        <f aca="false">IF(AND($CV110=$CV$5,$B110=2002),CONCATENATE($CV110," ",$B110),"")</f>
        <v/>
      </c>
      <c r="CY110" s="0" t="str">
        <f aca="false">IF(AND($CV110=$CV$5,$B110=2003),CONCATENATE($CV110," ",$B110),"")</f>
        <v/>
      </c>
      <c r="CZ110" s="0" t="str">
        <f aca="false">IF(AND($CV110=$CV$5,$B110=2004),CONCATENATE($CV110," ",$B110),"")</f>
        <v/>
      </c>
      <c r="DA110" s="0" t="str">
        <f aca="false">IF(OR($EZ110=DA$5,$FA110=DA$5,$FB110=DA$5),DA$5,"")</f>
        <v/>
      </c>
      <c r="DB110" s="0" t="str">
        <f aca="false">IF(AND($DA110=$DA$5,$B110=2001),CONCATENATE($DA110," ",$B110),"")</f>
        <v/>
      </c>
      <c r="DC110" s="0" t="str">
        <f aca="false">IF(AND($DA110=$DA$5,$B110=2002),CONCATENATE($DA110," ",$B110),"")</f>
        <v/>
      </c>
      <c r="DD110" s="0" t="str">
        <f aca="false">IF(AND($DA110=$DA$5,$B110=2003),CONCATENATE($DA110," ",$B110),"")</f>
        <v/>
      </c>
      <c r="DE110" s="0" t="str">
        <f aca="false">IF(AND($DA110=$DA$5,$B110=2004),CONCATENATE($DA110," ",$B110),"")</f>
        <v/>
      </c>
      <c r="DF110" s="0" t="n">
        <v>460</v>
      </c>
      <c r="DG110" s="0" t="n">
        <v>460</v>
      </c>
      <c r="DH110" s="12" t="n">
        <v>3526.1</v>
      </c>
      <c r="DI110" s="12" t="n">
        <v>1425</v>
      </c>
      <c r="DJ110" s="12" t="n">
        <v>9850</v>
      </c>
      <c r="DK110" s="12" t="n">
        <v>4833</v>
      </c>
      <c r="DL110" s="12" t="n">
        <v>4745</v>
      </c>
      <c r="DM110" s="0" t="n">
        <v>6.8</v>
      </c>
      <c r="DN110" s="12" t="n">
        <v>1963.1</v>
      </c>
      <c r="DO110" s="0" t="n">
        <v>34</v>
      </c>
      <c r="DP110" s="0" t="n">
        <v>660</v>
      </c>
      <c r="DQ110" s="12" t="n">
        <v>6878</v>
      </c>
      <c r="DR110" s="12" t="n">
        <v>1390</v>
      </c>
      <c r="DS110" s="12" t="n">
        <v>7546</v>
      </c>
      <c r="DT110" s="12" t="n">
        <v>2946</v>
      </c>
      <c r="DU110" s="12" t="n">
        <v>1963.1</v>
      </c>
      <c r="DV110" s="0" t="n">
        <v>6.8</v>
      </c>
      <c r="DW110" s="0" t="n">
        <v>559</v>
      </c>
      <c r="DX110" s="12" t="n">
        <v>3275.2</v>
      </c>
      <c r="DY110" s="0" t="n">
        <v>905</v>
      </c>
      <c r="DZ110" s="0" t="n">
        <v>1065</v>
      </c>
      <c r="EA110" s="0" t="n">
        <v>0</v>
      </c>
      <c r="EB110" s="12" t="n">
        <f aca="false">DF110*$EB$1*$EB$2</f>
        <v>82800</v>
      </c>
      <c r="EC110" s="12" t="n">
        <v>634698</v>
      </c>
      <c r="ED110" s="12" t="n">
        <v>256500</v>
      </c>
      <c r="EE110" s="12" t="n">
        <v>1773000</v>
      </c>
      <c r="EF110" s="12" t="n">
        <v>869940</v>
      </c>
      <c r="EG110" s="12" t="n">
        <v>854100</v>
      </c>
      <c r="EH110" s="12" t="n">
        <v>1224</v>
      </c>
      <c r="EI110" s="12" t="n">
        <v>353358</v>
      </c>
      <c r="EJ110" s="12" t="n">
        <v>6120</v>
      </c>
      <c r="EK110" s="12" t="n">
        <v>118800</v>
      </c>
      <c r="EL110" s="12" t="n">
        <v>1238040</v>
      </c>
      <c r="EM110" s="12" t="n">
        <v>250200</v>
      </c>
      <c r="EN110" s="12" t="n">
        <v>1358280</v>
      </c>
      <c r="EO110" s="12" t="n">
        <v>530280</v>
      </c>
      <c r="EP110" s="12" t="n">
        <v>353358</v>
      </c>
      <c r="EQ110" s="0" t="n">
        <v>1224</v>
      </c>
      <c r="ER110" s="12" t="n">
        <v>100620</v>
      </c>
      <c r="ES110" s="12" t="n">
        <v>589536</v>
      </c>
      <c r="ET110" s="12" t="n">
        <v>162900</v>
      </c>
      <c r="EU110" s="12" t="n">
        <v>191700</v>
      </c>
      <c r="EV110" s="0" t="n">
        <v>0</v>
      </c>
      <c r="EW110" s="0" t="s">
        <v>121</v>
      </c>
      <c r="EX110" s="0" t="s">
        <v>115</v>
      </c>
      <c r="EY110" s="0" t="s">
        <v>116</v>
      </c>
      <c r="EZ110" s="27" t="s">
        <v>58</v>
      </c>
      <c r="FA110" s="27" t="s">
        <v>89</v>
      </c>
      <c r="FB110" s="27" t="s">
        <v>80</v>
      </c>
      <c r="FC110" s="26" t="s">
        <v>314</v>
      </c>
      <c r="FD110" s="0" t="s">
        <v>315</v>
      </c>
      <c r="FH110" s="0" t="n">
        <v>0</v>
      </c>
      <c r="FS110" s="0" t="n">
        <v>879</v>
      </c>
    </row>
    <row r="111" customFormat="false" ht="12.75" hidden="false" customHeight="false" outlineLevel="0" collapsed="false">
      <c r="A111" s="0" t="s">
        <v>108</v>
      </c>
      <c r="B111" s="0" t="n">
        <v>2001</v>
      </c>
      <c r="C111" s="24" t="n">
        <v>37073</v>
      </c>
      <c r="D111" s="0" t="s">
        <v>299</v>
      </c>
      <c r="E111" s="0" t="str">
        <f aca="false">CONCATENATE(D111," ",B111)</f>
        <v>OR 2001</v>
      </c>
      <c r="F111" s="0" t="s">
        <v>301</v>
      </c>
      <c r="G111" s="0" t="s">
        <v>302</v>
      </c>
      <c r="H111" s="0" t="s">
        <v>303</v>
      </c>
      <c r="I111" s="0" t="s">
        <v>304</v>
      </c>
      <c r="J111" s="0" t="str">
        <f aca="false">IF(OR($EZ111=J$5,$FA111=J$5,$FB111=J$5),J$5,"")</f>
        <v/>
      </c>
      <c r="K111" s="0" t="str">
        <f aca="false">IF(AND($J111=$J$5,$B111=2001),CONCATENATE($J111," ",$B111),"")</f>
        <v/>
      </c>
      <c r="L111" s="0" t="str">
        <f aca="false">IF(AND($J111=$J$5,$B111=2002),CONCATENATE($J111," ",$B111),"")</f>
        <v/>
      </c>
      <c r="M111" s="0" t="str">
        <f aca="false">IF(AND($J111=$J$5,$B111=2003),CONCATENATE($J111," ",$B111),"")</f>
        <v/>
      </c>
      <c r="N111" s="0" t="str">
        <f aca="false">IF(AND($J111=$J$5,$B111=2004),CONCATENATE($J111," ",$B111),"")</f>
        <v/>
      </c>
      <c r="O111" s="0" t="str">
        <f aca="false">IF(OR($EZ111=O$5,$FA111=O$5,$FB111=O$5),O$5,"")</f>
        <v/>
      </c>
      <c r="P111" s="0" t="str">
        <f aca="false">IF(AND($O111=$O$5,$B111=2001),CONCATENATE($O111," ",$B111),"")</f>
        <v/>
      </c>
      <c r="Q111" s="0" t="str">
        <f aca="false">IF(AND($O111=$O$5,$B111=2002),CONCATENATE($O111," ",$B111),"")</f>
        <v/>
      </c>
      <c r="R111" s="0" t="str">
        <f aca="false">IF(AND($O111=$O$5,$B111=2003),CONCATENATE($O111," ",$B111),"")</f>
        <v/>
      </c>
      <c r="S111" s="0" t="str">
        <f aca="false">IF(AND($O111=$O$5,$B111=2004),CONCATENATE($O111," ",$B111),"")</f>
        <v/>
      </c>
      <c r="T111" s="0" t="str">
        <f aca="false">IF(OR($EZ111=T$5,$FA111=T$5,$FB111=T$5),T$5,"")</f>
        <v/>
      </c>
      <c r="U111" s="0" t="str">
        <f aca="false">IF(AND($T111=$T$5,$B111=2001),CONCATENATE($T111," ",$B111),"")</f>
        <v/>
      </c>
      <c r="V111" s="0" t="str">
        <f aca="false">IF(AND($T111=$T$5,$B111=2002),CONCATENATE($T111," ",$B111),"")</f>
        <v/>
      </c>
      <c r="W111" s="0" t="str">
        <f aca="false">IF(AND($T111=$T$5,$B111=2003),CONCATENATE($T111," ",$B111),"")</f>
        <v/>
      </c>
      <c r="X111" s="0" t="str">
        <f aca="false">IF(AND($T111=$T$5,$B111=2004),CONCATENATE($T111," ",$B111),"")</f>
        <v/>
      </c>
      <c r="Y111" s="0" t="str">
        <f aca="false">IF(OR($EZ111=Y$5,$FA111=Y$5,$FB111=Y$5),Y$5,"")</f>
        <v/>
      </c>
      <c r="Z111" s="0" t="str">
        <f aca="false">IF(AND($Y111=$Y$5,$B111=2001),CONCATENATE($Y111," ",$B111),"")</f>
        <v/>
      </c>
      <c r="AA111" s="0" t="str">
        <f aca="false">IF(AND($Y111=$Y$5,$B111=2002),CONCATENATE($Y111," ",$B111),"")</f>
        <v/>
      </c>
      <c r="AB111" s="0" t="str">
        <f aca="false">IF(AND($Y111=$Y$5,$B111=2003),CONCATENATE($Y111," ",$B111),"")</f>
        <v/>
      </c>
      <c r="AC111" s="0" t="str">
        <f aca="false">IF(AND($Y111=$Y$5,$B111=2004),CONCATENATE($Y111," ",$B111),"")</f>
        <v/>
      </c>
      <c r="AD111" s="0" t="str">
        <f aca="false">IF(OR($EZ111=AD$5,$FA111=AD$5,$FB111=AD$5),AD$5,"")</f>
        <v/>
      </c>
      <c r="AE111" s="0" t="str">
        <f aca="false">IF(AND($AD111=$AD$5,$B111=2001),CONCATENATE($AD111," ",$B111),"")</f>
        <v/>
      </c>
      <c r="AF111" s="0" t="str">
        <f aca="false">IF(AND($AD111=$AD$5,$B111=2002),CONCATENATE($AD111," ",$B111),"")</f>
        <v/>
      </c>
      <c r="AG111" s="0" t="str">
        <f aca="false">IF(AND($AD111=$AD$5,$B111=2003),CONCATENATE($AD111," ",$B111),"")</f>
        <v/>
      </c>
      <c r="AH111" s="0" t="str">
        <f aca="false">IF(AND($AD111=$AD$5,$B111=2004),CONCATENATE($AD111," ",$B111),"")</f>
        <v/>
      </c>
      <c r="AI111" s="0" t="str">
        <f aca="false">IF(OR($EZ111=AI$5,$FA111=AI$5,$FB111=AI$5),AI$5,"")</f>
        <v/>
      </c>
      <c r="AJ111" s="0" t="str">
        <f aca="false">IF(AND($AI111=$AI$5,$B111=2001),CONCATENATE($AI111," ",$B111),"")</f>
        <v/>
      </c>
      <c r="AK111" s="0" t="str">
        <f aca="false">IF(AND($AI111=$AI$5,$B111=2002),CONCATENATE($AI111," ",$B111),"")</f>
        <v/>
      </c>
      <c r="AL111" s="0" t="str">
        <f aca="false">IF(AND($AI111=$AI$5,$B111=2003),CONCATENATE($AI111," ",$B111),"")</f>
        <v/>
      </c>
      <c r="AM111" s="0" t="str">
        <f aca="false">IF(AND($AI111=$AI$5,$B111=2004),CONCATENATE($AI111," ",$B111),"")</f>
        <v/>
      </c>
      <c r="AN111" s="0" t="str">
        <f aca="false">IF(OR($EZ111=AN$5,$FA111=AN$5,$FB111=AN$5),AN$5,"")</f>
        <v/>
      </c>
      <c r="AO111" s="0" t="str">
        <f aca="false">IF(AND($AN111=$AN$5,$B111=2001),CONCATENATE($AN111," ",$B111),"")</f>
        <v/>
      </c>
      <c r="AP111" s="0" t="str">
        <f aca="false">IF(AND($AN111=$AN$5,$B111=2002),CONCATENATE($AN111," ",$B111),"")</f>
        <v/>
      </c>
      <c r="AQ111" s="0" t="str">
        <f aca="false">IF(AND($AN111=$AN$5,$B111=2003),CONCATENATE($AN111," ",$B111),"")</f>
        <v/>
      </c>
      <c r="AR111" s="0" t="str">
        <f aca="false">IF(AND($AN111=$AN$5,$B111=2004),CONCATENATE($AN111," ",$B111),"")</f>
        <v/>
      </c>
      <c r="AS111" s="0" t="str">
        <f aca="false">IF(OR($EZ111=AS$5,$FA111=AS$5,$FB111=AS$5),AS$5,"")</f>
        <v/>
      </c>
      <c r="AT111" s="0" t="str">
        <f aca="false">IF(AND($AS111=$AS$5,$B111=2001),CONCATENATE($AS111," ",$B111),"")</f>
        <v/>
      </c>
      <c r="AU111" s="0" t="str">
        <f aca="false">IF(AND($AS111=$AS$5,$B111=2002),CONCATENATE($AS111," ",$B111),"")</f>
        <v/>
      </c>
      <c r="AV111" s="0" t="str">
        <f aca="false">IF(AND($AS111=$AS$5,$B111=2003),CONCATENATE($AS111," ",$B111),"")</f>
        <v/>
      </c>
      <c r="AW111" s="0" t="str">
        <f aca="false">IF(AND($AS111=$AS$5,$B111=2004),CONCATENATE($AS111," ",$B111),"")</f>
        <v/>
      </c>
      <c r="AX111" s="0" t="str">
        <f aca="false">IF(OR($EZ111=AX$5,$FA111=AX$5,$FB111=AX$5),AX$5,"")</f>
        <v/>
      </c>
      <c r="AY111" s="0" t="str">
        <f aca="false">IF(AND($AX111=$AX$5,$B111=2001),CONCATENATE($AX111," ",$B111),"")</f>
        <v/>
      </c>
      <c r="AZ111" s="0" t="str">
        <f aca="false">IF(AND($AX111=$AX$5,$B111=2002),CONCATENATE($AX111," ",$B111),"")</f>
        <v/>
      </c>
      <c r="BA111" s="0" t="str">
        <f aca="false">IF(AND($AX111=$AX$5,$B111=2003),CONCATENATE($AX111," ",$B111),"")</f>
        <v/>
      </c>
      <c r="BB111" s="0" t="str">
        <f aca="false">IF(AND($AX111=$AX$5,$B111=2004),CONCATENATE($AX111," ",$B111),"")</f>
        <v/>
      </c>
      <c r="BC111" s="0" t="str">
        <f aca="false">IF(OR($EZ111=BC$5,$FA111=BC$5,$FB111=BC$5),BC$5,"")</f>
        <v/>
      </c>
      <c r="BD111" s="0" t="str">
        <f aca="false">IF(AND($BC111=$BC$5,$B111=2001),CONCATENATE($BC111," ",$B111),"")</f>
        <v/>
      </c>
      <c r="BE111" s="0" t="str">
        <f aca="false">IF(AND($BC111=$BC$5,$B111=2002),CONCATENATE($BC111," ",$B111),"")</f>
        <v/>
      </c>
      <c r="BF111" s="0" t="str">
        <f aca="false">IF(AND($BC111=$BC$5,$B111=2003),CONCATENATE($BC111," ",$B111),"")</f>
        <v/>
      </c>
      <c r="BG111" s="0" t="str">
        <f aca="false">IF(AND($BC111=$BC$5,$B111=2004),CONCATENATE($BC111," ",$B111),"")</f>
        <v/>
      </c>
      <c r="BH111" s="0" t="str">
        <f aca="false">IF(OR($EZ111=BH$5,$FA111=BH$5,$FB111=BH$5),BH$5,"")</f>
        <v/>
      </c>
      <c r="BI111" s="0" t="str">
        <f aca="false">IF(AND($BH111=$BH$5,$B111=2001),CONCATENATE($BH111," ",$B111),"")</f>
        <v/>
      </c>
      <c r="BJ111" s="0" t="str">
        <f aca="false">IF(AND($BH111=$BH$5,$B111=2002),CONCATENATE($BH111," ",$B111),"")</f>
        <v/>
      </c>
      <c r="BK111" s="0" t="str">
        <f aca="false">IF(AND($BH111=$BH$5,$B111=2003),CONCATENATE($BH111," ",$B111),"")</f>
        <v/>
      </c>
      <c r="BL111" s="0" t="str">
        <f aca="false">IF(AND($BH111=$BH$5,$B111=2004),CONCATENATE($BH111," ",$B111),"")</f>
        <v/>
      </c>
      <c r="BM111" s="0" t="str">
        <f aca="false">IF(OR($EZ111=BM$5,$FA111=BM$5,$FB111=BM$5),BM$5,"")</f>
        <v/>
      </c>
      <c r="BN111" s="0" t="str">
        <f aca="false">IF(AND($BM111=$BM$5,$B111=2001),CONCATENATE($BM111," ",$B111),"")</f>
        <v/>
      </c>
      <c r="BO111" s="0" t="str">
        <f aca="false">IF(AND($BM111=$BM$5,$B111=2002),CONCATENATE($BM111," ",$B111),"")</f>
        <v/>
      </c>
      <c r="BP111" s="0" t="str">
        <f aca="false">IF(AND($BM111=$BM$5,$B111=2003),CONCATENATE($BM111," ",$B111),"")</f>
        <v/>
      </c>
      <c r="BQ111" s="0" t="str">
        <f aca="false">IF(AND($BM111=$BM$5,$B111=2004),CONCATENATE($BM111," ",$B111),"")</f>
        <v/>
      </c>
      <c r="BR111" s="0" t="str">
        <f aca="false">IF(OR($EZ111=BR$5,$FA111=BR$5,$FB111=BR$5),BR$5,"")</f>
        <v>PGT</v>
      </c>
      <c r="BS111" s="0" t="str">
        <f aca="false">IF(AND($BR111=$BR$5,$B111=2001),CONCATENATE($BR111," ",$B111),"")</f>
        <v>PGT 2001</v>
      </c>
      <c r="BT111" s="0" t="str">
        <f aca="false">IF(AND($BR111=$BR$5,$B111=2002),CONCATENATE($BR111," ",$B111),"")</f>
        <v/>
      </c>
      <c r="BU111" s="0" t="str">
        <f aca="false">IF(AND($BR111=$BR$5,$B111=2003),CONCATENATE($BR111," ",$B111),"")</f>
        <v/>
      </c>
      <c r="BV111" s="0" t="str">
        <f aca="false">IF(AND($BR111=$BR$5,$B111=2004),CONCATENATE($BR111," ",$B111),"")</f>
        <v/>
      </c>
      <c r="BW111" s="0" t="str">
        <f aca="false">IF(OR($EZ111=BW$5,$FA111=BW$5,$FB111=BW$5),BW$5,"")</f>
        <v/>
      </c>
      <c r="BX111" s="0" t="str">
        <f aca="false">IF(AND($BW111=$BW$5,$B111=2001),CONCATENATE($BW111," ",$B111),"")</f>
        <v/>
      </c>
      <c r="BY111" s="0" t="str">
        <f aca="false">IF(AND($BW111=$BW$5,$B111=2002),CONCATENATE($BW111," ",$B111),"")</f>
        <v/>
      </c>
      <c r="BZ111" s="0" t="str">
        <f aca="false">IF(AND($BW111=$BW$5,$B111=2003),CONCATENATE($BW111," ",$B111),"")</f>
        <v/>
      </c>
      <c r="CA111" s="0" t="str">
        <f aca="false">IF(AND($BW111=$BW$5,$B111=2004),CONCATENATE($BW111," ",$B111),"")</f>
        <v/>
      </c>
      <c r="CB111" s="0" t="str">
        <f aca="false">IF(OR($EZ111=CB$5,$FA111=CB$5,$FB111=CB$5),CB$5,"")</f>
        <v/>
      </c>
      <c r="CC111" s="0" t="str">
        <f aca="false">IF(AND($CB111=$CB$5,$B111=2001),CONCATENATE($CB111," ",$B111),"")</f>
        <v/>
      </c>
      <c r="CD111" s="0" t="str">
        <f aca="false">IF(AND($CB111=$CB$5,$B111=2002),CONCATENATE($CB111," ",$B111),"")</f>
        <v/>
      </c>
      <c r="CE111" s="0" t="str">
        <f aca="false">IF(AND($CB111=$CB$5,$B111=2003),CONCATENATE($CB111," ",$B111),"")</f>
        <v/>
      </c>
      <c r="CF111" s="0" t="str">
        <f aca="false">IF(AND($CB111=$CB$5,$B111=2004),CONCATENATE($CB111," ",$B111),"")</f>
        <v/>
      </c>
      <c r="CG111" s="0" t="str">
        <f aca="false">IF(OR($EZ111=CG$5,$FA111=CG$5,$FB111=CG$5),CG$5,"")</f>
        <v/>
      </c>
      <c r="CH111" s="0" t="str">
        <f aca="false">IF(AND($CG111=$CG$5,$B111=2001),CONCATENATE($CG111," ",$B111),"")</f>
        <v/>
      </c>
      <c r="CI111" s="0" t="str">
        <f aca="false">IF(AND($CG111=$CG$5,$B111=2002),CONCATENATE($CG111," ",$B111),"")</f>
        <v/>
      </c>
      <c r="CJ111" s="0" t="str">
        <f aca="false">IF(AND($CG111=$CG$5,$B111=2003),CONCATENATE($CG111," ",$B111),"")</f>
        <v/>
      </c>
      <c r="CK111" s="0" t="str">
        <f aca="false">IF(AND($CG111=$CG$5,$B111=2004),CONCATENATE($CG111," ",$B111),"")</f>
        <v/>
      </c>
      <c r="CL111" s="0" t="str">
        <f aca="false">IF(OR($EZ111=CL$5,$FA111=CL$5,$FB111=CL$5),CL$5,"")</f>
        <v/>
      </c>
      <c r="CM111" s="0" t="str">
        <f aca="false">IF(AND($CL111=$CL$5,$B111=2001),CONCATENATE($CL111," ",$B111),"")</f>
        <v/>
      </c>
      <c r="CN111" s="0" t="str">
        <f aca="false">IF(AND($CL111=$CL$5,$B111=2002),CONCATENATE($CL111," ",$B111),"")</f>
        <v/>
      </c>
      <c r="CO111" s="0" t="str">
        <f aca="false">IF(AND($CL111=$CL$5,$B111=2003),CONCATENATE($CL111," ",$B111),"")</f>
        <v/>
      </c>
      <c r="CP111" s="0" t="str">
        <f aca="false">IF(AND($CL111=$CL$5,$B111=2004),CONCATENATE($CL111," ",$B111),"")</f>
        <v/>
      </c>
      <c r="CQ111" s="0" t="str">
        <f aca="false">IF(OR($EZ111=CQ$5,$FA111=CQ$5,$FB111=CQ$5),CQ$5,"")</f>
        <v/>
      </c>
      <c r="CR111" s="0" t="str">
        <f aca="false">IF(AND($CQ111=$CQ$5,$B111=2001),CONCATENATE($CQ111," ",$B111),"")</f>
        <v/>
      </c>
      <c r="CS111" s="0" t="str">
        <f aca="false">IF(AND($CQ111=$CQ$5,$B111=2002),CONCATENATE($CQ111," ",$B111),"")</f>
        <v/>
      </c>
      <c r="CT111" s="0" t="str">
        <f aca="false">IF(AND($CQ111=$CQ$5,$B111=2003),CONCATENATE($CQ111," ",$B111),"")</f>
        <v/>
      </c>
      <c r="CU111" s="0" t="str">
        <f aca="false">IF(AND($CQ111=$CQ$5,$B111=2004),CONCATENATE($CQ111," ",$B111),"")</f>
        <v/>
      </c>
      <c r="CV111" s="0" t="str">
        <f aca="false">IF(OR($EZ111=CV$5,$FA111=CV$5,$FB111=CV$5),CV$5,"")</f>
        <v/>
      </c>
      <c r="CW111" s="0" t="str">
        <f aca="false">IF(AND($CV111=$CV$5,$B111=2001),CONCATENATE($CV111," ",$B111),"")</f>
        <v/>
      </c>
      <c r="CX111" s="0" t="str">
        <f aca="false">IF(AND($CV111=$CV$5,$B111=2002),CONCATENATE($CV111," ",$B111),"")</f>
        <v/>
      </c>
      <c r="CY111" s="0" t="str">
        <f aca="false">IF(AND($CV111=$CV$5,$B111=2003),CONCATENATE($CV111," ",$B111),"")</f>
        <v/>
      </c>
      <c r="CZ111" s="0" t="str">
        <f aca="false">IF(AND($CV111=$CV$5,$B111=2004),CONCATENATE($CV111," ",$B111),"")</f>
        <v/>
      </c>
      <c r="DA111" s="0" t="str">
        <f aca="false">IF(OR($EZ111=DA$5,$FA111=DA$5,$FB111=DA$5),DA$5,"")</f>
        <v/>
      </c>
      <c r="DB111" s="0" t="str">
        <f aca="false">IF(AND($DA111=$DA$5,$B111=2001),CONCATENATE($DA111," ",$B111),"")</f>
        <v/>
      </c>
      <c r="DC111" s="0" t="str">
        <f aca="false">IF(AND($DA111=$DA$5,$B111=2002),CONCATENATE($DA111," ",$B111),"")</f>
        <v/>
      </c>
      <c r="DD111" s="0" t="str">
        <f aca="false">IF(AND($DA111=$DA$5,$B111=2003),CONCATENATE($DA111," ",$B111),"")</f>
        <v/>
      </c>
      <c r="DE111" s="0" t="str">
        <f aca="false">IF(AND($DA111=$DA$5,$B111=2004),CONCATENATE($DA111," ",$B111),"")</f>
        <v/>
      </c>
      <c r="DF111" s="0" t="n">
        <v>490</v>
      </c>
      <c r="DG111" s="0" t="n">
        <v>313</v>
      </c>
      <c r="DH111" s="12" t="n">
        <v>1326.1</v>
      </c>
      <c r="DI111" s="12" t="n">
        <v>1205</v>
      </c>
      <c r="DJ111" s="12" t="n">
        <v>560</v>
      </c>
      <c r="DK111" s="12" t="n">
        <v>0</v>
      </c>
      <c r="DL111" s="12" t="n">
        <v>0</v>
      </c>
      <c r="DM111" s="0" t="n">
        <v>6.8</v>
      </c>
      <c r="DN111" s="12" t="n">
        <v>1023.1</v>
      </c>
      <c r="DO111" s="0" t="n">
        <v>34</v>
      </c>
      <c r="DP111" s="0" t="n">
        <v>160</v>
      </c>
      <c r="DQ111" s="12" t="n">
        <v>0</v>
      </c>
      <c r="DR111" s="12" t="n">
        <v>0</v>
      </c>
      <c r="DS111" s="12" t="n">
        <v>500</v>
      </c>
      <c r="DT111" s="12" t="n">
        <v>490</v>
      </c>
      <c r="DU111" s="12" t="n">
        <v>1023.1</v>
      </c>
      <c r="DV111" s="0" t="n">
        <v>6.8</v>
      </c>
      <c r="DW111" s="0" t="n">
        <v>49</v>
      </c>
      <c r="DX111" s="12" t="n">
        <v>5.2</v>
      </c>
      <c r="DY111" s="0" t="n">
        <v>685</v>
      </c>
      <c r="DZ111" s="0" t="n">
        <v>1065</v>
      </c>
      <c r="EA111" s="0" t="n">
        <v>0</v>
      </c>
      <c r="EB111" s="12" t="n">
        <f aca="false">DF111*$EB$1*$EB$2</f>
        <v>88200</v>
      </c>
      <c r="EC111" s="12" t="n">
        <v>238698</v>
      </c>
      <c r="ED111" s="12" t="n">
        <v>216900</v>
      </c>
      <c r="EE111" s="12" t="n">
        <v>100800</v>
      </c>
      <c r="EF111" s="12" t="n">
        <v>0</v>
      </c>
      <c r="EG111" s="12" t="n">
        <v>0</v>
      </c>
      <c r="EH111" s="12" t="n">
        <v>1224</v>
      </c>
      <c r="EI111" s="12" t="n">
        <v>184158</v>
      </c>
      <c r="EJ111" s="12" t="n">
        <v>6120</v>
      </c>
      <c r="EK111" s="12" t="n">
        <v>28800</v>
      </c>
      <c r="EL111" s="12" t="n">
        <v>0</v>
      </c>
      <c r="EM111" s="12" t="n">
        <v>0</v>
      </c>
      <c r="EN111" s="12" t="n">
        <v>90000</v>
      </c>
      <c r="EO111" s="12" t="n">
        <v>88200</v>
      </c>
      <c r="EP111" s="12" t="n">
        <v>184158</v>
      </c>
      <c r="EQ111" s="0" t="n">
        <v>1224</v>
      </c>
      <c r="ER111" s="12" t="n">
        <v>8820</v>
      </c>
      <c r="ES111" s="12" t="n">
        <v>936</v>
      </c>
      <c r="ET111" s="12" t="n">
        <v>123300</v>
      </c>
      <c r="EU111" s="12" t="n">
        <v>191700</v>
      </c>
      <c r="EV111" s="0" t="n">
        <v>0</v>
      </c>
      <c r="EW111" s="0" t="s">
        <v>114</v>
      </c>
      <c r="EX111" s="0" t="s">
        <v>115</v>
      </c>
      <c r="EY111" s="0" t="s">
        <v>116</v>
      </c>
      <c r="EZ111" s="27"/>
      <c r="FA111" s="27" t="s">
        <v>88</v>
      </c>
      <c r="FB111" s="2"/>
      <c r="FG111" s="0" t="s">
        <v>305</v>
      </c>
      <c r="FS111" s="0" t="n">
        <v>617</v>
      </c>
    </row>
    <row r="112" customFormat="false" ht="12.75" hidden="false" customHeight="false" outlineLevel="0" collapsed="false">
      <c r="A112" s="0" t="s">
        <v>108</v>
      </c>
      <c r="B112" s="0" t="n">
        <v>2001</v>
      </c>
      <c r="C112" s="24" t="n">
        <v>37104</v>
      </c>
      <c r="D112" s="0" t="s">
        <v>298</v>
      </c>
      <c r="E112" s="0" t="str">
        <f aca="false">CONCATENATE(D112," ",B112)</f>
        <v>ID 2001</v>
      </c>
      <c r="F112" s="0" t="s">
        <v>369</v>
      </c>
      <c r="G112" s="0" t="s">
        <v>370</v>
      </c>
      <c r="H112" s="0" t="s">
        <v>371</v>
      </c>
      <c r="I112" s="0" t="s">
        <v>372</v>
      </c>
      <c r="J112" s="0" t="str">
        <f aca="false">IF(OR($EZ112=J$5,$FA112=J$5,$FB112=J$5),J$5,"")</f>
        <v/>
      </c>
      <c r="K112" s="0" t="str">
        <f aca="false">IF(AND($J112=$J$5,$B112=2001),CONCATENATE($J112," ",$B112),"")</f>
        <v/>
      </c>
      <c r="L112" s="0" t="str">
        <f aca="false">IF(AND($J112=$J$5,$B112=2002),CONCATENATE($J112," ",$B112),"")</f>
        <v/>
      </c>
      <c r="M112" s="0" t="str">
        <f aca="false">IF(AND($J112=$J$5,$B112=2003),CONCATENATE($J112," ",$B112),"")</f>
        <v/>
      </c>
      <c r="N112" s="0" t="str">
        <f aca="false">IF(AND($J112=$J$5,$B112=2004),CONCATENATE($J112," ",$B112),"")</f>
        <v/>
      </c>
      <c r="O112" s="0" t="str">
        <f aca="false">IF(OR($EZ112=O$5,$FA112=O$5,$FB112=O$5),O$5,"")</f>
        <v/>
      </c>
      <c r="P112" s="0" t="str">
        <f aca="false">IF(AND($O112=$O$5,$B112=2001),CONCATENATE($O112," ",$B112),"")</f>
        <v/>
      </c>
      <c r="Q112" s="0" t="str">
        <f aca="false">IF(AND($O112=$O$5,$B112=2002),CONCATENATE($O112," ",$B112),"")</f>
        <v/>
      </c>
      <c r="R112" s="0" t="str">
        <f aca="false">IF(AND($O112=$O$5,$B112=2003),CONCATENATE($O112," ",$B112),"")</f>
        <v/>
      </c>
      <c r="S112" s="0" t="str">
        <f aca="false">IF(AND($O112=$O$5,$B112=2004),CONCATENATE($O112," ",$B112),"")</f>
        <v/>
      </c>
      <c r="T112" s="0" t="str">
        <f aca="false">IF(OR($EZ112=T$5,$FA112=T$5,$FB112=T$5),T$5,"")</f>
        <v/>
      </c>
      <c r="U112" s="0" t="str">
        <f aca="false">IF(AND($T112=$T$5,$B112=2001),CONCATENATE($T112," ",$B112),"")</f>
        <v/>
      </c>
      <c r="V112" s="0" t="str">
        <f aca="false">IF(AND($T112=$T$5,$B112=2002),CONCATENATE($T112," ",$B112),"")</f>
        <v/>
      </c>
      <c r="W112" s="0" t="str">
        <f aca="false">IF(AND($T112=$T$5,$B112=2003),CONCATENATE($T112," ",$B112),"")</f>
        <v/>
      </c>
      <c r="X112" s="0" t="str">
        <f aca="false">IF(AND($T112=$T$5,$B112=2004),CONCATENATE($T112," ",$B112),"")</f>
        <v/>
      </c>
      <c r="Y112" s="0" t="str">
        <f aca="false">IF(OR($EZ112=Y$5,$FA112=Y$5,$FB112=Y$5),Y$5,"")</f>
        <v/>
      </c>
      <c r="Z112" s="0" t="str">
        <f aca="false">IF(AND($Y112=$Y$5,$B112=2001),CONCATENATE($Y112," ",$B112),"")</f>
        <v/>
      </c>
      <c r="AA112" s="0" t="str">
        <f aca="false">IF(AND($Y112=$Y$5,$B112=2002),CONCATENATE($Y112," ",$B112),"")</f>
        <v/>
      </c>
      <c r="AB112" s="0" t="str">
        <f aca="false">IF(AND($Y112=$Y$5,$B112=2003),CONCATENATE($Y112," ",$B112),"")</f>
        <v/>
      </c>
      <c r="AC112" s="0" t="str">
        <f aca="false">IF(AND($Y112=$Y$5,$B112=2004),CONCATENATE($Y112," ",$B112),"")</f>
        <v/>
      </c>
      <c r="AD112" s="0" t="str">
        <f aca="false">IF(OR($EZ112=AD$5,$FA112=AD$5,$FB112=AD$5),AD$5,"")</f>
        <v/>
      </c>
      <c r="AE112" s="0" t="str">
        <f aca="false">IF(AND($AD112=$AD$5,$B112=2001),CONCATENATE($AD112," ",$B112),"")</f>
        <v/>
      </c>
      <c r="AF112" s="0" t="str">
        <f aca="false">IF(AND($AD112=$AD$5,$B112=2002),CONCATENATE($AD112," ",$B112),"")</f>
        <v/>
      </c>
      <c r="AG112" s="0" t="str">
        <f aca="false">IF(AND($AD112=$AD$5,$B112=2003),CONCATENATE($AD112," ",$B112),"")</f>
        <v/>
      </c>
      <c r="AH112" s="0" t="str">
        <f aca="false">IF(AND($AD112=$AD$5,$B112=2004),CONCATENATE($AD112," ",$B112),"")</f>
        <v/>
      </c>
      <c r="AI112" s="0" t="str">
        <f aca="false">IF(OR($EZ112=AI$5,$FA112=AI$5,$FB112=AI$5),AI$5,"")</f>
        <v/>
      </c>
      <c r="AJ112" s="0" t="str">
        <f aca="false">IF(AND($AI112=$AI$5,$B112=2001),CONCATENATE($AI112," ",$B112),"")</f>
        <v/>
      </c>
      <c r="AK112" s="0" t="str">
        <f aca="false">IF(AND($AI112=$AI$5,$B112=2002),CONCATENATE($AI112," ",$B112),"")</f>
        <v/>
      </c>
      <c r="AL112" s="0" t="str">
        <f aca="false">IF(AND($AI112=$AI$5,$B112=2003),CONCATENATE($AI112," ",$B112),"")</f>
        <v/>
      </c>
      <c r="AM112" s="0" t="str">
        <f aca="false">IF(AND($AI112=$AI$5,$B112=2004),CONCATENATE($AI112," ",$B112),"")</f>
        <v/>
      </c>
      <c r="AN112" s="0" t="str">
        <f aca="false">IF(OR($EZ112=AN$5,$FA112=AN$5,$FB112=AN$5),AN$5,"")</f>
        <v/>
      </c>
      <c r="AO112" s="0" t="str">
        <f aca="false">IF(AND($AN112=$AN$5,$B112=2001),CONCATENATE($AN112," ",$B112),"")</f>
        <v/>
      </c>
      <c r="AP112" s="0" t="str">
        <f aca="false">IF(AND($AN112=$AN$5,$B112=2002),CONCATENATE($AN112," ",$B112),"")</f>
        <v/>
      </c>
      <c r="AQ112" s="0" t="str">
        <f aca="false">IF(AND($AN112=$AN$5,$B112=2003),CONCATENATE($AN112," ",$B112),"")</f>
        <v/>
      </c>
      <c r="AR112" s="0" t="str">
        <f aca="false">IF(AND($AN112=$AN$5,$B112=2004),CONCATENATE($AN112," ",$B112),"")</f>
        <v/>
      </c>
      <c r="AS112" s="0" t="str">
        <f aca="false">IF(OR($EZ112=AS$5,$FA112=AS$5,$FB112=AS$5),AS$5,"")</f>
        <v/>
      </c>
      <c r="AT112" s="0" t="str">
        <f aca="false">IF(AND($AS112=$AS$5,$B112=2001),CONCATENATE($AS112," ",$B112),"")</f>
        <v/>
      </c>
      <c r="AU112" s="0" t="str">
        <f aca="false">IF(AND($AS112=$AS$5,$B112=2002),CONCATENATE($AS112," ",$B112),"")</f>
        <v/>
      </c>
      <c r="AV112" s="0" t="str">
        <f aca="false">IF(AND($AS112=$AS$5,$B112=2003),CONCATENATE($AS112," ",$B112),"")</f>
        <v/>
      </c>
      <c r="AW112" s="0" t="str">
        <f aca="false">IF(AND($AS112=$AS$5,$B112=2004),CONCATENATE($AS112," ",$B112),"")</f>
        <v/>
      </c>
      <c r="AX112" s="0" t="str">
        <f aca="false">IF(OR($EZ112=AX$5,$FA112=AX$5,$FB112=AX$5),AX$5,"")</f>
        <v/>
      </c>
      <c r="AY112" s="0" t="str">
        <f aca="false">IF(AND($AX112=$AX$5,$B112=2001),CONCATENATE($AX112," ",$B112),"")</f>
        <v/>
      </c>
      <c r="AZ112" s="0" t="str">
        <f aca="false">IF(AND($AX112=$AX$5,$B112=2002),CONCATENATE($AX112," ",$B112),"")</f>
        <v/>
      </c>
      <c r="BA112" s="0" t="str">
        <f aca="false">IF(AND($AX112=$AX$5,$B112=2003),CONCATENATE($AX112," ",$B112),"")</f>
        <v/>
      </c>
      <c r="BB112" s="0" t="str">
        <f aca="false">IF(AND($AX112=$AX$5,$B112=2004),CONCATENATE($AX112," ",$B112),"")</f>
        <v/>
      </c>
      <c r="BC112" s="0" t="str">
        <f aca="false">IF(OR($EZ112=BC$5,$FA112=BC$5,$FB112=BC$5),BC$5,"")</f>
        <v/>
      </c>
      <c r="BD112" s="0" t="str">
        <f aca="false">IF(AND($BC112=$BC$5,$B112=2001),CONCATENATE($BC112," ",$B112),"")</f>
        <v/>
      </c>
      <c r="BE112" s="0" t="str">
        <f aca="false">IF(AND($BC112=$BC$5,$B112=2002),CONCATENATE($BC112," ",$B112),"")</f>
        <v/>
      </c>
      <c r="BF112" s="0" t="str">
        <f aca="false">IF(AND($BC112=$BC$5,$B112=2003),CONCATENATE($BC112," ",$B112),"")</f>
        <v/>
      </c>
      <c r="BG112" s="0" t="str">
        <f aca="false">IF(AND($BC112=$BC$5,$B112=2004),CONCATENATE($BC112," ",$B112),"")</f>
        <v/>
      </c>
      <c r="BH112" s="0" t="str">
        <f aca="false">IF(OR($EZ112=BH$5,$FA112=BH$5,$FB112=BH$5),BH$5,"")</f>
        <v/>
      </c>
      <c r="BI112" s="0" t="str">
        <f aca="false">IF(AND($BH112=$BH$5,$B112=2001),CONCATENATE($BH112," ",$B112),"")</f>
        <v/>
      </c>
      <c r="BJ112" s="0" t="str">
        <f aca="false">IF(AND($BH112=$BH$5,$B112=2002),CONCATENATE($BH112," ",$B112),"")</f>
        <v/>
      </c>
      <c r="BK112" s="0" t="str">
        <f aca="false">IF(AND($BH112=$BH$5,$B112=2003),CONCATENATE($BH112," ",$B112),"")</f>
        <v/>
      </c>
      <c r="BL112" s="0" t="str">
        <f aca="false">IF(AND($BH112=$BH$5,$B112=2004),CONCATENATE($BH112," ",$B112),"")</f>
        <v/>
      </c>
      <c r="BM112" s="0" t="str">
        <f aca="false">IF(OR($EZ112=BM$5,$FA112=BM$5,$FB112=BM$5),BM$5,"")</f>
        <v/>
      </c>
      <c r="BN112" s="0" t="str">
        <f aca="false">IF(AND($BM112=$BM$5,$B112=2001),CONCATENATE($BM112," ",$B112),"")</f>
        <v/>
      </c>
      <c r="BO112" s="0" t="str">
        <f aca="false">IF(AND($BM112=$BM$5,$B112=2002),CONCATENATE($BM112," ",$B112),"")</f>
        <v/>
      </c>
      <c r="BP112" s="0" t="str">
        <f aca="false">IF(AND($BM112=$BM$5,$B112=2003),CONCATENATE($BM112," ",$B112),"")</f>
        <v/>
      </c>
      <c r="BQ112" s="0" t="str">
        <f aca="false">IF(AND($BM112=$BM$5,$B112=2004),CONCATENATE($BM112," ",$B112),"")</f>
        <v/>
      </c>
      <c r="BR112" s="0" t="str">
        <f aca="false">IF(OR($EZ112=BR$5,$FA112=BR$5,$FB112=BR$5),BR$5,"")</f>
        <v>PGT</v>
      </c>
      <c r="BS112" s="0" t="str">
        <f aca="false">IF(AND($BR112=$BR$5,$B112=2001),CONCATENATE($BR112," ",$B112),"")</f>
        <v>PGT 2001</v>
      </c>
      <c r="BT112" s="0" t="str">
        <f aca="false">IF(AND($BR112=$BR$5,$B112=2002),CONCATENATE($BR112," ",$B112),"")</f>
        <v/>
      </c>
      <c r="BU112" s="0" t="str">
        <f aca="false">IF(AND($BR112=$BR$5,$B112=2003),CONCATENATE($BR112," ",$B112),"")</f>
        <v/>
      </c>
      <c r="BV112" s="0" t="str">
        <f aca="false">IF(AND($BR112=$BR$5,$B112=2004),CONCATENATE($BR112," ",$B112),"")</f>
        <v/>
      </c>
      <c r="BW112" s="0" t="str">
        <f aca="false">IF(OR($EZ112=BW$5,$FA112=BW$5,$FB112=BW$5),BW$5,"")</f>
        <v/>
      </c>
      <c r="BX112" s="0" t="str">
        <f aca="false">IF(AND($BW112=$BW$5,$B112=2001),CONCATENATE($BW112," ",$B112),"")</f>
        <v/>
      </c>
      <c r="BY112" s="0" t="str">
        <f aca="false">IF(AND($BW112=$BW$5,$B112=2002),CONCATENATE($BW112," ",$B112),"")</f>
        <v/>
      </c>
      <c r="BZ112" s="0" t="str">
        <f aca="false">IF(AND($BW112=$BW$5,$B112=2003),CONCATENATE($BW112," ",$B112),"")</f>
        <v/>
      </c>
      <c r="CA112" s="0" t="str">
        <f aca="false">IF(AND($BW112=$BW$5,$B112=2004),CONCATENATE($BW112," ",$B112),"")</f>
        <v/>
      </c>
      <c r="CB112" s="0" t="str">
        <f aca="false">IF(OR($EZ112=CB$5,$FA112=CB$5,$FB112=CB$5),CB$5,"")</f>
        <v/>
      </c>
      <c r="CC112" s="0" t="str">
        <f aca="false">IF(AND($CB112=$CB$5,$B112=2001),CONCATENATE($CB112," ",$B112),"")</f>
        <v/>
      </c>
      <c r="CD112" s="0" t="str">
        <f aca="false">IF(AND($CB112=$CB$5,$B112=2002),CONCATENATE($CB112," ",$B112),"")</f>
        <v/>
      </c>
      <c r="CE112" s="0" t="str">
        <f aca="false">IF(AND($CB112=$CB$5,$B112=2003),CONCATENATE($CB112," ",$B112),"")</f>
        <v/>
      </c>
      <c r="CF112" s="0" t="str">
        <f aca="false">IF(AND($CB112=$CB$5,$B112=2004),CONCATENATE($CB112," ",$B112),"")</f>
        <v/>
      </c>
      <c r="CG112" s="0" t="str">
        <f aca="false">IF(OR($EZ112=CG$5,$FA112=CG$5,$FB112=CG$5),CG$5,"")</f>
        <v/>
      </c>
      <c r="CH112" s="0" t="str">
        <f aca="false">IF(AND($CG112=$CG$5,$B112=2001),CONCATENATE($CG112," ",$B112),"")</f>
        <v/>
      </c>
      <c r="CI112" s="0" t="str">
        <f aca="false">IF(AND($CG112=$CG$5,$B112=2002),CONCATENATE($CG112," ",$B112),"")</f>
        <v/>
      </c>
      <c r="CJ112" s="0" t="str">
        <f aca="false">IF(AND($CG112=$CG$5,$B112=2003),CONCATENATE($CG112," ",$B112),"")</f>
        <v/>
      </c>
      <c r="CK112" s="0" t="str">
        <f aca="false">IF(AND($CG112=$CG$5,$B112=2004),CONCATENATE($CG112," ",$B112),"")</f>
        <v/>
      </c>
      <c r="CL112" s="0" t="str">
        <f aca="false">IF(OR($EZ112=CL$5,$FA112=CL$5,$FB112=CL$5),CL$5,"")</f>
        <v/>
      </c>
      <c r="CM112" s="0" t="str">
        <f aca="false">IF(AND($CL112=$CL$5,$B112=2001),CONCATENATE($CL112," ",$B112),"")</f>
        <v/>
      </c>
      <c r="CN112" s="0" t="str">
        <f aca="false">IF(AND($CL112=$CL$5,$B112=2002),CONCATENATE($CL112," ",$B112),"")</f>
        <v/>
      </c>
      <c r="CO112" s="0" t="str">
        <f aca="false">IF(AND($CL112=$CL$5,$B112=2003),CONCATENATE($CL112," ",$B112),"")</f>
        <v/>
      </c>
      <c r="CP112" s="0" t="str">
        <f aca="false">IF(AND($CL112=$CL$5,$B112=2004),CONCATENATE($CL112," ",$B112),"")</f>
        <v/>
      </c>
      <c r="CQ112" s="0" t="str">
        <f aca="false">IF(OR($EZ112=CQ$5,$FA112=CQ$5,$FB112=CQ$5),CQ$5,"")</f>
        <v/>
      </c>
      <c r="CR112" s="0" t="str">
        <f aca="false">IF(AND($CQ112=$CQ$5,$B112=2001),CONCATENATE($CQ112," ",$B112),"")</f>
        <v/>
      </c>
      <c r="CS112" s="0" t="str">
        <f aca="false">IF(AND($CQ112=$CQ$5,$B112=2002),CONCATENATE($CQ112," ",$B112),"")</f>
        <v/>
      </c>
      <c r="CT112" s="0" t="str">
        <f aca="false">IF(AND($CQ112=$CQ$5,$B112=2003),CONCATENATE($CQ112," ",$B112),"")</f>
        <v/>
      </c>
      <c r="CU112" s="0" t="str">
        <f aca="false">IF(AND($CQ112=$CQ$5,$B112=2004),CONCATENATE($CQ112," ",$B112),"")</f>
        <v/>
      </c>
      <c r="CV112" s="0" t="str">
        <f aca="false">IF(OR($EZ112=CV$5,$FA112=CV$5,$FB112=CV$5),CV$5,"")</f>
        <v/>
      </c>
      <c r="CW112" s="0" t="str">
        <f aca="false">IF(AND($CV112=$CV$5,$B112=2001),CONCATENATE($CV112," ",$B112),"")</f>
        <v/>
      </c>
      <c r="CX112" s="0" t="str">
        <f aca="false">IF(AND($CV112=$CV$5,$B112=2002),CONCATENATE($CV112," ",$B112),"")</f>
        <v/>
      </c>
      <c r="CY112" s="0" t="str">
        <f aca="false">IF(AND($CV112=$CV$5,$B112=2003),CONCATENATE($CV112," ",$B112),"")</f>
        <v/>
      </c>
      <c r="CZ112" s="0" t="str">
        <f aca="false">IF(AND($CV112=$CV$5,$B112=2004),CONCATENATE($CV112," ",$B112),"")</f>
        <v/>
      </c>
      <c r="DA112" s="0" t="str">
        <f aca="false">IF(OR($EZ112=DA$5,$FA112=DA$5,$FB112=DA$5),DA$5,"")</f>
        <v/>
      </c>
      <c r="DB112" s="0" t="str">
        <f aca="false">IF(AND($DA112=$DA$5,$B112=2001),CONCATENATE($DA112," ",$B112),"")</f>
        <v/>
      </c>
      <c r="DC112" s="0" t="str">
        <f aca="false">IF(AND($DA112=$DA$5,$B112=2002),CONCATENATE($DA112," ",$B112),"")</f>
        <v/>
      </c>
      <c r="DD112" s="0" t="str">
        <f aca="false">IF(AND($DA112=$DA$5,$B112=2003),CONCATENATE($DA112," ",$B112),"")</f>
        <v/>
      </c>
      <c r="DE112" s="0" t="str">
        <f aca="false">IF(AND($DA112=$DA$5,$B112=2004),CONCATENATE($DA112," ",$B112),"")</f>
        <v/>
      </c>
      <c r="DF112" s="0" t="n">
        <v>270</v>
      </c>
      <c r="DG112" s="0" t="n">
        <v>270</v>
      </c>
      <c r="DH112" s="12" t="n">
        <v>1326.1</v>
      </c>
      <c r="DI112" s="12" t="n">
        <v>1205</v>
      </c>
      <c r="DJ112" s="12" t="n">
        <v>680</v>
      </c>
      <c r="DK112" s="12" t="n">
        <v>320</v>
      </c>
      <c r="DL112" s="12" t="n">
        <v>0</v>
      </c>
      <c r="DM112" s="0" t="n">
        <v>6.8</v>
      </c>
      <c r="DN112" s="12" t="n">
        <v>1023.1</v>
      </c>
      <c r="DO112" s="0" t="n">
        <v>34</v>
      </c>
      <c r="DP112" s="0" t="n">
        <v>160</v>
      </c>
      <c r="DQ112" s="12" t="n">
        <v>0</v>
      </c>
      <c r="DR112" s="12" t="n">
        <v>0</v>
      </c>
      <c r="DS112" s="12" t="n">
        <v>1051</v>
      </c>
      <c r="DT112" s="12" t="n">
        <v>760</v>
      </c>
      <c r="DU112" s="12" t="n">
        <v>1023.1</v>
      </c>
      <c r="DV112" s="0" t="n">
        <v>6.8</v>
      </c>
      <c r="DW112" s="0" t="n">
        <v>49</v>
      </c>
      <c r="DX112" s="12" t="n">
        <v>5.2</v>
      </c>
      <c r="DY112" s="0" t="n">
        <v>685</v>
      </c>
      <c r="DZ112" s="0" t="n">
        <v>1065</v>
      </c>
      <c r="EA112" s="0" t="n">
        <v>0</v>
      </c>
      <c r="EB112" s="12" t="n">
        <f aca="false">DF112*$EB$1*$EB$2</f>
        <v>48600</v>
      </c>
      <c r="EC112" s="12" t="n">
        <v>238698</v>
      </c>
      <c r="ED112" s="12" t="n">
        <v>216900</v>
      </c>
      <c r="EE112" s="12" t="n">
        <v>122400</v>
      </c>
      <c r="EF112" s="12" t="n">
        <v>57600</v>
      </c>
      <c r="EG112" s="12" t="n">
        <v>0</v>
      </c>
      <c r="EH112" s="12" t="n">
        <v>1224</v>
      </c>
      <c r="EI112" s="12" t="n">
        <v>184158</v>
      </c>
      <c r="EJ112" s="12" t="n">
        <v>6120</v>
      </c>
      <c r="EK112" s="12" t="n">
        <v>28800</v>
      </c>
      <c r="EL112" s="12" t="n">
        <v>0</v>
      </c>
      <c r="EM112" s="12" t="n">
        <v>0</v>
      </c>
      <c r="EN112" s="12" t="n">
        <v>189180</v>
      </c>
      <c r="EO112" s="12" t="n">
        <v>136800</v>
      </c>
      <c r="EP112" s="12" t="n">
        <v>184158</v>
      </c>
      <c r="EQ112" s="0" t="n">
        <v>1224</v>
      </c>
      <c r="ER112" s="12" t="n">
        <v>8820</v>
      </c>
      <c r="ES112" s="12" t="n">
        <v>936</v>
      </c>
      <c r="ET112" s="12" t="n">
        <v>123300</v>
      </c>
      <c r="EU112" s="12" t="n">
        <v>191700</v>
      </c>
      <c r="EV112" s="0" t="n">
        <v>0</v>
      </c>
      <c r="EW112" s="0" t="s">
        <v>114</v>
      </c>
      <c r="EX112" s="0" t="s">
        <v>115</v>
      </c>
      <c r="EY112" s="0" t="s">
        <v>116</v>
      </c>
      <c r="EZ112" s="27"/>
      <c r="FA112" s="27" t="s">
        <v>88</v>
      </c>
      <c r="FB112" s="27"/>
      <c r="FS112" s="0" t="n">
        <v>193</v>
      </c>
    </row>
    <row r="113" customFormat="false" ht="12.75" hidden="false" customHeight="false" outlineLevel="0" collapsed="false">
      <c r="A113" s="0" t="s">
        <v>517</v>
      </c>
      <c r="B113" s="0" t="n">
        <v>2001</v>
      </c>
      <c r="C113" s="24"/>
      <c r="D113" s="0" t="s">
        <v>398</v>
      </c>
      <c r="E113" s="0" t="str">
        <f aca="false">CONCATENATE(D113," ",B113)</f>
        <v>WY 2001</v>
      </c>
      <c r="F113" s="0" t="s">
        <v>426</v>
      </c>
      <c r="G113" s="0" t="s">
        <v>551</v>
      </c>
      <c r="H113" s="0" t="s">
        <v>427</v>
      </c>
      <c r="I113" s="0" t="s">
        <v>427</v>
      </c>
      <c r="J113" s="0" t="str">
        <f aca="false">IF(OR($EZ113=J$5,$FA113=J$5,$FB113=J$5),J$5,"")</f>
        <v/>
      </c>
      <c r="K113" s="0" t="str">
        <f aca="false">IF(AND($J113=$J$5,$B113=2001),CONCATENATE($J113," ",$B113),"")</f>
        <v/>
      </c>
      <c r="L113" s="0" t="str">
        <f aca="false">IF(AND($J113=$J$5,$B113=2002),CONCATENATE($J113," ",$B113),"")</f>
        <v/>
      </c>
      <c r="M113" s="0" t="str">
        <f aca="false">IF(AND($J113=$J$5,$B113=2003),CONCATENATE($J113," ",$B113),"")</f>
        <v/>
      </c>
      <c r="N113" s="0" t="str">
        <f aca="false">IF(AND($J113=$J$5,$B113=2004),CONCATENATE($J113," ",$B113),"")</f>
        <v/>
      </c>
      <c r="O113" s="0" t="str">
        <f aca="false">IF(OR($EZ113=O$5,$FA113=O$5,$FB113=O$5),O$5,"")</f>
        <v/>
      </c>
      <c r="P113" s="0" t="str">
        <f aca="false">IF(AND($O113=$O$5,$B113=2001),CONCATENATE($O113," ",$B113),"")</f>
        <v/>
      </c>
      <c r="Q113" s="0" t="str">
        <f aca="false">IF(AND($O113=$O$5,$B113=2002),CONCATENATE($O113," ",$B113),"")</f>
        <v/>
      </c>
      <c r="R113" s="0" t="str">
        <f aca="false">IF(AND($O113=$O$5,$B113=2003),CONCATENATE($O113," ",$B113),"")</f>
        <v/>
      </c>
      <c r="S113" s="0" t="str">
        <f aca="false">IF(AND($O113=$O$5,$B113=2004),CONCATENATE($O113," ",$B113),"")</f>
        <v/>
      </c>
      <c r="T113" s="0" t="str">
        <f aca="false">IF(OR($EZ113=T$5,$FA113=T$5,$FB113=T$5),T$5,"")</f>
        <v/>
      </c>
      <c r="U113" s="0" t="str">
        <f aca="false">IF(AND($T113=$T$5,$B113=2001),CONCATENATE($T113," ",$B113),"")</f>
        <v/>
      </c>
      <c r="V113" s="0" t="str">
        <f aca="false">IF(AND($T113=$T$5,$B113=2002),CONCATENATE($T113," ",$B113),"")</f>
        <v/>
      </c>
      <c r="W113" s="0" t="str">
        <f aca="false">IF(AND($T113=$T$5,$B113=2003),CONCATENATE($T113," ",$B113),"")</f>
        <v/>
      </c>
      <c r="X113" s="0" t="str">
        <f aca="false">IF(AND($T113=$T$5,$B113=2004),CONCATENATE($T113," ",$B113),"")</f>
        <v/>
      </c>
      <c r="Y113" s="0" t="str">
        <f aca="false">IF(OR($EZ113=Y$5,$FA113=Y$5,$FB113=Y$5),Y$5,"")</f>
        <v/>
      </c>
      <c r="Z113" s="0" t="str">
        <f aca="false">IF(AND($Y113=$Y$5,$B113=2001),CONCATENATE($Y113," ",$B113),"")</f>
        <v/>
      </c>
      <c r="AA113" s="0" t="str">
        <f aca="false">IF(AND($Y113=$Y$5,$B113=2002),CONCATENATE($Y113," ",$B113),"")</f>
        <v/>
      </c>
      <c r="AB113" s="0" t="str">
        <f aca="false">IF(AND($Y113=$Y$5,$B113=2003),CONCATENATE($Y113," ",$B113),"")</f>
        <v/>
      </c>
      <c r="AC113" s="0" t="str">
        <f aca="false">IF(AND($Y113=$Y$5,$B113=2004),CONCATENATE($Y113," ",$B113),"")</f>
        <v/>
      </c>
      <c r="AD113" s="0" t="str">
        <f aca="false">IF(OR($EZ113=AD$5,$FA113=AD$5,$FB113=AD$5),AD$5,"")</f>
        <v/>
      </c>
      <c r="AE113" s="0" t="str">
        <f aca="false">IF(AND($AD113=$AD$5,$B113=2001),CONCATENATE($AD113," ",$B113),"")</f>
        <v/>
      </c>
      <c r="AF113" s="0" t="str">
        <f aca="false">IF(AND($AD113=$AD$5,$B113=2002),CONCATENATE($AD113," ",$B113),"")</f>
        <v/>
      </c>
      <c r="AG113" s="0" t="str">
        <f aca="false">IF(AND($AD113=$AD$5,$B113=2003),CONCATENATE($AD113," ",$B113),"")</f>
        <v/>
      </c>
      <c r="AH113" s="0" t="str">
        <f aca="false">IF(AND($AD113=$AD$5,$B113=2004),CONCATENATE($AD113," ",$B113),"")</f>
        <v/>
      </c>
      <c r="AI113" s="0" t="str">
        <f aca="false">IF(OR($EZ113=AI$5,$FA113=AI$5,$FB113=AI$5),AI$5,"")</f>
        <v/>
      </c>
      <c r="AJ113" s="0" t="str">
        <f aca="false">IF(AND($AI113=$AI$5,$B113=2001),CONCATENATE($AI113," ",$B113),"")</f>
        <v/>
      </c>
      <c r="AK113" s="0" t="str">
        <f aca="false">IF(AND($AI113=$AI$5,$B113=2002),CONCATENATE($AI113," ",$B113),"")</f>
        <v/>
      </c>
      <c r="AL113" s="0" t="str">
        <f aca="false">IF(AND($AI113=$AI$5,$B113=2003),CONCATENATE($AI113," ",$B113),"")</f>
        <v/>
      </c>
      <c r="AM113" s="0" t="str">
        <f aca="false">IF(AND($AI113=$AI$5,$B113=2004),CONCATENATE($AI113," ",$B113),"")</f>
        <v/>
      </c>
      <c r="AN113" s="0" t="str">
        <f aca="false">IF(OR($EZ113=AN$5,$FA113=AN$5,$FB113=AN$5),AN$5,"")</f>
        <v/>
      </c>
      <c r="AO113" s="0" t="str">
        <f aca="false">IF(AND($AN113=$AN$5,$B113=2001),CONCATENATE($AN113," ",$B113),"")</f>
        <v/>
      </c>
      <c r="AP113" s="0" t="str">
        <f aca="false">IF(AND($AN113=$AN$5,$B113=2002),CONCATENATE($AN113," ",$B113),"")</f>
        <v/>
      </c>
      <c r="AQ113" s="0" t="str">
        <f aca="false">IF(AND($AN113=$AN$5,$B113=2003),CONCATENATE($AN113," ",$B113),"")</f>
        <v/>
      </c>
      <c r="AR113" s="0" t="str">
        <f aca="false">IF(AND($AN113=$AN$5,$B113=2004),CONCATENATE($AN113," ",$B113),"")</f>
        <v/>
      </c>
      <c r="AS113" s="0" t="str">
        <f aca="false">IF(OR($EZ113=AS$5,$FA113=AS$5,$FB113=AS$5),AS$5,"")</f>
        <v/>
      </c>
      <c r="AT113" s="0" t="str">
        <f aca="false">IF(AND($AS113=$AS$5,$B113=2001),CONCATENATE($AS113," ",$B113),"")</f>
        <v/>
      </c>
      <c r="AU113" s="0" t="str">
        <f aca="false">IF(AND($AS113=$AS$5,$B113=2002),CONCATENATE($AS113," ",$B113),"")</f>
        <v/>
      </c>
      <c r="AV113" s="0" t="str">
        <f aca="false">IF(AND($AS113=$AS$5,$B113=2003),CONCATENATE($AS113," ",$B113),"")</f>
        <v/>
      </c>
      <c r="AW113" s="0" t="str">
        <f aca="false">IF(AND($AS113=$AS$5,$B113=2004),CONCATENATE($AS113," ",$B113),"")</f>
        <v/>
      </c>
      <c r="AX113" s="0" t="str">
        <f aca="false">IF(OR($EZ113=AX$5,$FA113=AX$5,$FB113=AX$5),AX$5,"")</f>
        <v/>
      </c>
      <c r="AY113" s="0" t="str">
        <f aca="false">IF(AND($AX113=$AX$5,$B113=2001),CONCATENATE($AX113," ",$B113),"")</f>
        <v/>
      </c>
      <c r="AZ113" s="0" t="str">
        <f aca="false">IF(AND($AX113=$AX$5,$B113=2002),CONCATENATE($AX113," ",$B113),"")</f>
        <v/>
      </c>
      <c r="BA113" s="0" t="str">
        <f aca="false">IF(AND($AX113=$AX$5,$B113=2003),CONCATENATE($AX113," ",$B113),"")</f>
        <v/>
      </c>
      <c r="BB113" s="0" t="str">
        <f aca="false">IF(AND($AX113=$AX$5,$B113=2004),CONCATENATE($AX113," ",$B113),"")</f>
        <v/>
      </c>
      <c r="BC113" s="0" t="str">
        <f aca="false">IF(OR($EZ113=BC$5,$FA113=BC$5,$FB113=BC$5),BC$5,"")</f>
        <v/>
      </c>
      <c r="BD113" s="0" t="str">
        <f aca="false">IF(AND($BC113=$BC$5,$B113=2001),CONCATENATE($BC113," ",$B113),"")</f>
        <v/>
      </c>
      <c r="BE113" s="0" t="str">
        <f aca="false">IF(AND($BC113=$BC$5,$B113=2002),CONCATENATE($BC113," ",$B113),"")</f>
        <v/>
      </c>
      <c r="BF113" s="0" t="str">
        <f aca="false">IF(AND($BC113=$BC$5,$B113=2003),CONCATENATE($BC113," ",$B113),"")</f>
        <v/>
      </c>
      <c r="BG113" s="0" t="str">
        <f aca="false">IF(AND($BC113=$BC$5,$B113=2004),CONCATENATE($BC113," ",$B113),"")</f>
        <v/>
      </c>
      <c r="BH113" s="0" t="str">
        <f aca="false">IF(OR($EZ113=BH$5,$FA113=BH$5,$FB113=BH$5),BH$5,"")</f>
        <v/>
      </c>
      <c r="BI113" s="0" t="str">
        <f aca="false">IF(AND($BH113=$BH$5,$B113=2001),CONCATENATE($BH113," ",$B113),"")</f>
        <v/>
      </c>
      <c r="BJ113" s="0" t="str">
        <f aca="false">IF(AND($BH113=$BH$5,$B113=2002),CONCATENATE($BH113," ",$B113),"")</f>
        <v/>
      </c>
      <c r="BK113" s="0" t="str">
        <f aca="false">IF(AND($BH113=$BH$5,$B113=2003),CONCATENATE($BH113," ",$B113),"")</f>
        <v/>
      </c>
      <c r="BL113" s="0" t="str">
        <f aca="false">IF(AND($BH113=$BH$5,$B113=2004),CONCATENATE($BH113," ",$B113),"")</f>
        <v/>
      </c>
      <c r="BM113" s="0" t="str">
        <f aca="false">IF(OR($EZ113=BM$5,$FA113=BM$5,$FB113=BM$5),BM$5,"")</f>
        <v/>
      </c>
      <c r="BN113" s="0" t="str">
        <f aca="false">IF(AND($BM113=$BM$5,$B113=2001),CONCATENATE($BM113," ",$B113),"")</f>
        <v/>
      </c>
      <c r="BO113" s="0" t="str">
        <f aca="false">IF(AND($BM113=$BM$5,$B113=2002),CONCATENATE($BM113," ",$B113),"")</f>
        <v/>
      </c>
      <c r="BP113" s="0" t="str">
        <f aca="false">IF(AND($BM113=$BM$5,$B113=2003),CONCATENATE($BM113," ",$B113),"")</f>
        <v/>
      </c>
      <c r="BQ113" s="0" t="str">
        <f aca="false">IF(AND($BM113=$BM$5,$B113=2004),CONCATENATE($BM113," ",$B113),"")</f>
        <v/>
      </c>
      <c r="BR113" s="0" t="str">
        <f aca="false">IF(OR($EZ113=BR$5,$FA113=BR$5,$FB113=BR$5),BR$5,"")</f>
        <v/>
      </c>
      <c r="BS113" s="0" t="str">
        <f aca="false">IF(AND($BR113=$BR$5,$B113=2001),CONCATENATE($BR113," ",$B113),"")</f>
        <v/>
      </c>
      <c r="BT113" s="0" t="str">
        <f aca="false">IF(AND($BR113=$BR$5,$B113=2002),CONCATENATE($BR113," ",$B113),"")</f>
        <v/>
      </c>
      <c r="BU113" s="0" t="str">
        <f aca="false">IF(AND($BR113=$BR$5,$B113=2003),CONCATENATE($BR113," ",$B113),"")</f>
        <v/>
      </c>
      <c r="BV113" s="0" t="str">
        <f aca="false">IF(AND($BR113=$BR$5,$B113=2004),CONCATENATE($BR113," ",$B113),"")</f>
        <v/>
      </c>
      <c r="BW113" s="0" t="str">
        <f aca="false">IF(OR($EZ113=BW$5,$FA113=BW$5,$FB113=BW$5),BW$5,"")</f>
        <v/>
      </c>
      <c r="BX113" s="0" t="str">
        <f aca="false">IF(AND($BW113=$BW$5,$B113=2001),CONCATENATE($BW113," ",$B113),"")</f>
        <v/>
      </c>
      <c r="BY113" s="0" t="str">
        <f aca="false">IF(AND($BW113=$BW$5,$B113=2002),CONCATENATE($BW113," ",$B113),"")</f>
        <v/>
      </c>
      <c r="BZ113" s="0" t="str">
        <f aca="false">IF(AND($BW113=$BW$5,$B113=2003),CONCATENATE($BW113," ",$B113),"")</f>
        <v/>
      </c>
      <c r="CA113" s="0" t="str">
        <f aca="false">IF(AND($BW113=$BW$5,$B113=2004),CONCATENATE($BW113," ",$B113),"")</f>
        <v/>
      </c>
      <c r="CB113" s="0" t="str">
        <f aca="false">IF(OR($EZ113=CB$5,$FA113=CB$5,$FB113=CB$5),CB$5,"")</f>
        <v/>
      </c>
      <c r="CC113" s="0" t="str">
        <f aca="false">IF(AND($CB113=$CB$5,$B113=2001),CONCATENATE($CB113," ",$B113),"")</f>
        <v/>
      </c>
      <c r="CD113" s="0" t="str">
        <f aca="false">IF(AND($CB113=$CB$5,$B113=2002),CONCATENATE($CB113," ",$B113),"")</f>
        <v/>
      </c>
      <c r="CE113" s="0" t="str">
        <f aca="false">IF(AND($CB113=$CB$5,$B113=2003),CONCATENATE($CB113," ",$B113),"")</f>
        <v/>
      </c>
      <c r="CF113" s="0" t="str">
        <f aca="false">IF(AND($CB113=$CB$5,$B113=2004),CONCATENATE($CB113," ",$B113),"")</f>
        <v/>
      </c>
      <c r="CG113" s="0" t="str">
        <f aca="false">IF(OR($EZ113=CG$5,$FA113=CG$5,$FB113=CG$5),CG$5,"")</f>
        <v/>
      </c>
      <c r="CH113" s="0" t="str">
        <f aca="false">IF(AND($CG113=$CG$5,$B113=2001),CONCATENATE($CG113," ",$B113),"")</f>
        <v/>
      </c>
      <c r="CI113" s="0" t="str">
        <f aca="false">IF(AND($CG113=$CG$5,$B113=2002),CONCATENATE($CG113," ",$B113),"")</f>
        <v/>
      </c>
      <c r="CJ113" s="0" t="str">
        <f aca="false">IF(AND($CG113=$CG$5,$B113=2003),CONCATENATE($CG113," ",$B113),"")</f>
        <v/>
      </c>
      <c r="CK113" s="0" t="str">
        <f aca="false">IF(AND($CG113=$CG$5,$B113=2004),CONCATENATE($CG113," ",$B113),"")</f>
        <v/>
      </c>
      <c r="CL113" s="0" t="str">
        <f aca="false">IF(OR($EZ113=CL$5,$FA113=CL$5,$FB113=CL$5),CL$5,"")</f>
        <v/>
      </c>
      <c r="CM113" s="0" t="str">
        <f aca="false">IF(AND($CL113=$CL$5,$B113=2001),CONCATENATE($CL113," ",$B113),"")</f>
        <v/>
      </c>
      <c r="CN113" s="0" t="str">
        <f aca="false">IF(AND($CL113=$CL$5,$B113=2002),CONCATENATE($CL113," ",$B113),"")</f>
        <v/>
      </c>
      <c r="CO113" s="0" t="str">
        <f aca="false">IF(AND($CL113=$CL$5,$B113=2003),CONCATENATE($CL113," ",$B113),"")</f>
        <v/>
      </c>
      <c r="CP113" s="0" t="str">
        <f aca="false">IF(AND($CL113=$CL$5,$B113=2004),CONCATENATE($CL113," ",$B113),"")</f>
        <v/>
      </c>
      <c r="CQ113" s="0" t="str">
        <f aca="false">IF(OR($EZ113=CQ$5,$FA113=CQ$5,$FB113=CQ$5),CQ$5,"")</f>
        <v/>
      </c>
      <c r="CR113" s="0" t="str">
        <f aca="false">IF(AND($CQ113=$CQ$5,$B113=2001),CONCATENATE($CQ113," ",$B113),"")</f>
        <v/>
      </c>
      <c r="CS113" s="0" t="str">
        <f aca="false">IF(AND($CQ113=$CQ$5,$B113=2002),CONCATENATE($CQ113," ",$B113),"")</f>
        <v/>
      </c>
      <c r="CT113" s="0" t="str">
        <f aca="false">IF(AND($CQ113=$CQ$5,$B113=2003),CONCATENATE($CQ113," ",$B113),"")</f>
        <v/>
      </c>
      <c r="CU113" s="0" t="str">
        <f aca="false">IF(AND($CQ113=$CQ$5,$B113=2004),CONCATENATE($CQ113," ",$B113),"")</f>
        <v/>
      </c>
      <c r="CV113" s="0" t="str">
        <f aca="false">IF(OR($EZ113=CV$5,$FA113=CV$5,$FB113=CV$5),CV$5,"")</f>
        <v/>
      </c>
      <c r="CW113" s="0" t="str">
        <f aca="false">IF(AND($CV113=$CV$5,$B113=2001),CONCATENATE($CV113," ",$B113),"")</f>
        <v/>
      </c>
      <c r="CX113" s="0" t="str">
        <f aca="false">IF(AND($CV113=$CV$5,$B113=2002),CONCATENATE($CV113," ",$B113),"")</f>
        <v/>
      </c>
      <c r="CY113" s="0" t="str">
        <f aca="false">IF(AND($CV113=$CV$5,$B113=2003),CONCATENATE($CV113," ",$B113),"")</f>
        <v/>
      </c>
      <c r="CZ113" s="0" t="str">
        <f aca="false">IF(AND($CV113=$CV$5,$B113=2004),CONCATENATE($CV113," ",$B113),"")</f>
        <v/>
      </c>
      <c r="DA113" s="0" t="str">
        <f aca="false">IF(OR($EZ113=DA$5,$FA113=DA$5,$FB113=DA$5),DA$5,"")</f>
        <v/>
      </c>
      <c r="DB113" s="0" t="str">
        <f aca="false">IF(AND($DA113=$DA$5,$B113=2001),CONCATENATE($DA113," ",$B113),"")</f>
        <v/>
      </c>
      <c r="DC113" s="0" t="str">
        <f aca="false">IF(AND($DA113=$DA$5,$B113=2002),CONCATENATE($DA113," ",$B113),"")</f>
        <v/>
      </c>
      <c r="DD113" s="0" t="str">
        <f aca="false">IF(AND($DA113=$DA$5,$B113=2003),CONCATENATE($DA113," ",$B113),"")</f>
        <v/>
      </c>
      <c r="DE113" s="0" t="str">
        <f aca="false">IF(AND($DA113=$DA$5,$B113=2004),CONCATENATE($DA113," ",$B113),"")</f>
        <v/>
      </c>
      <c r="DF113" s="0" t="n">
        <v>50</v>
      </c>
      <c r="DG113" s="0" t="n">
        <v>50</v>
      </c>
      <c r="DH113" s="12" t="n">
        <v>1401.1</v>
      </c>
      <c r="DI113" s="12" t="n">
        <v>1205</v>
      </c>
      <c r="DJ113" s="12" t="n">
        <v>905</v>
      </c>
      <c r="DK113" s="12" t="n">
        <v>1363</v>
      </c>
      <c r="DL113" s="12" t="n">
        <v>125</v>
      </c>
      <c r="DM113" s="0" t="n">
        <v>6.8</v>
      </c>
      <c r="DN113" s="12" t="n">
        <v>1023.1</v>
      </c>
      <c r="DO113" s="0" t="n">
        <v>34</v>
      </c>
      <c r="DP113" s="0" t="n">
        <v>160</v>
      </c>
      <c r="DQ113" s="12" t="n">
        <v>0</v>
      </c>
      <c r="DR113" s="12" t="n">
        <v>350</v>
      </c>
      <c r="DS113" s="12" t="n">
        <v>1051</v>
      </c>
      <c r="DT113" s="12" t="n">
        <v>760</v>
      </c>
      <c r="DU113" s="12" t="n">
        <v>1023.1</v>
      </c>
      <c r="DV113" s="0" t="n">
        <v>6.8</v>
      </c>
      <c r="DW113" s="0" t="n">
        <v>49</v>
      </c>
      <c r="DX113" s="12" t="n">
        <v>5.2</v>
      </c>
      <c r="DY113" s="0" t="n">
        <v>685</v>
      </c>
      <c r="DZ113" s="0" t="n">
        <v>1065</v>
      </c>
      <c r="EA113" s="0" t="n">
        <v>0</v>
      </c>
      <c r="EB113" s="12" t="n">
        <f aca="false">DF113*$EB$1*$EB$2</f>
        <v>9000</v>
      </c>
      <c r="EC113" s="12" t="n">
        <v>252198</v>
      </c>
      <c r="ED113" s="12" t="n">
        <v>216900</v>
      </c>
      <c r="EE113" s="12" t="n">
        <v>162900</v>
      </c>
      <c r="EF113" s="12" t="n">
        <v>245340</v>
      </c>
      <c r="EG113" s="12" t="n">
        <v>22500</v>
      </c>
      <c r="EH113" s="12" t="n">
        <v>1224</v>
      </c>
      <c r="EI113" s="12" t="n">
        <v>184158</v>
      </c>
      <c r="EJ113" s="12" t="n">
        <v>6120</v>
      </c>
      <c r="EK113" s="12" t="n">
        <v>28800</v>
      </c>
      <c r="EL113" s="12" t="n">
        <v>0</v>
      </c>
      <c r="EM113" s="12" t="n">
        <v>63000</v>
      </c>
      <c r="EN113" s="12" t="n">
        <v>189180</v>
      </c>
      <c r="EO113" s="12" t="n">
        <v>136800</v>
      </c>
      <c r="EP113" s="12" t="n">
        <v>184158</v>
      </c>
      <c r="EQ113" s="0" t="n">
        <v>1224</v>
      </c>
      <c r="ER113" s="12" t="n">
        <v>8820</v>
      </c>
      <c r="ES113" s="12" t="n">
        <v>936</v>
      </c>
      <c r="ET113" s="12" t="n">
        <v>123300</v>
      </c>
      <c r="EU113" s="12" t="n">
        <v>191700</v>
      </c>
      <c r="EV113" s="0" t="n">
        <v>0</v>
      </c>
      <c r="EW113" s="0" t="s">
        <v>121</v>
      </c>
      <c r="EX113" s="0" t="s">
        <v>122</v>
      </c>
      <c r="EY113" s="0" t="s">
        <v>116</v>
      </c>
      <c r="EZ113" s="0" t="s">
        <v>590</v>
      </c>
      <c r="FH113" s="0" t="n">
        <v>0</v>
      </c>
      <c r="FI113" s="0" t="s">
        <v>573</v>
      </c>
      <c r="FS113" s="0" t="n">
        <v>786</v>
      </c>
    </row>
    <row r="114" customFormat="false" ht="12.75" hidden="false" customHeight="false" outlineLevel="0" collapsed="false">
      <c r="A114" s="0" t="s">
        <v>144</v>
      </c>
      <c r="B114" s="0" t="n">
        <v>2004</v>
      </c>
      <c r="C114" s="24" t="n">
        <v>38139</v>
      </c>
      <c r="D114" s="0" t="s">
        <v>316</v>
      </c>
      <c r="E114" s="0" t="str">
        <f aca="false">CONCATENATE(D114," ",B114)</f>
        <v>WA 2004</v>
      </c>
      <c r="F114" s="0" t="s">
        <v>353</v>
      </c>
      <c r="G114" s="25" t="s">
        <v>354</v>
      </c>
      <c r="H114" s="0" t="s">
        <v>355</v>
      </c>
      <c r="I114" s="0" t="s">
        <v>356</v>
      </c>
      <c r="J114" s="0" t="str">
        <f aca="false">IF(OR($EZ114=J$5,$FA114=J$5,$FB114=J$5),J$5,"")</f>
        <v/>
      </c>
      <c r="K114" s="0" t="str">
        <f aca="false">IF(AND($J114=$J$5,$B114=2001),CONCATENATE($J114," ",$B114),"")</f>
        <v/>
      </c>
      <c r="L114" s="0" t="str">
        <f aca="false">IF(AND($J114=$J$5,$B114=2002),CONCATENATE($J114," ",$B114),"")</f>
        <v/>
      </c>
      <c r="M114" s="0" t="str">
        <f aca="false">IF(AND($J114=$J$5,$B114=2003),CONCATENATE($J114," ",$B114),"")</f>
        <v/>
      </c>
      <c r="N114" s="0" t="str">
        <f aca="false">IF(AND($J114=$J$5,$B114=2004),CONCATENATE($J114," ",$B114),"")</f>
        <v/>
      </c>
      <c r="O114" s="0" t="str">
        <f aca="false">IF(OR($EZ114=O$5,$FA114=O$5,$FB114=O$5),O$5,"")</f>
        <v/>
      </c>
      <c r="P114" s="0" t="str">
        <f aca="false">IF(AND($O114=$O$5,$B114=2001),CONCATENATE($O114," ",$B114),"")</f>
        <v/>
      </c>
      <c r="Q114" s="0" t="str">
        <f aca="false">IF(AND($O114=$O$5,$B114=2002),CONCATENATE($O114," ",$B114),"")</f>
        <v/>
      </c>
      <c r="R114" s="0" t="str">
        <f aca="false">IF(AND($O114=$O$5,$B114=2003),CONCATENATE($O114," ",$B114),"")</f>
        <v/>
      </c>
      <c r="S114" s="0" t="str">
        <f aca="false">IF(AND($O114=$O$5,$B114=2004),CONCATENATE($O114," ",$B114),"")</f>
        <v/>
      </c>
      <c r="T114" s="0" t="str">
        <f aca="false">IF(OR($EZ114=T$5,$FA114=T$5,$FB114=T$5),T$5,"")</f>
        <v/>
      </c>
      <c r="U114" s="0" t="str">
        <f aca="false">IF(AND($T114=$T$5,$B114=2001),CONCATENATE($T114," ",$B114),"")</f>
        <v/>
      </c>
      <c r="V114" s="0" t="str">
        <f aca="false">IF(AND($T114=$T$5,$B114=2002),CONCATENATE($T114," ",$B114),"")</f>
        <v/>
      </c>
      <c r="W114" s="0" t="str">
        <f aca="false">IF(AND($T114=$T$5,$B114=2003),CONCATENATE($T114," ",$B114),"")</f>
        <v/>
      </c>
      <c r="X114" s="0" t="str">
        <f aca="false">IF(AND($T114=$T$5,$B114=2004),CONCATENATE($T114," ",$B114),"")</f>
        <v/>
      </c>
      <c r="Y114" s="0" t="str">
        <f aca="false">IF(OR($EZ114=Y$5,$FA114=Y$5,$FB114=Y$5),Y$5,"")</f>
        <v/>
      </c>
      <c r="Z114" s="0" t="str">
        <f aca="false">IF(AND($Y114=$Y$5,$B114=2001),CONCATENATE($Y114," ",$B114),"")</f>
        <v/>
      </c>
      <c r="AA114" s="0" t="str">
        <f aca="false">IF(AND($Y114=$Y$5,$B114=2002),CONCATENATE($Y114," ",$B114),"")</f>
        <v/>
      </c>
      <c r="AB114" s="0" t="str">
        <f aca="false">IF(AND($Y114=$Y$5,$B114=2003),CONCATENATE($Y114," ",$B114),"")</f>
        <v/>
      </c>
      <c r="AC114" s="0" t="str">
        <f aca="false">IF(AND($Y114=$Y$5,$B114=2004),CONCATENATE($Y114," ",$B114),"")</f>
        <v/>
      </c>
      <c r="AD114" s="0" t="str">
        <f aca="false">IF(OR($EZ114=AD$5,$FA114=AD$5,$FB114=AD$5),AD$5,"")</f>
        <v/>
      </c>
      <c r="AE114" s="0" t="str">
        <f aca="false">IF(AND($AD114=$AD$5,$B114=2001),CONCATENATE($AD114," ",$B114),"")</f>
        <v/>
      </c>
      <c r="AF114" s="0" t="str">
        <f aca="false">IF(AND($AD114=$AD$5,$B114=2002),CONCATENATE($AD114," ",$B114),"")</f>
        <v/>
      </c>
      <c r="AG114" s="0" t="str">
        <f aca="false">IF(AND($AD114=$AD$5,$B114=2003),CONCATENATE($AD114," ",$B114),"")</f>
        <v/>
      </c>
      <c r="AH114" s="0" t="str">
        <f aca="false">IF(AND($AD114=$AD$5,$B114=2004),CONCATENATE($AD114," ",$B114),"")</f>
        <v/>
      </c>
      <c r="AI114" s="0" t="str">
        <f aca="false">IF(OR($EZ114=AI$5,$FA114=AI$5,$FB114=AI$5),AI$5,"")</f>
        <v/>
      </c>
      <c r="AJ114" s="0" t="str">
        <f aca="false">IF(AND($AI114=$AI$5,$B114=2001),CONCATENATE($AI114," ",$B114),"")</f>
        <v/>
      </c>
      <c r="AK114" s="0" t="str">
        <f aca="false">IF(AND($AI114=$AI$5,$B114=2002),CONCATENATE($AI114," ",$B114),"")</f>
        <v/>
      </c>
      <c r="AL114" s="0" t="str">
        <f aca="false">IF(AND($AI114=$AI$5,$B114=2003),CONCATENATE($AI114," ",$B114),"")</f>
        <v/>
      </c>
      <c r="AM114" s="0" t="str">
        <f aca="false">IF(AND($AI114=$AI$5,$B114=2004),CONCATENATE($AI114," ",$B114),"")</f>
        <v/>
      </c>
      <c r="AN114" s="0" t="str">
        <f aca="false">IF(OR($EZ114=AN$5,$FA114=AN$5,$FB114=AN$5),AN$5,"")</f>
        <v/>
      </c>
      <c r="AO114" s="0" t="str">
        <f aca="false">IF(AND($AN114=$AN$5,$B114=2001),CONCATENATE($AN114," ",$B114),"")</f>
        <v/>
      </c>
      <c r="AP114" s="0" t="str">
        <f aca="false">IF(AND($AN114=$AN$5,$B114=2002),CONCATENATE($AN114," ",$B114),"")</f>
        <v/>
      </c>
      <c r="AQ114" s="0" t="str">
        <f aca="false">IF(AND($AN114=$AN$5,$B114=2003),CONCATENATE($AN114," ",$B114),"")</f>
        <v/>
      </c>
      <c r="AR114" s="0" t="str">
        <f aca="false">IF(AND($AN114=$AN$5,$B114=2004),CONCATENATE($AN114," ",$B114),"")</f>
        <v/>
      </c>
      <c r="AS114" s="0" t="str">
        <f aca="false">IF(OR($EZ114=AS$5,$FA114=AS$5,$FB114=AS$5),AS$5,"")</f>
        <v/>
      </c>
      <c r="AT114" s="0" t="str">
        <f aca="false">IF(AND($AS114=$AS$5,$B114=2001),CONCATENATE($AS114," ",$B114),"")</f>
        <v/>
      </c>
      <c r="AU114" s="0" t="str">
        <f aca="false">IF(AND($AS114=$AS$5,$B114=2002),CONCATENATE($AS114," ",$B114),"")</f>
        <v/>
      </c>
      <c r="AV114" s="0" t="str">
        <f aca="false">IF(AND($AS114=$AS$5,$B114=2003),CONCATENATE($AS114," ",$B114),"")</f>
        <v/>
      </c>
      <c r="AW114" s="0" t="str">
        <f aca="false">IF(AND($AS114=$AS$5,$B114=2004),CONCATENATE($AS114," ",$B114),"")</f>
        <v/>
      </c>
      <c r="AX114" s="0" t="str">
        <f aca="false">IF(OR($EZ114=AX$5,$FA114=AX$5,$FB114=AX$5),AX$5,"")</f>
        <v/>
      </c>
      <c r="AY114" s="0" t="str">
        <f aca="false">IF(AND($AX114=$AX$5,$B114=2001),CONCATENATE($AX114," ",$B114),"")</f>
        <v/>
      </c>
      <c r="AZ114" s="0" t="str">
        <f aca="false">IF(AND($AX114=$AX$5,$B114=2002),CONCATENATE($AX114," ",$B114),"")</f>
        <v/>
      </c>
      <c r="BA114" s="0" t="str">
        <f aca="false">IF(AND($AX114=$AX$5,$B114=2003),CONCATENATE($AX114," ",$B114),"")</f>
        <v/>
      </c>
      <c r="BB114" s="0" t="str">
        <f aca="false">IF(AND($AX114=$AX$5,$B114=2004),CONCATENATE($AX114," ",$B114),"")</f>
        <v/>
      </c>
      <c r="BC114" s="0" t="str">
        <f aca="false">IF(OR($EZ114=BC$5,$FA114=BC$5,$FB114=BC$5),BC$5,"")</f>
        <v/>
      </c>
      <c r="BD114" s="0" t="str">
        <f aca="false">IF(AND($BC114=$BC$5,$B114=2001),CONCATENATE($BC114," ",$B114),"")</f>
        <v/>
      </c>
      <c r="BE114" s="0" t="str">
        <f aca="false">IF(AND($BC114=$BC$5,$B114=2002),CONCATENATE($BC114," ",$B114),"")</f>
        <v/>
      </c>
      <c r="BF114" s="0" t="str">
        <f aca="false">IF(AND($BC114=$BC$5,$B114=2003),CONCATENATE($BC114," ",$B114),"")</f>
        <v/>
      </c>
      <c r="BG114" s="0" t="str">
        <f aca="false">IF(AND($BC114=$BC$5,$B114=2004),CONCATENATE($BC114," ",$B114),"")</f>
        <v/>
      </c>
      <c r="BH114" s="0" t="str">
        <f aca="false">IF(OR($EZ114=BH$5,$FA114=BH$5,$FB114=BH$5),BH$5,"")</f>
        <v/>
      </c>
      <c r="BI114" s="0" t="str">
        <f aca="false">IF(AND($BH114=$BH$5,$B114=2001),CONCATENATE($BH114," ",$B114),"")</f>
        <v/>
      </c>
      <c r="BJ114" s="0" t="str">
        <f aca="false">IF(AND($BH114=$BH$5,$B114=2002),CONCATENATE($BH114," ",$B114),"")</f>
        <v/>
      </c>
      <c r="BK114" s="0" t="str">
        <f aca="false">IF(AND($BH114=$BH$5,$B114=2003),CONCATENATE($BH114," ",$B114),"")</f>
        <v/>
      </c>
      <c r="BL114" s="0" t="str">
        <f aca="false">IF(AND($BH114=$BH$5,$B114=2004),CONCATENATE($BH114," ",$B114),"")</f>
        <v/>
      </c>
      <c r="BM114" s="0" t="str">
        <f aca="false">IF(OR($EZ114=BM$5,$FA114=BM$5,$FB114=BM$5),BM$5,"")</f>
        <v/>
      </c>
      <c r="BN114" s="0" t="str">
        <f aca="false">IF(AND($BM114=$BM$5,$B114=2001),CONCATENATE($BM114," ",$B114),"")</f>
        <v/>
      </c>
      <c r="BO114" s="0" t="str">
        <f aca="false">IF(AND($BM114=$BM$5,$B114=2002),CONCATENATE($BM114," ",$B114),"")</f>
        <v/>
      </c>
      <c r="BP114" s="0" t="str">
        <f aca="false">IF(AND($BM114=$BM$5,$B114=2003),CONCATENATE($BM114," ",$B114),"")</f>
        <v/>
      </c>
      <c r="BQ114" s="0" t="str">
        <f aca="false">IF(AND($BM114=$BM$5,$B114=2004),CONCATENATE($BM114," ",$B114),"")</f>
        <v/>
      </c>
      <c r="BR114" s="0" t="str">
        <f aca="false">IF(OR($EZ114=BR$5,$FA114=BR$5,$FB114=BR$5),BR$5,"")</f>
        <v>PGT</v>
      </c>
      <c r="BS114" s="0" t="str">
        <f aca="false">IF(AND($BR114=$BR$5,$B114=2001),CONCATENATE($BR114," ",$B114),"")</f>
        <v/>
      </c>
      <c r="BT114" s="0" t="str">
        <f aca="false">IF(AND($BR114=$BR$5,$B114=2002),CONCATENATE($BR114," ",$B114),"")</f>
        <v/>
      </c>
      <c r="BU114" s="0" t="str">
        <f aca="false">IF(AND($BR114=$BR$5,$B114=2003),CONCATENATE($BR114," ",$B114),"")</f>
        <v/>
      </c>
      <c r="BV114" s="0" t="str">
        <f aca="false">IF(AND($BR114=$BR$5,$B114=2004),CONCATENATE($BR114," ",$B114),"")</f>
        <v>PGT 2004</v>
      </c>
      <c r="BW114" s="0" t="str">
        <f aca="false">IF(OR($EZ114=BW$5,$FA114=BW$5,$FB114=BW$5),BW$5,"")</f>
        <v/>
      </c>
      <c r="BX114" s="0" t="str">
        <f aca="false">IF(AND($BW114=$BW$5,$B114=2001),CONCATENATE($BW114," ",$B114),"")</f>
        <v/>
      </c>
      <c r="BY114" s="0" t="str">
        <f aca="false">IF(AND($BW114=$BW$5,$B114=2002),CONCATENATE($BW114," ",$B114),"")</f>
        <v/>
      </c>
      <c r="BZ114" s="0" t="str">
        <f aca="false">IF(AND($BW114=$BW$5,$B114=2003),CONCATENATE($BW114," ",$B114),"")</f>
        <v/>
      </c>
      <c r="CA114" s="0" t="str">
        <f aca="false">IF(AND($BW114=$BW$5,$B114=2004),CONCATENATE($BW114," ",$B114),"")</f>
        <v/>
      </c>
      <c r="CB114" s="0" t="str">
        <f aca="false">IF(OR($EZ114=CB$5,$FA114=CB$5,$FB114=CB$5),CB$5,"")</f>
        <v/>
      </c>
      <c r="CC114" s="0" t="str">
        <f aca="false">IF(AND($CB114=$CB$5,$B114=2001),CONCATENATE($CB114," ",$B114),"")</f>
        <v/>
      </c>
      <c r="CD114" s="0" t="str">
        <f aca="false">IF(AND($CB114=$CB$5,$B114=2002),CONCATENATE($CB114," ",$B114),"")</f>
        <v/>
      </c>
      <c r="CE114" s="0" t="str">
        <f aca="false">IF(AND($CB114=$CB$5,$B114=2003),CONCATENATE($CB114," ",$B114),"")</f>
        <v/>
      </c>
      <c r="CF114" s="0" t="str">
        <f aca="false">IF(AND($CB114=$CB$5,$B114=2004),CONCATENATE($CB114," ",$B114),"")</f>
        <v/>
      </c>
      <c r="CG114" s="0" t="str">
        <f aca="false">IF(OR($EZ114=CG$5,$FA114=CG$5,$FB114=CG$5),CG$5,"")</f>
        <v/>
      </c>
      <c r="CH114" s="0" t="str">
        <f aca="false">IF(AND($CG114=$CG$5,$B114=2001),CONCATENATE($CG114," ",$B114),"")</f>
        <v/>
      </c>
      <c r="CI114" s="0" t="str">
        <f aca="false">IF(AND($CG114=$CG$5,$B114=2002),CONCATENATE($CG114," ",$B114),"")</f>
        <v/>
      </c>
      <c r="CJ114" s="0" t="str">
        <f aca="false">IF(AND($CG114=$CG$5,$B114=2003),CONCATENATE($CG114," ",$B114),"")</f>
        <v/>
      </c>
      <c r="CK114" s="0" t="str">
        <f aca="false">IF(AND($CG114=$CG$5,$B114=2004),CONCATENATE($CG114," ",$B114),"")</f>
        <v/>
      </c>
      <c r="CL114" s="0" t="str">
        <f aca="false">IF(OR($EZ114=CL$5,$FA114=CL$5,$FB114=CL$5),CL$5,"")</f>
        <v/>
      </c>
      <c r="CM114" s="0" t="str">
        <f aca="false">IF(AND($CL114=$CL$5,$B114=2001),CONCATENATE($CL114," ",$B114),"")</f>
        <v/>
      </c>
      <c r="CN114" s="0" t="str">
        <f aca="false">IF(AND($CL114=$CL$5,$B114=2002),CONCATENATE($CL114," ",$B114),"")</f>
        <v/>
      </c>
      <c r="CO114" s="0" t="str">
        <f aca="false">IF(AND($CL114=$CL$5,$B114=2003),CONCATENATE($CL114," ",$B114),"")</f>
        <v/>
      </c>
      <c r="CP114" s="0" t="str">
        <f aca="false">IF(AND($CL114=$CL$5,$B114=2004),CONCATENATE($CL114," ",$B114),"")</f>
        <v/>
      </c>
      <c r="CQ114" s="0" t="str">
        <f aca="false">IF(OR($EZ114=CQ$5,$FA114=CQ$5,$FB114=CQ$5),CQ$5,"")</f>
        <v/>
      </c>
      <c r="CR114" s="0" t="str">
        <f aca="false">IF(AND($CQ114=$CQ$5,$B114=2001),CONCATENATE($CQ114," ",$B114),"")</f>
        <v/>
      </c>
      <c r="CS114" s="0" t="str">
        <f aca="false">IF(AND($CQ114=$CQ$5,$B114=2002),CONCATENATE($CQ114," ",$B114),"")</f>
        <v/>
      </c>
      <c r="CT114" s="0" t="str">
        <f aca="false">IF(AND($CQ114=$CQ$5,$B114=2003),CONCATENATE($CQ114," ",$B114),"")</f>
        <v/>
      </c>
      <c r="CU114" s="0" t="str">
        <f aca="false">IF(AND($CQ114=$CQ$5,$B114=2004),CONCATENATE($CQ114," ",$B114),"")</f>
        <v/>
      </c>
      <c r="CV114" s="0" t="str">
        <f aca="false">IF(OR($EZ114=CV$5,$FA114=CV$5,$FB114=CV$5),CV$5,"")</f>
        <v/>
      </c>
      <c r="CW114" s="0" t="str">
        <f aca="false">IF(AND($CV114=$CV$5,$B114=2001),CONCATENATE($CV114," ",$B114),"")</f>
        <v/>
      </c>
      <c r="CX114" s="0" t="str">
        <f aca="false">IF(AND($CV114=$CV$5,$B114=2002),CONCATENATE($CV114," ",$B114),"")</f>
        <v/>
      </c>
      <c r="CY114" s="0" t="str">
        <f aca="false">IF(AND($CV114=$CV$5,$B114=2003),CONCATENATE($CV114," ",$B114),"")</f>
        <v/>
      </c>
      <c r="CZ114" s="0" t="str">
        <f aca="false">IF(AND($CV114=$CV$5,$B114=2004),CONCATENATE($CV114," ",$B114),"")</f>
        <v/>
      </c>
      <c r="DA114" s="0" t="str">
        <f aca="false">IF(OR($EZ114=DA$5,$FA114=DA$5,$FB114=DA$5),DA$5,"")</f>
        <v/>
      </c>
      <c r="DB114" s="0" t="str">
        <f aca="false">IF(AND($DA114=$DA$5,$B114=2001),CONCATENATE($DA114," ",$B114),"")</f>
        <v/>
      </c>
      <c r="DC114" s="0" t="str">
        <f aca="false">IF(AND($DA114=$DA$5,$B114=2002),CONCATENATE($DA114," ",$B114),"")</f>
        <v/>
      </c>
      <c r="DD114" s="0" t="str">
        <f aca="false">IF(AND($DA114=$DA$5,$B114=2003),CONCATENATE($DA114," ",$B114),"")</f>
        <v/>
      </c>
      <c r="DE114" s="0" t="str">
        <f aca="false">IF(AND($DA114=$DA$5,$B114=2004),CONCATENATE($DA114," ",$B114),"")</f>
        <v/>
      </c>
      <c r="DF114" s="0" t="n">
        <v>1100</v>
      </c>
      <c r="DG114" s="0" t="n">
        <v>1100</v>
      </c>
      <c r="DH114" s="12" t="n">
        <v>3066.1</v>
      </c>
      <c r="DI114" s="12" t="n">
        <v>1425</v>
      </c>
      <c r="DJ114" s="12" t="n">
        <v>9850</v>
      </c>
      <c r="DK114" s="12" t="n">
        <v>4833</v>
      </c>
      <c r="DL114" s="12" t="n">
        <v>4745</v>
      </c>
      <c r="DM114" s="0" t="n">
        <v>6.8</v>
      </c>
      <c r="DN114" s="12" t="n">
        <v>1503.1</v>
      </c>
      <c r="DO114" s="0" t="n">
        <v>34</v>
      </c>
      <c r="DP114" s="0" t="n">
        <v>160</v>
      </c>
      <c r="DQ114" s="12" t="n">
        <v>6130</v>
      </c>
      <c r="DR114" s="12" t="n">
        <v>1390</v>
      </c>
      <c r="DS114" s="12" t="n">
        <v>7546</v>
      </c>
      <c r="DT114" s="12" t="n">
        <v>2946</v>
      </c>
      <c r="DU114" s="12" t="n">
        <v>1503.1</v>
      </c>
      <c r="DV114" s="0" t="n">
        <v>6.8</v>
      </c>
      <c r="DW114" s="0" t="n">
        <v>559</v>
      </c>
      <c r="DX114" s="12" t="n">
        <v>3075.2</v>
      </c>
      <c r="DY114" s="0" t="n">
        <v>905</v>
      </c>
      <c r="DZ114" s="0" t="n">
        <v>1065</v>
      </c>
      <c r="EA114" s="0" t="n">
        <v>0</v>
      </c>
      <c r="EB114" s="12" t="n">
        <f aca="false">DF114*$EB$1*$EB$2</f>
        <v>198000</v>
      </c>
      <c r="EC114" s="12" t="n">
        <v>551898</v>
      </c>
      <c r="ED114" s="12" t="n">
        <v>256500</v>
      </c>
      <c r="EE114" s="12" t="n">
        <v>1773000</v>
      </c>
      <c r="EF114" s="12" t="n">
        <v>869940</v>
      </c>
      <c r="EG114" s="12" t="n">
        <v>854100</v>
      </c>
      <c r="EH114" s="12" t="n">
        <v>1224</v>
      </c>
      <c r="EI114" s="12" t="n">
        <v>270558</v>
      </c>
      <c r="EJ114" s="12" t="n">
        <v>6120</v>
      </c>
      <c r="EK114" s="12" t="n">
        <v>28800</v>
      </c>
      <c r="EL114" s="12" t="n">
        <v>1103400</v>
      </c>
      <c r="EM114" s="12" t="n">
        <v>250200</v>
      </c>
      <c r="EN114" s="12" t="n">
        <v>1358280</v>
      </c>
      <c r="EO114" s="12" t="n">
        <v>530280</v>
      </c>
      <c r="EP114" s="12" t="n">
        <v>270558</v>
      </c>
      <c r="EQ114" s="0" t="n">
        <v>1224</v>
      </c>
      <c r="ER114" s="12" t="n">
        <v>100620</v>
      </c>
      <c r="ES114" s="12" t="n">
        <v>553536</v>
      </c>
      <c r="ET114" s="12" t="n">
        <v>162900</v>
      </c>
      <c r="EU114" s="12" t="n">
        <v>191700</v>
      </c>
      <c r="EV114" s="0" t="n">
        <v>0</v>
      </c>
      <c r="EW114" s="0" t="s">
        <v>121</v>
      </c>
      <c r="EX114" s="0" t="s">
        <v>122</v>
      </c>
      <c r="EY114" s="0" t="s">
        <v>116</v>
      </c>
      <c r="EZ114" s="27"/>
      <c r="FA114" s="27" t="s">
        <v>88</v>
      </c>
      <c r="FC114" s="0" t="s">
        <v>357</v>
      </c>
      <c r="FD114" s="0" t="s">
        <v>358</v>
      </c>
      <c r="FS114" s="0" t="n">
        <v>613</v>
      </c>
    </row>
    <row r="115" customFormat="false" ht="12.75" hidden="false" customHeight="false" outlineLevel="0" collapsed="false">
      <c r="EB115" s="12"/>
    </row>
    <row r="118" customFormat="false" ht="12.75" hidden="false" customHeight="false" outlineLevel="0" collapsed="false"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customFormat="false" ht="12.75" hidden="false" customHeight="false" outlineLevel="0" collapsed="false"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customFormat="false" ht="12.75" hidden="false" customHeight="false" outlineLevel="0" collapsed="false"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customFormat="false" ht="12.75" hidden="false" customHeight="false" outlineLevel="0" collapsed="false"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customFormat="false" ht="12.75" hidden="false" customHeight="false" outlineLevel="0" collapsed="false"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customFormat="false" ht="12.75" hidden="false" customHeight="false" outlineLevel="0" collapsed="false"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customFormat="false" ht="12.75" hidden="false" customHeight="false" outlineLevel="0" collapsed="false"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customFormat="false" ht="12.75" hidden="false" customHeight="false" outlineLevel="0" collapsed="false"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customFormat="false" ht="12.75" hidden="false" customHeight="false" outlineLevel="0" collapsed="false"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49"/>
      <c r="AE126" s="49"/>
      <c r="AF126" s="49"/>
      <c r="AG126" s="49"/>
      <c r="AH126" s="49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</row>
    <row r="127" customFormat="false" ht="12.75" hidden="false" customHeight="false" outlineLevel="0" collapsed="false"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49"/>
      <c r="AE127" s="49"/>
      <c r="AF127" s="49"/>
      <c r="AG127" s="49"/>
      <c r="AH127" s="49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customFormat="false" ht="12.75" hidden="false" customHeight="false" outlineLevel="0" collapsed="false"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customFormat="false" ht="12.75" hidden="false" customHeight="false" outlineLevel="0" collapsed="false"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customFormat="false" ht="12.75" hidden="false" customHeight="false" outlineLevel="0" collapsed="false"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customFormat="false" ht="12.75" hidden="false" customHeight="false" outlineLevel="0" collapsed="false"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customFormat="false" ht="12.75" hidden="false" customHeight="false" outlineLevel="0" collapsed="false"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customFormat="false" ht="12.75" hidden="false" customHeight="false" outlineLevel="0" collapsed="false"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customFormat="false" ht="12.75" hidden="false" customHeight="false" outlineLevel="0" collapsed="false"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customFormat="false" ht="12.75" hidden="false" customHeight="false" outlineLevel="0" collapsed="false"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customFormat="false" ht="12.75" hidden="false" customHeight="false" outlineLevel="0" collapsed="false"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customFormat="false" ht="12.75" hidden="false" customHeight="false" outlineLevel="0" collapsed="false"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customFormat="false" ht="12.75" hidden="false" customHeight="false" outlineLevel="0" collapsed="false"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customFormat="false" ht="12.75" hidden="false" customHeight="false" outlineLevel="0" collapsed="false"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customFormat="false" ht="12.75" hidden="false" customHeight="false" outlineLevel="0" collapsed="false"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customFormat="false" ht="12.75" hidden="false" customHeight="false" outlineLevel="0" collapsed="false"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customFormat="false" ht="12.75" hidden="false" customHeight="false" outlineLevel="0" collapsed="false"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customFormat="false" ht="12.75" hidden="false" customHeight="false" outlineLevel="0" collapsed="false"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customFormat="false" ht="12.75" hidden="false" customHeight="false" outlineLevel="0" collapsed="false"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customFormat="false" ht="12.75" hidden="false" customHeight="false" outlineLevel="0" collapsed="false"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customFormat="false" ht="12.75" hidden="false" customHeight="false" outlineLevel="0" collapsed="false"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customFormat="false" ht="12.75" hidden="false" customHeight="false" outlineLevel="0" collapsed="false"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customFormat="false" ht="12.75" hidden="false" customHeight="false" outlineLevel="0" collapsed="false"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customFormat="false" ht="12.75" hidden="false" customHeight="false" outlineLevel="0" collapsed="false"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customFormat="false" ht="12.75" hidden="false" customHeight="false" outlineLevel="0" collapsed="false"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customFormat="false" ht="12.75" hidden="false" customHeight="false" outlineLevel="0" collapsed="false"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customFormat="false" ht="12.75" hidden="false" customHeight="false" outlineLevel="0" collapsed="false"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customFormat="false" ht="12.75" hidden="false" customHeight="false" outlineLevel="0" collapsed="false"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customFormat="false" ht="12.75" hidden="false" customHeight="false" outlineLevel="0" collapsed="false"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customFormat="false" ht="12.75" hidden="false" customHeight="false" outlineLevel="0" collapsed="false"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customFormat="false" ht="12.75" hidden="false" customHeight="false" outlineLevel="0" collapsed="false"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customFormat="false" ht="12.75" hidden="false" customHeight="false" outlineLevel="0" collapsed="false"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customFormat="false" ht="12.75" hidden="false" customHeight="false" outlineLevel="0" collapsed="false"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customFormat="false" ht="12.75" hidden="false" customHeight="false" outlineLevel="0" collapsed="false"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customFormat="false" ht="12.75" hidden="false" customHeight="false" outlineLevel="0" collapsed="false"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customFormat="false" ht="12.75" hidden="false" customHeight="false" outlineLevel="0" collapsed="false"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customFormat="false" ht="12.75" hidden="false" customHeight="false" outlineLevel="0" collapsed="false"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customFormat="false" ht="12.75" hidden="false" customHeight="false" outlineLevel="0" collapsed="false"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customFormat="false" ht="12.75" hidden="false" customHeight="false" outlineLevel="0" collapsed="false"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customFormat="false" ht="12.75" hidden="false" customHeight="false" outlineLevel="0" collapsed="false"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customFormat="false" ht="12.75" hidden="false" customHeight="false" outlineLevel="0" collapsed="false"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customFormat="false" ht="12.75" hidden="false" customHeight="false" outlineLevel="0" collapsed="false"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customFormat="false" ht="12.75" hidden="false" customHeight="false" outlineLevel="0" collapsed="false"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customFormat="false" ht="12.75" hidden="false" customHeight="false" outlineLevel="0" collapsed="false"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customFormat="false" ht="12.75" hidden="false" customHeight="false" outlineLevel="0" collapsed="false"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customFormat="false" ht="12.75" hidden="false" customHeight="false" outlineLevel="0" collapsed="false"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customFormat="false" ht="12.75" hidden="false" customHeight="false" outlineLevel="0" collapsed="false"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customFormat="false" ht="12.75" hidden="false" customHeight="false" outlineLevel="0" collapsed="false"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customFormat="false" ht="12.75" hidden="false" customHeight="false" outlineLevel="0" collapsed="false"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customFormat="false" ht="12.75" hidden="false" customHeight="false" outlineLevel="0" collapsed="false"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customFormat="false" ht="12.75" hidden="false" customHeight="false" outlineLevel="0" collapsed="false"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customFormat="false" ht="12.75" hidden="false" customHeight="false" outlineLevel="0" collapsed="false"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customFormat="false" ht="12.75" hidden="false" customHeight="false" outlineLevel="0" collapsed="false"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customFormat="false" ht="12.75" hidden="false" customHeight="false" outlineLevel="0" collapsed="false"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customFormat="false" ht="12.75" hidden="false" customHeight="false" outlineLevel="0" collapsed="false"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customFormat="false" ht="12.75" hidden="false" customHeight="false" outlineLevel="0" collapsed="false"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customFormat="false" ht="12.75" hidden="false" customHeight="false" outlineLevel="0" collapsed="false"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customFormat="false" ht="12.75" hidden="false" customHeight="false" outlineLevel="0" collapsed="false"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customFormat="false" ht="12.75" hidden="false" customHeight="false" outlineLevel="0" collapsed="false"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customFormat="false" ht="12.75" hidden="false" customHeight="false" outlineLevel="0" collapsed="false"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customFormat="false" ht="12.75" hidden="false" customHeight="false" outlineLevel="0" collapsed="false"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customFormat="false" ht="12.75" hidden="false" customHeight="false" outlineLevel="0" collapsed="false"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customFormat="false" ht="12.75" hidden="false" customHeight="false" outlineLevel="0" collapsed="false"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customFormat="false" ht="12.75" hidden="false" customHeight="false" outlineLevel="0" collapsed="false"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customFormat="false" ht="12.75" hidden="false" customHeight="false" outlineLevel="0" collapsed="false"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customFormat="false" ht="12.75" hidden="false" customHeight="false" outlineLevel="0" collapsed="false"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70" fitToWidth="1" fitToHeight="1" pageOrder="overThenDown" orientation="landscape" blackAndWhite="false" draft="false" cellComments="none" horizontalDpi="300" verticalDpi="300" copies="1"/>
  <headerFooter differentFirst="false" differentOddEven="false">
    <oddHeader>&amp;L&amp;"Arial,Bold"&amp;11&amp;A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7.7"/>
    <col collapsed="false" customWidth="true" hidden="false" outlineLevel="0" max="5" min="5" style="0" width="18.41"/>
    <col collapsed="false" customWidth="true" hidden="false" outlineLevel="0" max="6" min="6" style="0" width="11.56"/>
    <col collapsed="false" customWidth="true" hidden="false" outlineLevel="0" max="7" min="7" style="0" width="16.28"/>
    <col collapsed="false" customWidth="true" hidden="false" outlineLevel="0" max="8" min="8" style="0" width="39.99"/>
    <col collapsed="false" customWidth="true" hidden="false" outlineLevel="0" max="9" min="9" style="0" width="15.56"/>
    <col collapsed="false" customWidth="true" hidden="false" outlineLevel="0" max="10" min="10" style="0" width="12.99"/>
    <col collapsed="false" customWidth="true" hidden="false" outlineLevel="0" max="11" min="11" style="0" width="15.85"/>
    <col collapsed="false" customWidth="true" hidden="false" outlineLevel="0" max="12" min="12" style="0" width="12.14"/>
    <col collapsed="false" customWidth="true" hidden="false" outlineLevel="0" max="13" min="13" style="0" width="16.13"/>
    <col collapsed="false" customWidth="true" hidden="false" outlineLevel="0" max="15" min="15" style="0" width="12.99"/>
    <col collapsed="false" customWidth="true" hidden="false" outlineLevel="0" max="17" min="17" style="0" width="8.99"/>
    <col collapsed="false" customWidth="true" hidden="false" outlineLevel="0" max="18" min="18" style="0" width="22.85"/>
    <col collapsed="false" customWidth="true" hidden="false" outlineLevel="0" max="19" min="19" style="0" width="15.56"/>
    <col collapsed="false" customWidth="true" hidden="false" outlineLevel="0" max="20" min="20" style="0" width="21.13"/>
    <col collapsed="false" customWidth="true" hidden="false" outlineLevel="0" max="21" min="21" style="0" width="15.41"/>
    <col collapsed="false" customWidth="true" hidden="true" outlineLevel="0" max="34" min="22" style="0" width="9.14"/>
  </cols>
  <sheetData>
    <row r="1" customFormat="false" ht="12.75" hidden="true" customHeight="false" outlineLevel="0" collapsed="false">
      <c r="J1" s="50" t="s">
        <v>47</v>
      </c>
      <c r="K1" s="0" t="n">
        <v>7.5</v>
      </c>
    </row>
    <row r="2" customFormat="false" ht="12.75" hidden="true" customHeight="false" outlineLevel="0" collapsed="false">
      <c r="J2" s="50" t="s">
        <v>48</v>
      </c>
      <c r="K2" s="0" t="n">
        <v>24</v>
      </c>
    </row>
    <row r="3" customFormat="false" ht="12.75" hidden="true" customHeight="false" outlineLevel="0" collapsed="false">
      <c r="G3" s="0" t="n">
        <v>1</v>
      </c>
      <c r="H3" s="0" t="n">
        <f aca="false">G3+1</f>
        <v>2</v>
      </c>
      <c r="I3" s="0" t="n">
        <f aca="false">H3+1</f>
        <v>3</v>
      </c>
      <c r="J3" s="0" t="n">
        <f aca="false">I3+1</f>
        <v>4</v>
      </c>
      <c r="K3" s="0" t="n">
        <f aca="false">J3+1</f>
        <v>5</v>
      </c>
      <c r="L3" s="0" t="n">
        <f aca="false">K3+1</f>
        <v>6</v>
      </c>
      <c r="M3" s="0" t="n">
        <f aca="false">L3+1</f>
        <v>7</v>
      </c>
      <c r="N3" s="0" t="n">
        <f aca="false">M3+1</f>
        <v>8</v>
      </c>
      <c r="O3" s="0" t="n">
        <f aca="false">N3+1</f>
        <v>9</v>
      </c>
      <c r="P3" s="0" t="n">
        <f aca="false">O3+1</f>
        <v>10</v>
      </c>
      <c r="Q3" s="0" t="n">
        <f aca="false">P3+1</f>
        <v>11</v>
      </c>
      <c r="R3" s="0" t="n">
        <f aca="false">Q3+1</f>
        <v>12</v>
      </c>
      <c r="S3" s="0" t="n">
        <f aca="false">R3+1</f>
        <v>13</v>
      </c>
      <c r="T3" s="0" t="n">
        <f aca="false">S3+1</f>
        <v>14</v>
      </c>
      <c r="U3" s="0" t="n">
        <f aca="false">T3+1</f>
        <v>15</v>
      </c>
      <c r="V3" s="0" t="n">
        <f aca="false">U3+1</f>
        <v>16</v>
      </c>
      <c r="W3" s="0" t="n">
        <f aca="false">V3+1</f>
        <v>17</v>
      </c>
      <c r="X3" s="0" t="n">
        <f aca="false">W3+1</f>
        <v>18</v>
      </c>
      <c r="Y3" s="0" t="n">
        <f aca="false">X3+1</f>
        <v>19</v>
      </c>
      <c r="Z3" s="0" t="n">
        <f aca="false">Y3+1</f>
        <v>20</v>
      </c>
      <c r="AA3" s="0" t="n">
        <f aca="false">Z3+1</f>
        <v>21</v>
      </c>
      <c r="AB3" s="0" t="n">
        <f aca="false">AA3+1</f>
        <v>22</v>
      </c>
      <c r="AC3" s="0" t="n">
        <f aca="false">AB3+1</f>
        <v>23</v>
      </c>
      <c r="AD3" s="0" t="n">
        <f aca="false">AC3+1</f>
        <v>24</v>
      </c>
      <c r="AE3" s="0" t="n">
        <f aca="false">AD3+1</f>
        <v>25</v>
      </c>
      <c r="AF3" s="0" t="n">
        <f aca="false">AE3+1</f>
        <v>26</v>
      </c>
      <c r="AG3" s="0" t="n">
        <f aca="false">AF3+1</f>
        <v>27</v>
      </c>
      <c r="AH3" s="0" t="n">
        <f aca="false">AG3+1</f>
        <v>28</v>
      </c>
    </row>
    <row r="4" customFormat="false" ht="12.75" hidden="false" customHeight="false" outlineLevel="0" collapsed="false">
      <c r="A4" s="51" t="s">
        <v>591</v>
      </c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286</v>
      </c>
      <c r="W4" s="2" t="s">
        <v>287</v>
      </c>
      <c r="X4" s="2" t="s">
        <v>288</v>
      </c>
      <c r="Y4" s="2" t="s">
        <v>289</v>
      </c>
      <c r="Z4" s="2" t="s">
        <v>290</v>
      </c>
      <c r="AA4" s="2" t="s">
        <v>291</v>
      </c>
      <c r="AB4" s="2" t="s">
        <v>292</v>
      </c>
      <c r="AC4" s="2" t="s">
        <v>293</v>
      </c>
      <c r="AD4" s="2" t="s">
        <v>294</v>
      </c>
      <c r="AE4" s="2" t="s">
        <v>295</v>
      </c>
      <c r="AF4" s="2" t="s">
        <v>296</v>
      </c>
      <c r="AG4" s="2" t="s">
        <v>297</v>
      </c>
      <c r="AH4" s="2" t="s">
        <v>298</v>
      </c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1" t="s">
        <v>49</v>
      </c>
      <c r="J6" s="21"/>
      <c r="K6" s="1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customFormat="false" ht="12.75" hidden="false" customHeight="false" outlineLevel="0" collapsed="false">
      <c r="A7" s="2" t="s">
        <v>50</v>
      </c>
      <c r="B7" s="2" t="s">
        <v>51</v>
      </c>
      <c r="C7" s="2" t="s">
        <v>52</v>
      </c>
      <c r="D7" s="2" t="s">
        <v>53</v>
      </c>
      <c r="E7" s="2" t="s">
        <v>55</v>
      </c>
      <c r="F7" s="2" t="s">
        <v>56</v>
      </c>
      <c r="G7" s="2" t="s">
        <v>9</v>
      </c>
      <c r="H7" s="2" t="s">
        <v>57</v>
      </c>
      <c r="I7" s="2" t="s">
        <v>99</v>
      </c>
      <c r="J7" s="2" t="s">
        <v>100</v>
      </c>
      <c r="K7" s="2" t="s">
        <v>592</v>
      </c>
      <c r="L7" s="2" t="s">
        <v>102</v>
      </c>
      <c r="M7" s="2" t="s">
        <v>103</v>
      </c>
      <c r="N7" s="2" t="s">
        <v>104</v>
      </c>
      <c r="O7" s="2" t="s">
        <v>105</v>
      </c>
      <c r="P7" s="2" t="s">
        <v>106</v>
      </c>
      <c r="Q7" s="2" t="s">
        <v>107</v>
      </c>
      <c r="R7" s="23" t="s">
        <v>283</v>
      </c>
      <c r="S7" s="23" t="s">
        <v>284</v>
      </c>
      <c r="T7" s="23" t="s">
        <v>285</v>
      </c>
      <c r="U7" s="23" t="s">
        <v>284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customFormat="false" ht="12.75" hidden="false" customHeight="false" outlineLevel="0" collapsed="false">
      <c r="A8" s="0" t="s">
        <v>517</v>
      </c>
      <c r="B8" s="0" t="n">
        <v>2002</v>
      </c>
      <c r="C8" s="0" t="s">
        <v>593</v>
      </c>
      <c r="D8" s="0" t="s">
        <v>117</v>
      </c>
      <c r="E8" s="0" t="s">
        <v>164</v>
      </c>
      <c r="F8" s="0" t="s">
        <v>165</v>
      </c>
      <c r="G8" s="0" t="s">
        <v>432</v>
      </c>
      <c r="H8" s="0" t="s">
        <v>433</v>
      </c>
      <c r="I8" s="0" t="n">
        <v>345</v>
      </c>
      <c r="J8" s="0" t="n">
        <v>345</v>
      </c>
      <c r="K8" s="12" t="n">
        <f aca="false">I8*$K$1*$K$2</f>
        <v>62100</v>
      </c>
      <c r="L8" s="0" t="s">
        <v>114</v>
      </c>
      <c r="M8" s="0" t="s">
        <v>115</v>
      </c>
      <c r="N8" s="0" t="s">
        <v>116</v>
      </c>
      <c r="O8" s="25" t="s">
        <v>12</v>
      </c>
      <c r="P8" s="25"/>
      <c r="Q8" s="25"/>
      <c r="V8" s="0" t="s">
        <v>538</v>
      </c>
      <c r="AH8" s="0" t="n">
        <v>192</v>
      </c>
    </row>
    <row r="9" customFormat="false" ht="12.75" hidden="false" customHeight="false" outlineLevel="0" collapsed="false">
      <c r="A9" s="0" t="s">
        <v>517</v>
      </c>
      <c r="B9" s="0" t="n">
        <v>2002</v>
      </c>
      <c r="C9" s="0" t="s">
        <v>594</v>
      </c>
      <c r="D9" s="0" t="s">
        <v>117</v>
      </c>
      <c r="E9" s="0" t="s">
        <v>164</v>
      </c>
      <c r="F9" s="0" t="s">
        <v>165</v>
      </c>
      <c r="G9" s="0" t="s">
        <v>432</v>
      </c>
      <c r="H9" s="0" t="s">
        <v>433</v>
      </c>
      <c r="I9" s="0" t="n">
        <v>170</v>
      </c>
      <c r="J9" s="0" t="n">
        <v>170</v>
      </c>
      <c r="K9" s="12" t="n">
        <f aca="false">I9*$K$1*$K$2</f>
        <v>30600</v>
      </c>
      <c r="L9" s="0" t="s">
        <v>121</v>
      </c>
      <c r="M9" s="0" t="s">
        <v>115</v>
      </c>
      <c r="N9" s="0" t="s">
        <v>116</v>
      </c>
      <c r="O9" s="25" t="s">
        <v>12</v>
      </c>
      <c r="P9" s="25"/>
      <c r="Q9" s="25"/>
      <c r="V9" s="0" t="s">
        <v>595</v>
      </c>
      <c r="AH9" s="0" t="n">
        <v>378</v>
      </c>
    </row>
    <row r="10" customFormat="false" ht="12.75" hidden="false" customHeight="false" outlineLevel="0" collapsed="false">
      <c r="A10" s="0" t="s">
        <v>517</v>
      </c>
      <c r="B10" s="0" t="n">
        <v>2004</v>
      </c>
      <c r="C10" s="0" t="s">
        <v>594</v>
      </c>
      <c r="D10" s="0" t="s">
        <v>117</v>
      </c>
      <c r="E10" s="0" t="s">
        <v>481</v>
      </c>
      <c r="F10" s="0" t="s">
        <v>138</v>
      </c>
      <c r="G10" s="0" t="s">
        <v>432</v>
      </c>
      <c r="H10" s="0" t="s">
        <v>482</v>
      </c>
      <c r="I10" s="12" t="n">
        <v>1000</v>
      </c>
      <c r="J10" s="12" t="n">
        <v>1000</v>
      </c>
      <c r="K10" s="12" t="n">
        <f aca="false">I10*$K$1*$K$2</f>
        <v>180000</v>
      </c>
      <c r="L10" s="0" t="s">
        <v>114</v>
      </c>
      <c r="M10" s="0" t="s">
        <v>115</v>
      </c>
      <c r="N10" s="0" t="s">
        <v>116</v>
      </c>
      <c r="O10" s="27" t="s">
        <v>12</v>
      </c>
      <c r="P10" s="27" t="s">
        <v>596</v>
      </c>
      <c r="Q10" s="27"/>
      <c r="W10" s="0" t="n">
        <v>0</v>
      </c>
      <c r="AH10" s="0" t="n">
        <v>367</v>
      </c>
    </row>
    <row r="11" customFormat="false" ht="12.75" hidden="false" customHeight="false" outlineLevel="0" collapsed="false">
      <c r="A11" s="0" t="s">
        <v>517</v>
      </c>
      <c r="B11" s="0" t="n">
        <v>2004</v>
      </c>
      <c r="D11" s="0" t="s">
        <v>117</v>
      </c>
      <c r="E11" s="0" t="s">
        <v>483</v>
      </c>
      <c r="F11" s="0" t="s">
        <v>520</v>
      </c>
      <c r="G11" s="0" t="s">
        <v>432</v>
      </c>
      <c r="H11" s="0" t="s">
        <v>484</v>
      </c>
      <c r="I11" s="0" t="n">
        <v>440</v>
      </c>
      <c r="J11" s="0" t="n">
        <v>440</v>
      </c>
      <c r="K11" s="12" t="n">
        <f aca="false">I11*$K$1*$K$2</f>
        <v>79200</v>
      </c>
      <c r="L11" s="0" t="s">
        <v>121</v>
      </c>
      <c r="M11" s="0" t="s">
        <v>115</v>
      </c>
      <c r="N11" s="0" t="s">
        <v>116</v>
      </c>
      <c r="O11" s="25" t="s">
        <v>91</v>
      </c>
      <c r="P11" s="25"/>
      <c r="Q11" s="25"/>
      <c r="W11" s="0" t="n">
        <v>0</v>
      </c>
      <c r="AH11" s="0" t="n">
        <v>365</v>
      </c>
    </row>
    <row r="12" customFormat="false" ht="12.75" hidden="false" customHeight="false" outlineLevel="0" collapsed="false">
      <c r="A12" s="0" t="s">
        <v>517</v>
      </c>
      <c r="B12" s="0" t="n">
        <v>2004</v>
      </c>
      <c r="C12" s="0" t="s">
        <v>597</v>
      </c>
      <c r="D12" s="0" t="s">
        <v>117</v>
      </c>
      <c r="E12" s="0" t="s">
        <v>478</v>
      </c>
      <c r="F12" s="0" t="s">
        <v>119</v>
      </c>
      <c r="G12" s="0" t="s">
        <v>432</v>
      </c>
      <c r="H12" s="0" t="s">
        <v>479</v>
      </c>
      <c r="I12" s="12" t="n">
        <v>700</v>
      </c>
      <c r="J12" s="12" t="n">
        <v>700</v>
      </c>
      <c r="K12" s="12" t="n">
        <f aca="false">I12*$K$1*$K$2</f>
        <v>126000</v>
      </c>
      <c r="L12" s="0" t="s">
        <v>121</v>
      </c>
      <c r="M12" s="0" t="s">
        <v>115</v>
      </c>
      <c r="N12" s="0" t="s">
        <v>116</v>
      </c>
      <c r="O12" s="0" t="s">
        <v>91</v>
      </c>
      <c r="P12" s="0" t="s">
        <v>12</v>
      </c>
      <c r="Q12" s="0" t="s">
        <v>596</v>
      </c>
      <c r="W12" s="0" t="n">
        <v>0</v>
      </c>
      <c r="AH12" s="0" t="n">
        <v>380</v>
      </c>
    </row>
    <row r="13" customFormat="false" ht="12.75" hidden="false" customHeight="false" outlineLevel="0" collapsed="false">
      <c r="A13" s="0" t="s">
        <v>517</v>
      </c>
      <c r="B13" s="0" t="n">
        <v>2005</v>
      </c>
      <c r="D13" s="0" t="s">
        <v>109</v>
      </c>
      <c r="E13" s="0" t="s">
        <v>501</v>
      </c>
      <c r="F13" s="0" t="s">
        <v>575</v>
      </c>
      <c r="G13" s="0" t="s">
        <v>502</v>
      </c>
      <c r="H13" s="0" t="s">
        <v>598</v>
      </c>
      <c r="I13" s="12" t="n">
        <v>1080</v>
      </c>
      <c r="J13" s="12" t="n">
        <v>1080</v>
      </c>
      <c r="K13" s="12" t="n">
        <f aca="false">I13*$K$1*$K$2</f>
        <v>194400</v>
      </c>
      <c r="L13" s="50" t="s">
        <v>114</v>
      </c>
      <c r="M13" s="0" t="s">
        <v>115</v>
      </c>
      <c r="N13" s="0" t="s">
        <v>116</v>
      </c>
      <c r="O13" s="0" t="s">
        <v>64</v>
      </c>
      <c r="AH13" s="0" t="n">
        <v>372</v>
      </c>
    </row>
    <row r="14" customFormat="false" ht="12.75" hidden="false" customHeight="false" outlineLevel="0" collapsed="false">
      <c r="A14" s="0" t="s">
        <v>517</v>
      </c>
      <c r="B14" s="0" t="n">
        <v>2002</v>
      </c>
      <c r="D14" s="0" t="s">
        <v>117</v>
      </c>
      <c r="E14" s="0" t="s">
        <v>437</v>
      </c>
      <c r="F14" s="0" t="s">
        <v>530</v>
      </c>
      <c r="G14" s="0" t="s">
        <v>438</v>
      </c>
      <c r="H14" s="0" t="s">
        <v>439</v>
      </c>
      <c r="I14" s="0" t="n">
        <v>260</v>
      </c>
      <c r="J14" s="0" t="n">
        <v>260</v>
      </c>
      <c r="K14" s="12" t="n">
        <f aca="false">I14*$K$1*$K$2</f>
        <v>46800</v>
      </c>
      <c r="L14" s="0" t="s">
        <v>114</v>
      </c>
      <c r="M14" s="0" t="s">
        <v>115</v>
      </c>
      <c r="N14" s="0" t="s">
        <v>116</v>
      </c>
      <c r="O14" s="25" t="s">
        <v>12</v>
      </c>
      <c r="P14" s="25"/>
      <c r="Q14" s="25"/>
      <c r="AH14" s="0" t="n">
        <v>614</v>
      </c>
    </row>
    <row r="15" customFormat="false" ht="12.75" hidden="false" customHeight="false" outlineLevel="0" collapsed="false">
      <c r="A15" s="0" t="s">
        <v>108</v>
      </c>
      <c r="B15" s="0" t="n">
        <v>2001</v>
      </c>
      <c r="C15" s="0" t="s">
        <v>599</v>
      </c>
      <c r="D15" s="0" t="s">
        <v>109</v>
      </c>
      <c r="E15" s="0" t="s">
        <v>123</v>
      </c>
      <c r="F15" s="0" t="s">
        <v>124</v>
      </c>
      <c r="G15" s="0" t="s">
        <v>125</v>
      </c>
      <c r="H15" s="0" t="s">
        <v>126</v>
      </c>
      <c r="I15" s="12" t="n">
        <v>545</v>
      </c>
      <c r="J15" s="12" t="n">
        <v>545</v>
      </c>
      <c r="K15" s="12" t="n">
        <f aca="false">I15*$K$1*$K$2</f>
        <v>98100</v>
      </c>
      <c r="L15" s="50" t="s">
        <v>114</v>
      </c>
      <c r="M15" s="0" t="s">
        <v>115</v>
      </c>
      <c r="N15" s="0" t="s">
        <v>116</v>
      </c>
      <c r="O15" s="27" t="s">
        <v>59</v>
      </c>
      <c r="P15" s="27" t="s">
        <v>96</v>
      </c>
      <c r="Q15" s="27" t="s">
        <v>97</v>
      </c>
      <c r="R15" s="26" t="s">
        <v>314</v>
      </c>
      <c r="S15" s="0" t="s">
        <v>315</v>
      </c>
      <c r="AH15" s="0" t="n">
        <v>620</v>
      </c>
    </row>
    <row r="16" customFormat="false" ht="12.75" hidden="false" customHeight="false" outlineLevel="0" collapsed="false">
      <c r="A16" s="0" t="s">
        <v>108</v>
      </c>
      <c r="B16" s="0" t="n">
        <v>2001</v>
      </c>
      <c r="C16" s="0" t="s">
        <v>600</v>
      </c>
      <c r="D16" s="0" t="s">
        <v>117</v>
      </c>
      <c r="E16" s="0" t="s">
        <v>130</v>
      </c>
      <c r="F16" s="0" t="s">
        <v>131</v>
      </c>
      <c r="G16" s="0" t="s">
        <v>125</v>
      </c>
      <c r="H16" s="0" t="s">
        <v>132</v>
      </c>
      <c r="I16" s="0" t="n">
        <v>500</v>
      </c>
      <c r="J16" s="0" t="n">
        <v>425</v>
      </c>
      <c r="K16" s="12" t="n">
        <f aca="false">I16*$K$1*$K$2</f>
        <v>90000</v>
      </c>
      <c r="L16" s="0" t="s">
        <v>114</v>
      </c>
      <c r="M16" s="0" t="s">
        <v>115</v>
      </c>
      <c r="N16" s="0" t="s">
        <v>116</v>
      </c>
      <c r="O16" s="25" t="s">
        <v>12</v>
      </c>
      <c r="P16" s="25"/>
      <c r="Q16" s="25"/>
      <c r="R16" s="26" t="s">
        <v>314</v>
      </c>
      <c r="S16" s="0" t="s">
        <v>315</v>
      </c>
      <c r="V16" s="0" t="s">
        <v>537</v>
      </c>
      <c r="AH16" s="0" t="n">
        <v>786</v>
      </c>
    </row>
    <row r="17" customFormat="false" ht="12.75" hidden="false" customHeight="false" outlineLevel="0" collapsed="false">
      <c r="A17" s="0" t="s">
        <v>108</v>
      </c>
      <c r="B17" s="0" t="n">
        <v>2001</v>
      </c>
      <c r="C17" s="0" t="s">
        <v>594</v>
      </c>
      <c r="D17" s="0" t="s">
        <v>117</v>
      </c>
      <c r="E17" s="0" t="s">
        <v>127</v>
      </c>
      <c r="F17" s="0" t="s">
        <v>128</v>
      </c>
      <c r="G17" s="0" t="s">
        <v>125</v>
      </c>
      <c r="H17" s="0" t="s">
        <v>129</v>
      </c>
      <c r="I17" s="0" t="n">
        <v>500</v>
      </c>
      <c r="J17" s="0" t="n">
        <v>500</v>
      </c>
      <c r="K17" s="12" t="n">
        <f aca="false">I17*$K$1*$K$2</f>
        <v>90000</v>
      </c>
      <c r="L17" s="0" t="s">
        <v>114</v>
      </c>
      <c r="M17" s="0" t="s">
        <v>115</v>
      </c>
      <c r="N17" s="0" t="s">
        <v>116</v>
      </c>
      <c r="O17" s="25" t="s">
        <v>12</v>
      </c>
      <c r="P17" s="25"/>
      <c r="Q17" s="25"/>
      <c r="R17" s="26" t="s">
        <v>314</v>
      </c>
      <c r="S17" s="0" t="s">
        <v>315</v>
      </c>
      <c r="V17" s="0" t="s">
        <v>574</v>
      </c>
      <c r="AH17" s="0" t="n">
        <v>534</v>
      </c>
    </row>
    <row r="18" customFormat="false" ht="12.75" hidden="false" customHeight="false" outlineLevel="0" collapsed="false">
      <c r="A18" s="0" t="s">
        <v>108</v>
      </c>
      <c r="B18" s="0" t="n">
        <v>2002</v>
      </c>
      <c r="C18" s="0" t="s">
        <v>594</v>
      </c>
      <c r="D18" s="0" t="s">
        <v>117</v>
      </c>
      <c r="E18" s="0" t="s">
        <v>130</v>
      </c>
      <c r="F18" s="0" t="s">
        <v>131</v>
      </c>
      <c r="G18" s="0" t="s">
        <v>125</v>
      </c>
      <c r="H18" s="0" t="s">
        <v>133</v>
      </c>
      <c r="I18" s="0" t="n">
        <v>880</v>
      </c>
      <c r="J18" s="0" t="n">
        <v>880</v>
      </c>
      <c r="K18" s="12" t="n">
        <f aca="false">I18*$K$1*$K$2</f>
        <v>158400</v>
      </c>
      <c r="L18" s="0" t="s">
        <v>114</v>
      </c>
      <c r="M18" s="0" t="s">
        <v>115</v>
      </c>
      <c r="N18" s="0" t="s">
        <v>116</v>
      </c>
      <c r="O18" s="25" t="s">
        <v>12</v>
      </c>
      <c r="P18" s="25"/>
      <c r="Q18" s="25"/>
      <c r="R18" s="26" t="s">
        <v>314</v>
      </c>
      <c r="S18" s="0" t="s">
        <v>315</v>
      </c>
      <c r="V18" s="0" t="s">
        <v>588</v>
      </c>
      <c r="AH18" s="0" t="n">
        <v>667</v>
      </c>
    </row>
    <row r="19" customFormat="false" ht="12.75" hidden="false" customHeight="false" outlineLevel="0" collapsed="false">
      <c r="A19" s="0" t="s">
        <v>108</v>
      </c>
      <c r="B19" s="0" t="n">
        <v>2003</v>
      </c>
      <c r="C19" s="0" t="s">
        <v>597</v>
      </c>
      <c r="D19" s="0" t="s">
        <v>117</v>
      </c>
      <c r="E19" s="0" t="s">
        <v>134</v>
      </c>
      <c r="F19" s="0" t="s">
        <v>135</v>
      </c>
      <c r="G19" s="0" t="s">
        <v>125</v>
      </c>
      <c r="H19" s="0" t="s">
        <v>136</v>
      </c>
      <c r="I19" s="0" t="n">
        <v>600</v>
      </c>
      <c r="J19" s="0" t="n">
        <v>600</v>
      </c>
      <c r="K19" s="12" t="n">
        <f aca="false">I19*$K$1*$K$2</f>
        <v>108000</v>
      </c>
      <c r="L19" s="0" t="s">
        <v>114</v>
      </c>
      <c r="M19" s="0" t="s">
        <v>115</v>
      </c>
      <c r="N19" s="0" t="s">
        <v>116</v>
      </c>
      <c r="O19" s="25" t="s">
        <v>12</v>
      </c>
      <c r="P19" s="25"/>
      <c r="Q19" s="25"/>
      <c r="R19" s="26" t="s">
        <v>314</v>
      </c>
      <c r="S19" s="0" t="s">
        <v>315</v>
      </c>
      <c r="V19" s="0" t="s">
        <v>322</v>
      </c>
      <c r="AH19" s="0" t="n">
        <v>366</v>
      </c>
    </row>
    <row r="20" customFormat="false" ht="12.75" hidden="false" customHeight="false" outlineLevel="0" collapsed="false">
      <c r="A20" s="0" t="s">
        <v>144</v>
      </c>
      <c r="B20" s="0" t="n">
        <v>2004</v>
      </c>
      <c r="C20" s="0" t="s">
        <v>594</v>
      </c>
      <c r="D20" s="0" t="s">
        <v>117</v>
      </c>
      <c r="E20" s="0" t="s">
        <v>145</v>
      </c>
      <c r="F20" s="0" t="s">
        <v>145</v>
      </c>
      <c r="G20" s="0" t="s">
        <v>125</v>
      </c>
      <c r="H20" s="0" t="s">
        <v>146</v>
      </c>
      <c r="I20" s="0" t="n">
        <v>1100</v>
      </c>
      <c r="J20" s="0" t="n">
        <v>1100</v>
      </c>
      <c r="K20" s="12" t="n">
        <f aca="false">I20*$K$1*$K$2</f>
        <v>198000</v>
      </c>
      <c r="L20" s="0" t="s">
        <v>114</v>
      </c>
      <c r="M20" s="0" t="s">
        <v>115</v>
      </c>
      <c r="N20" s="0" t="s">
        <v>116</v>
      </c>
      <c r="O20" s="25" t="s">
        <v>12</v>
      </c>
      <c r="P20" s="25"/>
      <c r="Q20" s="25"/>
      <c r="R20" s="26" t="s">
        <v>314</v>
      </c>
      <c r="S20" s="0" t="s">
        <v>315</v>
      </c>
      <c r="W20" s="0" t="n">
        <v>0</v>
      </c>
      <c r="AH20" s="0" t="n">
        <v>622</v>
      </c>
    </row>
    <row r="21" customFormat="false" ht="12.75" hidden="false" customHeight="false" outlineLevel="0" collapsed="false">
      <c r="A21" s="0" t="s">
        <v>140</v>
      </c>
      <c r="B21" s="0" t="n">
        <v>2003</v>
      </c>
      <c r="C21" s="0" t="s">
        <v>594</v>
      </c>
      <c r="D21" s="0" t="s">
        <v>117</v>
      </c>
      <c r="E21" s="0" t="s">
        <v>141</v>
      </c>
      <c r="F21" s="0" t="s">
        <v>142</v>
      </c>
      <c r="G21" s="0" t="s">
        <v>125</v>
      </c>
      <c r="H21" s="26" t="s">
        <v>143</v>
      </c>
      <c r="I21" s="12" t="n">
        <v>510</v>
      </c>
      <c r="J21" s="12" t="n">
        <v>510</v>
      </c>
      <c r="K21" s="12" t="n">
        <f aca="false">I21*$K$1*$K$2</f>
        <v>91800</v>
      </c>
      <c r="L21" s="0" t="s">
        <v>114</v>
      </c>
      <c r="M21" s="0" t="s">
        <v>115</v>
      </c>
      <c r="N21" s="0" t="s">
        <v>116</v>
      </c>
      <c r="O21" s="25" t="s">
        <v>37</v>
      </c>
      <c r="P21" s="25" t="s">
        <v>601</v>
      </c>
      <c r="Q21" s="25" t="s">
        <v>91</v>
      </c>
      <c r="R21" s="26" t="s">
        <v>314</v>
      </c>
      <c r="S21" s="0" t="s">
        <v>315</v>
      </c>
      <c r="AH21" s="0" t="n">
        <v>536</v>
      </c>
    </row>
    <row r="22" customFormat="false" ht="12.75" hidden="false" customHeight="false" outlineLevel="0" collapsed="false">
      <c r="A22" s="0" t="s">
        <v>108</v>
      </c>
      <c r="B22" s="0" t="n">
        <v>2003</v>
      </c>
      <c r="C22" s="0" t="s">
        <v>594</v>
      </c>
      <c r="D22" s="0" t="s">
        <v>117</v>
      </c>
      <c r="E22" s="0" t="s">
        <v>137</v>
      </c>
      <c r="F22" s="0" t="s">
        <v>138</v>
      </c>
      <c r="G22" s="0" t="s">
        <v>125</v>
      </c>
      <c r="H22" s="0" t="s">
        <v>139</v>
      </c>
      <c r="I22" s="12" t="n">
        <v>750</v>
      </c>
      <c r="J22" s="12" t="n">
        <v>750</v>
      </c>
      <c r="K22" s="12" t="n">
        <f aca="false">I22*$K$1*$K$2</f>
        <v>135000</v>
      </c>
      <c r="L22" s="0" t="s">
        <v>114</v>
      </c>
      <c r="M22" s="0" t="s">
        <v>115</v>
      </c>
      <c r="N22" s="0" t="s">
        <v>116</v>
      </c>
      <c r="O22" s="27" t="s">
        <v>91</v>
      </c>
      <c r="P22" s="27" t="s">
        <v>12</v>
      </c>
      <c r="Q22" s="27" t="s">
        <v>596</v>
      </c>
      <c r="R22" s="26" t="s">
        <v>314</v>
      </c>
      <c r="S22" s="0" t="s">
        <v>315</v>
      </c>
      <c r="AH22" s="0" t="n">
        <v>542</v>
      </c>
    </row>
    <row r="23" customFormat="false" ht="12.75" hidden="false" customHeight="false" outlineLevel="0" collapsed="false">
      <c r="A23" s="0" t="s">
        <v>517</v>
      </c>
      <c r="B23" s="0" t="n">
        <v>2003</v>
      </c>
      <c r="C23" s="0" t="s">
        <v>593</v>
      </c>
      <c r="D23" s="0" t="s">
        <v>117</v>
      </c>
      <c r="E23" s="0" t="s">
        <v>464</v>
      </c>
      <c r="F23" s="0" t="s">
        <v>226</v>
      </c>
      <c r="G23" s="0" t="s">
        <v>465</v>
      </c>
      <c r="H23" s="0" t="s">
        <v>466</v>
      </c>
      <c r="I23" s="0" t="n">
        <v>600</v>
      </c>
      <c r="J23" s="0" t="n">
        <v>600</v>
      </c>
      <c r="K23" s="12" t="n">
        <f aca="false">I23*$K$1*$K$2</f>
        <v>108000</v>
      </c>
      <c r="L23" s="0" t="s">
        <v>114</v>
      </c>
      <c r="M23" s="0" t="s">
        <v>115</v>
      </c>
      <c r="N23" s="0" t="s">
        <v>116</v>
      </c>
      <c r="O23" s="0" t="s">
        <v>91</v>
      </c>
      <c r="R23" s="26" t="s">
        <v>314</v>
      </c>
      <c r="S23" s="0" t="s">
        <v>315</v>
      </c>
      <c r="AH23" s="0" t="n">
        <v>375</v>
      </c>
    </row>
    <row r="24" customFormat="false" ht="12.75" hidden="false" customHeight="false" outlineLevel="0" collapsed="false">
      <c r="A24" s="0" t="s">
        <v>108</v>
      </c>
      <c r="B24" s="0" t="n">
        <v>2001</v>
      </c>
      <c r="C24" s="0" t="s">
        <v>602</v>
      </c>
      <c r="D24" s="0" t="s">
        <v>109</v>
      </c>
      <c r="E24" s="0" t="s">
        <v>147</v>
      </c>
      <c r="F24" s="0" t="s">
        <v>148</v>
      </c>
      <c r="G24" s="0" t="s">
        <v>149</v>
      </c>
      <c r="H24" s="0" t="s">
        <v>150</v>
      </c>
      <c r="I24" s="12" t="n">
        <v>120</v>
      </c>
      <c r="J24" s="12" t="n">
        <v>120</v>
      </c>
      <c r="K24" s="12" t="n">
        <f aca="false">I24*$K$1*$K$2</f>
        <v>21600</v>
      </c>
      <c r="L24" s="50" t="s">
        <v>114</v>
      </c>
      <c r="M24" s="0" t="s">
        <v>115</v>
      </c>
      <c r="N24" s="0" t="s">
        <v>116</v>
      </c>
      <c r="O24" s="25" t="s">
        <v>64</v>
      </c>
      <c r="P24" s="25"/>
      <c r="Q24" s="25"/>
      <c r="R24" s="26" t="s">
        <v>314</v>
      </c>
      <c r="S24" s="0" t="s">
        <v>315</v>
      </c>
      <c r="T24" s="0" t="s">
        <v>559</v>
      </c>
      <c r="U24" s="0" t="s">
        <v>560</v>
      </c>
      <c r="W24" s="0" t="n">
        <v>0</v>
      </c>
      <c r="AH24" s="0" t="n">
        <v>617</v>
      </c>
    </row>
    <row r="25" customFormat="false" ht="12.75" hidden="false" customHeight="false" outlineLevel="0" collapsed="false">
      <c r="A25" s="0" t="s">
        <v>108</v>
      </c>
      <c r="B25" s="0" t="n">
        <v>2003</v>
      </c>
      <c r="C25" s="0" t="s">
        <v>602</v>
      </c>
      <c r="D25" s="0" t="s">
        <v>109</v>
      </c>
      <c r="E25" s="0" t="s">
        <v>147</v>
      </c>
      <c r="F25" s="0" t="s">
        <v>148</v>
      </c>
      <c r="G25" s="0" t="s">
        <v>149</v>
      </c>
      <c r="H25" s="0" t="s">
        <v>151</v>
      </c>
      <c r="I25" s="12" t="n">
        <v>530</v>
      </c>
      <c r="J25" s="12" t="n">
        <v>530</v>
      </c>
      <c r="K25" s="12" t="n">
        <f aca="false">I25*$K$1*$K$2</f>
        <v>95400</v>
      </c>
      <c r="L25" s="50" t="s">
        <v>114</v>
      </c>
      <c r="M25" s="0" t="s">
        <v>115</v>
      </c>
      <c r="N25" s="0" t="s">
        <v>116</v>
      </c>
      <c r="O25" s="25" t="s">
        <v>64</v>
      </c>
      <c r="P25" s="25"/>
      <c r="Q25" s="25"/>
      <c r="R25" s="26" t="s">
        <v>314</v>
      </c>
      <c r="S25" s="0" t="s">
        <v>315</v>
      </c>
      <c r="T25" s="0" t="s">
        <v>559</v>
      </c>
      <c r="U25" s="0" t="s">
        <v>560</v>
      </c>
      <c r="AH25" s="0" t="n">
        <v>616</v>
      </c>
    </row>
    <row r="26" customFormat="false" ht="12.75" hidden="false" customHeight="false" outlineLevel="0" collapsed="false">
      <c r="A26" s="0" t="s">
        <v>108</v>
      </c>
      <c r="B26" s="0" t="n">
        <v>2000</v>
      </c>
      <c r="C26" s="0" t="s">
        <v>603</v>
      </c>
      <c r="D26" s="0" t="s">
        <v>389</v>
      </c>
      <c r="E26" s="0" t="s">
        <v>390</v>
      </c>
      <c r="F26" s="0" t="s">
        <v>552</v>
      </c>
      <c r="G26" s="0" t="s">
        <v>391</v>
      </c>
      <c r="H26" s="0" t="s">
        <v>392</v>
      </c>
      <c r="I26" s="52" t="n">
        <v>6.8</v>
      </c>
      <c r="J26" s="52" t="n">
        <v>0</v>
      </c>
      <c r="K26" s="12" t="n">
        <f aca="false">I26*$K$1*$K$2</f>
        <v>1224</v>
      </c>
      <c r="L26" s="0" t="s">
        <v>121</v>
      </c>
      <c r="M26" s="0" t="s">
        <v>122</v>
      </c>
      <c r="N26" s="0" t="s">
        <v>116</v>
      </c>
      <c r="O26" s="26" t="s">
        <v>79</v>
      </c>
      <c r="P26" s="26" t="s">
        <v>90</v>
      </c>
      <c r="Q26" s="26"/>
      <c r="W26" s="0" t="n">
        <v>0</v>
      </c>
      <c r="X26" s="0" t="s">
        <v>540</v>
      </c>
      <c r="AH26" s="0" t="n">
        <v>540</v>
      </c>
    </row>
    <row r="27" customFormat="false" ht="12.75" hidden="false" customHeight="false" outlineLevel="0" collapsed="false">
      <c r="A27" s="0" t="s">
        <v>517</v>
      </c>
      <c r="B27" s="0" t="n">
        <v>2003</v>
      </c>
      <c r="D27" s="0" t="s">
        <v>405</v>
      </c>
      <c r="E27" s="0" t="s">
        <v>406</v>
      </c>
      <c r="F27" s="0" t="s">
        <v>578</v>
      </c>
      <c r="G27" s="0" t="s">
        <v>473</v>
      </c>
      <c r="H27" s="0" t="s">
        <v>474</v>
      </c>
      <c r="I27" s="12" t="n">
        <v>220</v>
      </c>
      <c r="J27" s="12" t="n">
        <v>220</v>
      </c>
      <c r="K27" s="12" t="n">
        <f aca="false">I27*$K$1*$K$2</f>
        <v>39600</v>
      </c>
      <c r="L27" s="50" t="s">
        <v>121</v>
      </c>
      <c r="M27" s="0" t="s">
        <v>115</v>
      </c>
      <c r="N27" s="0" t="s">
        <v>116</v>
      </c>
      <c r="O27" s="0" t="s">
        <v>59</v>
      </c>
      <c r="AH27" s="0" t="n">
        <v>531</v>
      </c>
    </row>
    <row r="28" customFormat="false" ht="12.75" hidden="false" customHeight="false" outlineLevel="0" collapsed="false">
      <c r="A28" s="0" t="s">
        <v>108</v>
      </c>
      <c r="B28" s="0" t="n">
        <v>2003</v>
      </c>
      <c r="C28" s="0" t="s">
        <v>600</v>
      </c>
      <c r="D28" s="0" t="s">
        <v>117</v>
      </c>
      <c r="E28" s="0" t="s">
        <v>152</v>
      </c>
      <c r="F28" s="0" t="s">
        <v>153</v>
      </c>
      <c r="G28" s="0" t="s">
        <v>604</v>
      </c>
      <c r="H28" s="0" t="s">
        <v>155</v>
      </c>
      <c r="I28" s="0" t="n">
        <v>720</v>
      </c>
      <c r="J28" s="0" t="n">
        <v>720</v>
      </c>
      <c r="K28" s="12" t="n">
        <f aca="false">I28*$K$1*$K$2</f>
        <v>129600</v>
      </c>
      <c r="L28" s="0" t="s">
        <v>114</v>
      </c>
      <c r="M28" s="0" t="s">
        <v>115</v>
      </c>
      <c r="N28" s="0" t="s">
        <v>116</v>
      </c>
      <c r="O28" s="27" t="s">
        <v>91</v>
      </c>
      <c r="P28" s="27" t="s">
        <v>12</v>
      </c>
      <c r="Q28" s="27" t="s">
        <v>596</v>
      </c>
      <c r="AH28" s="0" t="n">
        <v>625</v>
      </c>
    </row>
    <row r="29" customFormat="false" ht="12.75" hidden="false" customHeight="false" outlineLevel="0" collapsed="false">
      <c r="A29" s="0" t="s">
        <v>108</v>
      </c>
      <c r="B29" s="0" t="n">
        <v>2000</v>
      </c>
      <c r="C29" s="0" t="s">
        <v>600</v>
      </c>
      <c r="D29" s="0" t="s">
        <v>405</v>
      </c>
      <c r="E29" s="0" t="s">
        <v>406</v>
      </c>
      <c r="F29" s="0" t="s">
        <v>578</v>
      </c>
      <c r="G29" s="0" t="s">
        <v>407</v>
      </c>
      <c r="H29" s="0" t="s">
        <v>408</v>
      </c>
      <c r="I29" s="12" t="n">
        <v>140</v>
      </c>
      <c r="J29" s="12" t="n">
        <v>140</v>
      </c>
      <c r="K29" s="12" t="n">
        <f aca="false">I29*$K$1*$K$2</f>
        <v>25200</v>
      </c>
      <c r="L29" s="50" t="s">
        <v>121</v>
      </c>
      <c r="M29" s="0" t="s">
        <v>122</v>
      </c>
      <c r="N29" s="0" t="s">
        <v>116</v>
      </c>
      <c r="O29" s="25" t="s">
        <v>59</v>
      </c>
      <c r="P29" s="25"/>
      <c r="Q29" s="25"/>
      <c r="AH29" s="0" t="n">
        <v>623</v>
      </c>
    </row>
    <row r="30" customFormat="false" ht="12.75" hidden="false" customHeight="false" outlineLevel="0" collapsed="false">
      <c r="A30" s="0" t="s">
        <v>108</v>
      </c>
      <c r="B30" s="0" t="n">
        <v>2002</v>
      </c>
      <c r="C30" s="0" t="s">
        <v>602</v>
      </c>
      <c r="D30" s="0" t="s">
        <v>109</v>
      </c>
      <c r="E30" s="0" t="s">
        <v>156</v>
      </c>
      <c r="F30" s="0" t="s">
        <v>148</v>
      </c>
      <c r="G30" s="0" t="s">
        <v>21</v>
      </c>
      <c r="H30" s="0" t="s">
        <v>157</v>
      </c>
      <c r="I30" s="12" t="n">
        <v>550</v>
      </c>
      <c r="J30" s="12" t="n">
        <v>550</v>
      </c>
      <c r="K30" s="12" t="n">
        <f aca="false">I30*$K$1*$K$2</f>
        <v>99000</v>
      </c>
      <c r="L30" s="50" t="s">
        <v>114</v>
      </c>
      <c r="M30" s="0" t="s">
        <v>115</v>
      </c>
      <c r="N30" s="0" t="s">
        <v>116</v>
      </c>
      <c r="O30" s="27" t="s">
        <v>64</v>
      </c>
      <c r="P30" s="27"/>
      <c r="Q30" s="27"/>
      <c r="AH30" s="0" t="n">
        <v>624</v>
      </c>
    </row>
    <row r="31" customFormat="false" ht="12.75" hidden="false" customHeight="false" outlineLevel="0" collapsed="false">
      <c r="A31" s="0" t="s">
        <v>144</v>
      </c>
      <c r="B31" s="0" t="n">
        <v>2002</v>
      </c>
      <c r="C31" s="0" t="s">
        <v>605</v>
      </c>
      <c r="D31" s="0" t="s">
        <v>405</v>
      </c>
      <c r="E31" s="0" t="s">
        <v>435</v>
      </c>
      <c r="F31" s="0" t="s">
        <v>570</v>
      </c>
      <c r="G31" s="0" t="s">
        <v>21</v>
      </c>
      <c r="H31" s="0" t="s">
        <v>436</v>
      </c>
      <c r="I31" s="12" t="n">
        <v>550</v>
      </c>
      <c r="J31" s="12" t="n">
        <v>550</v>
      </c>
      <c r="K31" s="12" t="n">
        <f aca="false">I31*$K$1*$K$2</f>
        <v>99000</v>
      </c>
      <c r="L31" s="50" t="s">
        <v>114</v>
      </c>
      <c r="M31" s="0" t="s">
        <v>122</v>
      </c>
      <c r="N31" s="0" t="s">
        <v>116</v>
      </c>
      <c r="O31" s="0" t="s">
        <v>64</v>
      </c>
      <c r="R31" s="0" t="s">
        <v>364</v>
      </c>
      <c r="S31" s="0" t="s">
        <v>365</v>
      </c>
      <c r="T31" s="0" t="s">
        <v>366</v>
      </c>
      <c r="U31" s="0" t="s">
        <v>367</v>
      </c>
      <c r="AH31" s="0" t="n">
        <v>689</v>
      </c>
    </row>
    <row r="32" customFormat="false" ht="12.75" hidden="false" customHeight="false" outlineLevel="0" collapsed="false">
      <c r="A32" s="0" t="s">
        <v>108</v>
      </c>
      <c r="B32" s="0" t="n">
        <v>2002</v>
      </c>
      <c r="C32" s="0" t="s">
        <v>606</v>
      </c>
      <c r="D32" s="0" t="s">
        <v>117</v>
      </c>
      <c r="E32" s="0" t="s">
        <v>158</v>
      </c>
      <c r="F32" s="0" t="s">
        <v>159</v>
      </c>
      <c r="G32" s="0" t="s">
        <v>21</v>
      </c>
      <c r="H32" s="0" t="s">
        <v>160</v>
      </c>
      <c r="I32" s="0" t="n">
        <v>1060</v>
      </c>
      <c r="J32" s="0" t="n">
        <v>1060</v>
      </c>
      <c r="K32" s="12" t="n">
        <f aca="false">I32*$K$1*$K$2</f>
        <v>190800</v>
      </c>
      <c r="L32" s="0" t="s">
        <v>114</v>
      </c>
      <c r="M32" s="0" t="s">
        <v>122</v>
      </c>
      <c r="N32" s="0" t="s">
        <v>116</v>
      </c>
      <c r="O32" s="25" t="s">
        <v>12</v>
      </c>
      <c r="P32" s="25"/>
      <c r="Q32" s="25"/>
      <c r="R32" s="0" t="s">
        <v>364</v>
      </c>
      <c r="S32" s="0" t="s">
        <v>365</v>
      </c>
      <c r="T32" s="0" t="s">
        <v>366</v>
      </c>
      <c r="U32" s="0" t="s">
        <v>367</v>
      </c>
      <c r="AH32" s="0" t="n">
        <v>719</v>
      </c>
    </row>
    <row r="33" customFormat="false" ht="12.75" hidden="false" customHeight="false" outlineLevel="0" collapsed="false">
      <c r="A33" s="0" t="s">
        <v>517</v>
      </c>
      <c r="B33" s="0" t="n">
        <v>2003</v>
      </c>
      <c r="D33" s="0" t="s">
        <v>117</v>
      </c>
      <c r="E33" s="0" t="s">
        <v>469</v>
      </c>
      <c r="F33" s="0" t="s">
        <v>535</v>
      </c>
      <c r="G33" s="0" t="s">
        <v>21</v>
      </c>
      <c r="H33" s="0" t="s">
        <v>470</v>
      </c>
      <c r="I33" s="0" t="n">
        <v>530</v>
      </c>
      <c r="J33" s="0" t="n">
        <v>530</v>
      </c>
      <c r="K33" s="12" t="n">
        <f aca="false">I33*$K$1*$K$2</f>
        <v>95400</v>
      </c>
      <c r="L33" s="0" t="s">
        <v>121</v>
      </c>
      <c r="M33" s="0" t="s">
        <v>115</v>
      </c>
      <c r="N33" s="0" t="s">
        <v>116</v>
      </c>
      <c r="O33" s="27" t="s">
        <v>91</v>
      </c>
      <c r="P33" s="27" t="s">
        <v>12</v>
      </c>
      <c r="Q33" s="27" t="s">
        <v>596</v>
      </c>
      <c r="R33" s="0" t="s">
        <v>364</v>
      </c>
      <c r="S33" s="0" t="s">
        <v>365</v>
      </c>
      <c r="T33" s="0" t="s">
        <v>366</v>
      </c>
      <c r="U33" s="0" t="s">
        <v>367</v>
      </c>
      <c r="W33" s="0" t="n">
        <v>0</v>
      </c>
      <c r="AH33" s="0" t="n">
        <v>547</v>
      </c>
    </row>
    <row r="34" customFormat="false" ht="12.75" hidden="false" customHeight="false" outlineLevel="0" collapsed="false">
      <c r="A34" s="0" t="s">
        <v>108</v>
      </c>
      <c r="B34" s="0" t="n">
        <v>2001</v>
      </c>
      <c r="C34" s="0" t="s">
        <v>602</v>
      </c>
      <c r="D34" s="0" t="s">
        <v>117</v>
      </c>
      <c r="E34" s="0" t="s">
        <v>161</v>
      </c>
      <c r="F34" s="0" t="s">
        <v>119</v>
      </c>
      <c r="G34" s="0" t="s">
        <v>162</v>
      </c>
      <c r="H34" s="0" t="s">
        <v>163</v>
      </c>
      <c r="I34" s="12" t="n">
        <v>320</v>
      </c>
      <c r="J34" s="12" t="n">
        <v>320</v>
      </c>
      <c r="K34" s="12" t="n">
        <f aca="false">I34*$K$1*$K$2</f>
        <v>57600</v>
      </c>
      <c r="L34" s="0" t="s">
        <v>121</v>
      </c>
      <c r="M34" s="0" t="s">
        <v>115</v>
      </c>
      <c r="N34" s="0" t="s">
        <v>116</v>
      </c>
      <c r="O34" s="27" t="s">
        <v>91</v>
      </c>
      <c r="P34" s="27" t="s">
        <v>12</v>
      </c>
      <c r="Q34" s="27" t="s">
        <v>596</v>
      </c>
      <c r="AH34" s="0" t="n">
        <v>608</v>
      </c>
    </row>
    <row r="35" customFormat="false" ht="12.75" hidden="false" customHeight="false" outlineLevel="0" collapsed="false">
      <c r="A35" s="0" t="s">
        <v>108</v>
      </c>
      <c r="B35" s="0" t="n">
        <v>2001</v>
      </c>
      <c r="C35" s="0" t="s">
        <v>600</v>
      </c>
      <c r="D35" s="0" t="s">
        <v>117</v>
      </c>
      <c r="E35" s="0" t="s">
        <v>164</v>
      </c>
      <c r="F35" s="0" t="s">
        <v>165</v>
      </c>
      <c r="G35" s="0" t="s">
        <v>166</v>
      </c>
      <c r="H35" s="0" t="s">
        <v>167</v>
      </c>
      <c r="I35" s="0" t="n">
        <v>51</v>
      </c>
      <c r="J35" s="0" t="n">
        <v>51</v>
      </c>
      <c r="K35" s="12" t="n">
        <f aca="false">I35*$K$1*$K$2</f>
        <v>9180</v>
      </c>
      <c r="L35" s="0" t="s">
        <v>121</v>
      </c>
      <c r="M35" s="0" t="s">
        <v>115</v>
      </c>
      <c r="N35" s="0" t="s">
        <v>116</v>
      </c>
      <c r="O35" s="25" t="s">
        <v>12</v>
      </c>
      <c r="P35" s="2"/>
      <c r="Q35" s="2"/>
      <c r="V35" s="0" t="s">
        <v>607</v>
      </c>
      <c r="W35" s="0" t="n">
        <v>0</v>
      </c>
      <c r="AH35" s="0" t="n">
        <v>387</v>
      </c>
    </row>
    <row r="36" customFormat="false" ht="12.75" hidden="false" customHeight="false" outlineLevel="0" collapsed="false">
      <c r="A36" s="0" t="s">
        <v>144</v>
      </c>
      <c r="B36" s="0" t="n">
        <v>2003</v>
      </c>
      <c r="C36" s="0" t="s">
        <v>605</v>
      </c>
      <c r="D36" s="0" t="s">
        <v>109</v>
      </c>
      <c r="E36" s="0" t="s">
        <v>168</v>
      </c>
      <c r="F36" s="0" t="s">
        <v>148</v>
      </c>
      <c r="G36" s="0" t="s">
        <v>169</v>
      </c>
      <c r="H36" s="0" t="s">
        <v>170</v>
      </c>
      <c r="I36" s="12" t="n">
        <v>750</v>
      </c>
      <c r="J36" s="12" t="n">
        <v>750</v>
      </c>
      <c r="K36" s="12" t="n">
        <f aca="false">I36*$K$1*$K$2</f>
        <v>135000</v>
      </c>
      <c r="L36" s="50" t="s">
        <v>114</v>
      </c>
      <c r="M36" s="0" t="s">
        <v>115</v>
      </c>
      <c r="N36" s="0" t="s">
        <v>116</v>
      </c>
      <c r="O36" s="25" t="s">
        <v>64</v>
      </c>
      <c r="P36" s="25"/>
      <c r="Q36" s="25"/>
      <c r="V36" s="0" t="s">
        <v>305</v>
      </c>
      <c r="AH36" s="0" t="n">
        <v>377</v>
      </c>
    </row>
    <row r="37" customFormat="false" ht="12.75" hidden="false" customHeight="false" outlineLevel="0" collapsed="false">
      <c r="A37" s="0" t="s">
        <v>108</v>
      </c>
      <c r="B37" s="0" t="n">
        <v>2002</v>
      </c>
      <c r="C37" s="0" t="s">
        <v>599</v>
      </c>
      <c r="D37" s="0" t="s">
        <v>171</v>
      </c>
      <c r="E37" s="0" t="s">
        <v>172</v>
      </c>
      <c r="F37" s="0" t="s">
        <v>173</v>
      </c>
      <c r="G37" s="0" t="s">
        <v>174</v>
      </c>
      <c r="H37" s="0" t="s">
        <v>175</v>
      </c>
      <c r="I37" s="12" t="n">
        <v>220</v>
      </c>
      <c r="J37" s="12" t="n">
        <v>220</v>
      </c>
      <c r="K37" s="12" t="n">
        <f aca="false">I37*$K$1*$K$2</f>
        <v>39600</v>
      </c>
      <c r="L37" s="0" t="s">
        <v>114</v>
      </c>
      <c r="M37" s="0" t="s">
        <v>115</v>
      </c>
      <c r="N37" s="0" t="s">
        <v>116</v>
      </c>
      <c r="O37" s="25" t="s">
        <v>74</v>
      </c>
      <c r="AH37" s="0" t="n">
        <v>541</v>
      </c>
    </row>
    <row r="38" customFormat="false" ht="12" hidden="false" customHeight="true" outlineLevel="0" collapsed="false">
      <c r="A38" s="0" t="s">
        <v>144</v>
      </c>
      <c r="B38" s="0" t="n">
        <v>2003</v>
      </c>
      <c r="C38" s="0" t="s">
        <v>608</v>
      </c>
      <c r="D38" s="0" t="s">
        <v>117</v>
      </c>
      <c r="E38" s="0" t="s">
        <v>161</v>
      </c>
      <c r="F38" s="0" t="s">
        <v>138</v>
      </c>
      <c r="G38" s="0" t="s">
        <v>176</v>
      </c>
      <c r="H38" s="0" t="s">
        <v>176</v>
      </c>
      <c r="I38" s="12" t="n">
        <v>500</v>
      </c>
      <c r="J38" s="12" t="n">
        <v>500</v>
      </c>
      <c r="K38" s="12" t="n">
        <f aca="false">I38*$K$1*$K$2</f>
        <v>90000</v>
      </c>
      <c r="L38" s="0" t="s">
        <v>177</v>
      </c>
      <c r="M38" s="0" t="s">
        <v>115</v>
      </c>
      <c r="N38" s="0" t="s">
        <v>116</v>
      </c>
      <c r="O38" s="27" t="s">
        <v>91</v>
      </c>
      <c r="P38" s="27" t="s">
        <v>12</v>
      </c>
      <c r="Q38" s="27" t="s">
        <v>596</v>
      </c>
      <c r="AH38" s="0" t="n">
        <v>544</v>
      </c>
    </row>
    <row r="39" customFormat="false" ht="12.75" hidden="false" customHeight="false" outlineLevel="0" collapsed="false">
      <c r="A39" s="0" t="s">
        <v>144</v>
      </c>
      <c r="B39" s="0" t="n">
        <v>2004</v>
      </c>
      <c r="D39" s="0" t="s">
        <v>117</v>
      </c>
      <c r="E39" s="0" t="s">
        <v>178</v>
      </c>
      <c r="F39" s="0" t="s">
        <v>153</v>
      </c>
      <c r="G39" s="0" t="s">
        <v>179</v>
      </c>
      <c r="H39" s="0" t="s">
        <v>180</v>
      </c>
      <c r="I39" s="0" t="n">
        <v>1100</v>
      </c>
      <c r="J39" s="0" t="n">
        <v>1100</v>
      </c>
      <c r="K39" s="12" t="n">
        <f aca="false">I39*$K$1*$K$2</f>
        <v>198000</v>
      </c>
      <c r="L39" s="0" t="s">
        <v>114</v>
      </c>
      <c r="M39" s="0" t="s">
        <v>115</v>
      </c>
      <c r="N39" s="0" t="s">
        <v>116</v>
      </c>
      <c r="O39" s="0" t="s">
        <v>91</v>
      </c>
      <c r="P39" s="0" t="s">
        <v>12</v>
      </c>
      <c r="Q39" s="0" t="s">
        <v>596</v>
      </c>
      <c r="AH39" s="0" t="n">
        <v>525</v>
      </c>
    </row>
    <row r="40" customFormat="false" ht="12.75" hidden="false" customHeight="false" outlineLevel="0" collapsed="false">
      <c r="A40" s="0" t="s">
        <v>144</v>
      </c>
      <c r="B40" s="0" t="n">
        <v>2002</v>
      </c>
      <c r="C40" s="0" t="s">
        <v>599</v>
      </c>
      <c r="D40" s="0" t="s">
        <v>109</v>
      </c>
      <c r="E40" s="0" t="s">
        <v>110</v>
      </c>
      <c r="F40" s="0" t="s">
        <v>111</v>
      </c>
      <c r="G40" s="0" t="s">
        <v>181</v>
      </c>
      <c r="H40" s="0" t="s">
        <v>182</v>
      </c>
      <c r="I40" s="12" t="n">
        <v>350</v>
      </c>
      <c r="J40" s="12" t="n">
        <v>0</v>
      </c>
      <c r="K40" s="12" t="n">
        <f aca="false">I40*$K$1*$K$2</f>
        <v>63000</v>
      </c>
      <c r="L40" s="50" t="s">
        <v>114</v>
      </c>
      <c r="M40" s="0" t="s">
        <v>115</v>
      </c>
      <c r="N40" s="0" t="s">
        <v>116</v>
      </c>
      <c r="O40" s="25" t="s">
        <v>64</v>
      </c>
      <c r="P40" s="25"/>
      <c r="Q40" s="25"/>
      <c r="W40" s="0" t="n">
        <v>0</v>
      </c>
      <c r="X40" s="0" t="s">
        <v>573</v>
      </c>
      <c r="AH40" s="0" t="n">
        <v>538</v>
      </c>
    </row>
    <row r="41" customFormat="false" ht="12.75" hidden="false" customHeight="false" outlineLevel="0" collapsed="false">
      <c r="A41" s="0" t="s">
        <v>144</v>
      </c>
      <c r="B41" s="0" t="n">
        <v>2004</v>
      </c>
      <c r="D41" s="0" t="s">
        <v>117</v>
      </c>
      <c r="E41" s="0" t="s">
        <v>183</v>
      </c>
      <c r="F41" s="0" t="s">
        <v>119</v>
      </c>
      <c r="G41" s="0" t="s">
        <v>184</v>
      </c>
      <c r="H41" s="0" t="s">
        <v>185</v>
      </c>
      <c r="I41" s="0" t="n">
        <v>200</v>
      </c>
      <c r="J41" s="0" t="n">
        <v>200</v>
      </c>
      <c r="K41" s="12" t="n">
        <f aca="false">I41*$K$1*$K$2</f>
        <v>36000</v>
      </c>
      <c r="L41" s="0" t="s">
        <v>114</v>
      </c>
      <c r="M41" s="0" t="s">
        <v>115</v>
      </c>
      <c r="N41" s="0" t="s">
        <v>116</v>
      </c>
      <c r="O41" s="0" t="s">
        <v>91</v>
      </c>
      <c r="V41" s="0" t="s">
        <v>589</v>
      </c>
      <c r="W41" s="0" t="n">
        <v>0</v>
      </c>
      <c r="AH41" s="0" t="n">
        <v>870</v>
      </c>
    </row>
    <row r="42" customFormat="false" ht="12.75" hidden="false" customHeight="false" outlineLevel="0" collapsed="false">
      <c r="A42" s="0" t="s">
        <v>144</v>
      </c>
      <c r="B42" s="0" t="n">
        <v>2002</v>
      </c>
      <c r="D42" s="0" t="s">
        <v>117</v>
      </c>
      <c r="E42" s="0" t="s">
        <v>186</v>
      </c>
      <c r="F42" s="0" t="s">
        <v>187</v>
      </c>
      <c r="G42" s="0" t="s">
        <v>188</v>
      </c>
      <c r="H42" s="0" t="s">
        <v>189</v>
      </c>
      <c r="I42" s="0" t="n">
        <v>500</v>
      </c>
      <c r="J42" s="0" t="n">
        <v>500</v>
      </c>
      <c r="K42" s="12" t="n">
        <f aca="false">I42*$K$1*$K$2</f>
        <v>90000</v>
      </c>
      <c r="L42" s="0" t="s">
        <v>114</v>
      </c>
      <c r="M42" s="0" t="s">
        <v>115</v>
      </c>
      <c r="N42" s="0" t="s">
        <v>116</v>
      </c>
      <c r="O42" s="25" t="s">
        <v>12</v>
      </c>
      <c r="P42" s="25"/>
      <c r="Q42" s="25"/>
      <c r="AH42" s="0" t="n">
        <v>656</v>
      </c>
    </row>
    <row r="43" customFormat="false" ht="12.75" hidden="false" customHeight="false" outlineLevel="0" collapsed="false">
      <c r="A43" s="0" t="s">
        <v>108</v>
      </c>
      <c r="B43" s="0" t="n">
        <v>2003</v>
      </c>
      <c r="C43" s="0" t="s">
        <v>594</v>
      </c>
      <c r="D43" s="0" t="s">
        <v>109</v>
      </c>
      <c r="E43" s="0" t="s">
        <v>168</v>
      </c>
      <c r="F43" s="25" t="s">
        <v>148</v>
      </c>
      <c r="G43" s="0" t="s">
        <v>190</v>
      </c>
      <c r="H43" s="0" t="s">
        <v>192</v>
      </c>
      <c r="I43" s="12" t="n">
        <v>1000</v>
      </c>
      <c r="J43" s="12" t="n">
        <v>1000</v>
      </c>
      <c r="K43" s="12" t="n">
        <f aca="false">I43*$K$1*$K$2</f>
        <v>180000</v>
      </c>
      <c r="L43" s="50" t="s">
        <v>114</v>
      </c>
      <c r="M43" s="0" t="s">
        <v>115</v>
      </c>
      <c r="N43" s="0" t="s">
        <v>116</v>
      </c>
      <c r="O43" s="25" t="s">
        <v>64</v>
      </c>
      <c r="P43" s="25"/>
      <c r="Q43" s="25"/>
      <c r="V43" s="0" t="s">
        <v>531</v>
      </c>
      <c r="X43" s="0" t="s">
        <v>532</v>
      </c>
      <c r="AH43" s="0" t="n">
        <v>387</v>
      </c>
    </row>
    <row r="44" customFormat="false" ht="12.75" hidden="false" customHeight="false" outlineLevel="0" collapsed="false">
      <c r="A44" s="0" t="s">
        <v>108</v>
      </c>
      <c r="B44" s="0" t="n">
        <v>2003</v>
      </c>
      <c r="C44" s="0" t="s">
        <v>599</v>
      </c>
      <c r="D44" s="0" t="s">
        <v>109</v>
      </c>
      <c r="E44" s="0" t="s">
        <v>168</v>
      </c>
      <c r="F44" s="25" t="s">
        <v>148</v>
      </c>
      <c r="G44" s="0" t="s">
        <v>190</v>
      </c>
      <c r="H44" s="0" t="s">
        <v>191</v>
      </c>
      <c r="I44" s="12" t="n">
        <v>1000</v>
      </c>
      <c r="J44" s="12" t="n">
        <v>1000</v>
      </c>
      <c r="K44" s="12" t="n">
        <f aca="false">I44*$K$1*$K$2</f>
        <v>180000</v>
      </c>
      <c r="L44" s="50" t="s">
        <v>121</v>
      </c>
      <c r="M44" s="0" t="s">
        <v>115</v>
      </c>
      <c r="N44" s="0" t="s">
        <v>116</v>
      </c>
      <c r="O44" s="25" t="s">
        <v>64</v>
      </c>
      <c r="P44" s="25"/>
      <c r="Q44" s="25"/>
      <c r="AH44" s="0" t="n">
        <v>544</v>
      </c>
    </row>
    <row r="45" customFormat="false" ht="12.75" hidden="false" customHeight="false" outlineLevel="0" collapsed="false">
      <c r="A45" s="0" t="s">
        <v>108</v>
      </c>
      <c r="B45" s="0" t="n">
        <v>2003</v>
      </c>
      <c r="C45" s="0" t="s">
        <v>599</v>
      </c>
      <c r="D45" s="0" t="s">
        <v>109</v>
      </c>
      <c r="E45" s="0" t="s">
        <v>147</v>
      </c>
      <c r="F45" s="25" t="s">
        <v>148</v>
      </c>
      <c r="G45" s="0" t="s">
        <v>12</v>
      </c>
      <c r="H45" s="0" t="s">
        <v>196</v>
      </c>
      <c r="I45" s="12" t="n">
        <v>1040</v>
      </c>
      <c r="J45" s="12" t="n">
        <v>1040</v>
      </c>
      <c r="K45" s="12" t="n">
        <f aca="false">I45*$K$1*$K$2</f>
        <v>187200</v>
      </c>
      <c r="L45" s="50" t="s">
        <v>114</v>
      </c>
      <c r="M45" s="0" t="s">
        <v>115</v>
      </c>
      <c r="N45" s="0" t="s">
        <v>116</v>
      </c>
      <c r="O45" s="25" t="s">
        <v>64</v>
      </c>
      <c r="P45" s="25"/>
      <c r="Q45" s="25"/>
      <c r="R45" s="0" t="s">
        <v>609</v>
      </c>
      <c r="S45" s="0" t="s">
        <v>610</v>
      </c>
      <c r="T45" s="0" t="s">
        <v>525</v>
      </c>
      <c r="U45" s="0" t="s">
        <v>526</v>
      </c>
      <c r="AH45" s="0" t="n">
        <v>611</v>
      </c>
    </row>
    <row r="46" customFormat="false" ht="12.75" hidden="false" customHeight="false" outlineLevel="0" collapsed="false">
      <c r="A46" s="0" t="s">
        <v>144</v>
      </c>
      <c r="B46" s="0" t="n">
        <v>2004</v>
      </c>
      <c r="C46" s="0" t="s">
        <v>594</v>
      </c>
      <c r="D46" s="0" t="s">
        <v>171</v>
      </c>
      <c r="E46" s="0" t="s">
        <v>197</v>
      </c>
      <c r="F46" s="0" t="s">
        <v>173</v>
      </c>
      <c r="G46" s="0" t="s">
        <v>12</v>
      </c>
      <c r="H46" s="0" t="s">
        <v>198</v>
      </c>
      <c r="I46" s="12" t="n">
        <v>1000</v>
      </c>
      <c r="J46" s="12" t="n">
        <v>1000</v>
      </c>
      <c r="K46" s="12" t="n">
        <f aca="false">I46*$K$1*$K$2</f>
        <v>180000</v>
      </c>
      <c r="L46" s="0" t="s">
        <v>114</v>
      </c>
      <c r="M46" s="0" t="s">
        <v>115</v>
      </c>
      <c r="N46" s="0" t="s">
        <v>116</v>
      </c>
      <c r="O46" s="0" t="s">
        <v>74</v>
      </c>
      <c r="R46" s="0" t="s">
        <v>609</v>
      </c>
      <c r="S46" s="0" t="s">
        <v>610</v>
      </c>
      <c r="T46" s="0" t="s">
        <v>525</v>
      </c>
      <c r="U46" s="0" t="s">
        <v>526</v>
      </c>
      <c r="AH46" s="0" t="n">
        <v>525</v>
      </c>
    </row>
    <row r="47" customFormat="false" ht="12.75" hidden="false" customHeight="false" outlineLevel="0" collapsed="false">
      <c r="A47" s="0" t="s">
        <v>108</v>
      </c>
      <c r="B47" s="0" t="n">
        <v>2001</v>
      </c>
      <c r="C47" s="0" t="s">
        <v>594</v>
      </c>
      <c r="D47" s="0" t="s">
        <v>117</v>
      </c>
      <c r="E47" s="0" t="s">
        <v>141</v>
      </c>
      <c r="F47" s="0" t="s">
        <v>142</v>
      </c>
      <c r="G47" s="0" t="s">
        <v>12</v>
      </c>
      <c r="H47" s="0" t="s">
        <v>193</v>
      </c>
      <c r="I47" s="12" t="n">
        <v>49</v>
      </c>
      <c r="J47" s="12" t="n">
        <v>0</v>
      </c>
      <c r="K47" s="12" t="n">
        <f aca="false">I47*$K$1*$K$2</f>
        <v>8820</v>
      </c>
      <c r="L47" s="0" t="s">
        <v>121</v>
      </c>
      <c r="M47" s="0" t="s">
        <v>115</v>
      </c>
      <c r="N47" s="0" t="s">
        <v>116</v>
      </c>
      <c r="O47" s="25" t="s">
        <v>37</v>
      </c>
      <c r="P47" s="25" t="s">
        <v>601</v>
      </c>
      <c r="Q47" s="25" t="s">
        <v>91</v>
      </c>
      <c r="R47" s="0" t="s">
        <v>609</v>
      </c>
      <c r="S47" s="0" t="s">
        <v>610</v>
      </c>
      <c r="T47" s="0" t="s">
        <v>525</v>
      </c>
      <c r="U47" s="0" t="s">
        <v>526</v>
      </c>
      <c r="AH47" s="0" t="n">
        <v>547</v>
      </c>
    </row>
    <row r="48" customFormat="false" ht="12.75" hidden="false" customHeight="false" outlineLevel="0" collapsed="false">
      <c r="A48" s="0" t="s">
        <v>108</v>
      </c>
      <c r="B48" s="0" t="n">
        <v>2001</v>
      </c>
      <c r="C48" s="0" t="s">
        <v>605</v>
      </c>
      <c r="D48" s="0" t="s">
        <v>117</v>
      </c>
      <c r="E48" s="26" t="s">
        <v>194</v>
      </c>
      <c r="F48" s="0" t="s">
        <v>138</v>
      </c>
      <c r="G48" s="0" t="s">
        <v>12</v>
      </c>
      <c r="H48" s="0" t="s">
        <v>195</v>
      </c>
      <c r="I48" s="12" t="n">
        <v>1043</v>
      </c>
      <c r="J48" s="12" t="n">
        <v>1043</v>
      </c>
      <c r="K48" s="12" t="n">
        <f aca="false">I48*$K$1*$K$2</f>
        <v>187740</v>
      </c>
      <c r="L48" s="0" t="s">
        <v>114</v>
      </c>
      <c r="M48" s="0" t="s">
        <v>115</v>
      </c>
      <c r="N48" s="0" t="s">
        <v>116</v>
      </c>
      <c r="O48" s="27" t="s">
        <v>91</v>
      </c>
      <c r="P48" s="27" t="s">
        <v>12</v>
      </c>
      <c r="Q48" s="27" t="s">
        <v>596</v>
      </c>
      <c r="R48" s="0" t="s">
        <v>609</v>
      </c>
      <c r="S48" s="0" t="s">
        <v>610</v>
      </c>
      <c r="T48" s="0" t="s">
        <v>525</v>
      </c>
      <c r="U48" s="0" t="s">
        <v>526</v>
      </c>
      <c r="AH48" s="0" t="n">
        <v>381</v>
      </c>
    </row>
    <row r="49" customFormat="false" ht="12.75" hidden="false" customHeight="false" outlineLevel="0" collapsed="false">
      <c r="A49" s="0" t="s">
        <v>108</v>
      </c>
      <c r="B49" s="0" t="n">
        <v>2002</v>
      </c>
      <c r="C49" s="0" t="s">
        <v>594</v>
      </c>
      <c r="D49" s="0" t="s">
        <v>109</v>
      </c>
      <c r="E49" s="0" t="s">
        <v>156</v>
      </c>
      <c r="F49" s="0" t="s">
        <v>148</v>
      </c>
      <c r="G49" s="0" t="s">
        <v>199</v>
      </c>
      <c r="H49" s="0" t="s">
        <v>200</v>
      </c>
      <c r="I49" s="12" t="n">
        <v>1060</v>
      </c>
      <c r="J49" s="12" t="n">
        <v>1060</v>
      </c>
      <c r="K49" s="12" t="n">
        <f aca="false">I49*$K$1*$K$2</f>
        <v>190800</v>
      </c>
      <c r="L49" s="50" t="s">
        <v>114</v>
      </c>
      <c r="M49" s="0" t="s">
        <v>115</v>
      </c>
      <c r="N49" s="0" t="s">
        <v>116</v>
      </c>
      <c r="O49" s="25" t="s">
        <v>64</v>
      </c>
      <c r="P49" s="25"/>
      <c r="Q49" s="25"/>
      <c r="R49" s="0" t="s">
        <v>559</v>
      </c>
      <c r="S49" s="0" t="s">
        <v>560</v>
      </c>
      <c r="V49" s="0" t="s">
        <v>571</v>
      </c>
      <c r="AH49" s="0" t="n">
        <v>879</v>
      </c>
    </row>
    <row r="50" customFormat="false" ht="12.75" hidden="false" customHeight="false" outlineLevel="0" collapsed="false">
      <c r="A50" s="0" t="s">
        <v>144</v>
      </c>
      <c r="B50" s="0" t="n">
        <v>2005</v>
      </c>
      <c r="C50" s="0" t="s">
        <v>600</v>
      </c>
      <c r="D50" s="0" t="s">
        <v>109</v>
      </c>
      <c r="E50" s="0" t="s">
        <v>147</v>
      </c>
      <c r="F50" s="0" t="s">
        <v>148</v>
      </c>
      <c r="G50" s="0" t="s">
        <v>199</v>
      </c>
      <c r="H50" s="0" t="s">
        <v>201</v>
      </c>
      <c r="I50" s="12" t="n">
        <v>530</v>
      </c>
      <c r="J50" s="12" t="n">
        <v>530</v>
      </c>
      <c r="K50" s="12" t="n">
        <f aca="false">I50*$K$1*$K$2</f>
        <v>95400</v>
      </c>
      <c r="L50" s="50" t="s">
        <v>114</v>
      </c>
      <c r="M50" s="0" t="s">
        <v>122</v>
      </c>
      <c r="N50" s="0" t="s">
        <v>116</v>
      </c>
      <c r="O50" s="25" t="s">
        <v>64</v>
      </c>
      <c r="P50" s="25"/>
      <c r="Q50" s="25"/>
      <c r="R50" s="0" t="s">
        <v>559</v>
      </c>
      <c r="S50" s="0" t="s">
        <v>560</v>
      </c>
      <c r="V50" s="0" t="s">
        <v>568</v>
      </c>
      <c r="AH50" s="0" t="n">
        <v>870</v>
      </c>
    </row>
    <row r="51" customFormat="false" ht="12.75" hidden="false" customHeight="false" outlineLevel="0" collapsed="false">
      <c r="A51" s="0" t="s">
        <v>144</v>
      </c>
      <c r="B51" s="0" t="n">
        <v>2003</v>
      </c>
      <c r="D51" s="0" t="s">
        <v>171</v>
      </c>
      <c r="E51" s="0" t="s">
        <v>172</v>
      </c>
      <c r="F51" s="0" t="s">
        <v>173</v>
      </c>
      <c r="G51" s="0" t="s">
        <v>199</v>
      </c>
      <c r="H51" s="0" t="s">
        <v>202</v>
      </c>
      <c r="I51" s="12" t="n">
        <v>500</v>
      </c>
      <c r="J51" s="12" t="n">
        <v>500</v>
      </c>
      <c r="K51" s="12" t="n">
        <f aca="false">I51*$K$1*$K$2</f>
        <v>90000</v>
      </c>
      <c r="L51" s="0" t="s">
        <v>114</v>
      </c>
      <c r="M51" s="0" t="s">
        <v>115</v>
      </c>
      <c r="N51" s="0" t="s">
        <v>116</v>
      </c>
      <c r="O51" s="0" t="s">
        <v>74</v>
      </c>
      <c r="R51" s="0" t="s">
        <v>559</v>
      </c>
      <c r="S51" s="0" t="s">
        <v>560</v>
      </c>
      <c r="W51" s="0" t="n">
        <v>0</v>
      </c>
      <c r="AH51" s="0" t="n">
        <v>840</v>
      </c>
    </row>
    <row r="52" customFormat="false" ht="12.75" hidden="false" customHeight="false" outlineLevel="0" collapsed="false">
      <c r="A52" s="0" t="s">
        <v>144</v>
      </c>
      <c r="B52" s="0" t="n">
        <v>2002</v>
      </c>
      <c r="C52" s="0" t="s">
        <v>594</v>
      </c>
      <c r="D52" s="0" t="s">
        <v>109</v>
      </c>
      <c r="E52" s="0" t="s">
        <v>203</v>
      </c>
      <c r="F52" s="0" t="s">
        <v>204</v>
      </c>
      <c r="G52" s="0" t="s">
        <v>205</v>
      </c>
      <c r="H52" s="0" t="s">
        <v>206</v>
      </c>
      <c r="I52" s="12" t="n">
        <v>600</v>
      </c>
      <c r="J52" s="12" t="n">
        <v>600</v>
      </c>
      <c r="K52" s="12" t="n">
        <f aca="false">I52*$K$1*$K$2</f>
        <v>108000</v>
      </c>
      <c r="L52" s="50" t="s">
        <v>121</v>
      </c>
      <c r="M52" s="0" t="s">
        <v>115</v>
      </c>
      <c r="N52" s="0" t="s">
        <v>116</v>
      </c>
      <c r="O52" s="0" t="s">
        <v>64</v>
      </c>
      <c r="V52" s="0" t="s">
        <v>611</v>
      </c>
      <c r="AH52" s="0" t="n">
        <v>656</v>
      </c>
    </row>
    <row r="53" customFormat="false" ht="12.75" hidden="false" customHeight="false" outlineLevel="0" collapsed="false">
      <c r="A53" s="0" t="s">
        <v>108</v>
      </c>
      <c r="B53" s="0" t="n">
        <v>2001</v>
      </c>
      <c r="C53" s="0" t="s">
        <v>600</v>
      </c>
      <c r="D53" s="0" t="s">
        <v>109</v>
      </c>
      <c r="E53" s="0" t="s">
        <v>207</v>
      </c>
      <c r="F53" s="0" t="s">
        <v>124</v>
      </c>
      <c r="G53" s="0" t="s">
        <v>208</v>
      </c>
      <c r="H53" s="0" t="s">
        <v>209</v>
      </c>
      <c r="I53" s="12" t="n">
        <v>520</v>
      </c>
      <c r="J53" s="12" t="n">
        <v>390</v>
      </c>
      <c r="K53" s="12" t="n">
        <f aca="false">I53*$K$1*$K$2</f>
        <v>93600</v>
      </c>
      <c r="L53" s="50" t="s">
        <v>177</v>
      </c>
      <c r="M53" s="0" t="s">
        <v>115</v>
      </c>
      <c r="N53" s="0" t="s">
        <v>116</v>
      </c>
      <c r="O53" s="27" t="s">
        <v>59</v>
      </c>
      <c r="P53" s="27" t="s">
        <v>97</v>
      </c>
      <c r="Q53" s="27"/>
      <c r="R53" s="0" t="s">
        <v>364</v>
      </c>
      <c r="S53" s="0" t="s">
        <v>365</v>
      </c>
      <c r="T53" s="0" t="s">
        <v>366</v>
      </c>
      <c r="U53" s="0" t="s">
        <v>367</v>
      </c>
      <c r="AH53" s="0" t="n">
        <v>839</v>
      </c>
    </row>
    <row r="54" customFormat="false" ht="12.75" hidden="false" customHeight="false" outlineLevel="0" collapsed="false">
      <c r="A54" s="0" t="s">
        <v>108</v>
      </c>
      <c r="B54" s="0" t="n">
        <v>2001</v>
      </c>
      <c r="C54" s="0" t="s">
        <v>594</v>
      </c>
      <c r="D54" s="0" t="s">
        <v>109</v>
      </c>
      <c r="E54" s="0" t="s">
        <v>210</v>
      </c>
      <c r="F54" s="0" t="s">
        <v>204</v>
      </c>
      <c r="G54" s="0" t="s">
        <v>211</v>
      </c>
      <c r="H54" s="0" t="s">
        <v>212</v>
      </c>
      <c r="I54" s="12" t="n">
        <v>560</v>
      </c>
      <c r="J54" s="12" t="n">
        <v>560</v>
      </c>
      <c r="K54" s="12" t="n">
        <f aca="false">I54*$K$1*$K$2</f>
        <v>100800</v>
      </c>
      <c r="L54" s="50" t="s">
        <v>114</v>
      </c>
      <c r="M54" s="0" t="s">
        <v>115</v>
      </c>
      <c r="N54" s="0" t="s">
        <v>116</v>
      </c>
      <c r="O54" s="27" t="s">
        <v>64</v>
      </c>
      <c r="P54" s="27"/>
      <c r="Q54" s="27"/>
      <c r="R54" s="0" t="s">
        <v>557</v>
      </c>
      <c r="S54" s="0" t="s">
        <v>558</v>
      </c>
      <c r="AH54" s="0" t="n">
        <v>387</v>
      </c>
    </row>
    <row r="55" customFormat="false" ht="12.75" hidden="false" customHeight="false" outlineLevel="0" collapsed="false">
      <c r="A55" s="0" t="s">
        <v>517</v>
      </c>
      <c r="B55" s="0" t="n">
        <v>2003</v>
      </c>
      <c r="D55" s="0" t="s">
        <v>171</v>
      </c>
      <c r="E55" s="0" t="s">
        <v>475</v>
      </c>
      <c r="F55" s="0" t="s">
        <v>173</v>
      </c>
      <c r="G55" s="0" t="s">
        <v>211</v>
      </c>
      <c r="H55" s="0" t="s">
        <v>476</v>
      </c>
      <c r="I55" s="12" t="n">
        <v>1400</v>
      </c>
      <c r="J55" s="12" t="n">
        <v>1400</v>
      </c>
      <c r="K55" s="12" t="n">
        <f aca="false">I55*$K$1*$K$2</f>
        <v>252000</v>
      </c>
      <c r="L55" s="0" t="s">
        <v>114</v>
      </c>
      <c r="M55" s="0" t="s">
        <v>115</v>
      </c>
      <c r="N55" s="0" t="s">
        <v>116</v>
      </c>
      <c r="O55" s="0" t="s">
        <v>74</v>
      </c>
      <c r="R55" s="0" t="s">
        <v>557</v>
      </c>
      <c r="S55" s="0" t="s">
        <v>558</v>
      </c>
      <c r="AH55" s="0" t="n">
        <v>364</v>
      </c>
    </row>
    <row r="56" customFormat="false" ht="12.75" hidden="false" customHeight="false" outlineLevel="0" collapsed="false">
      <c r="A56" s="0" t="s">
        <v>517</v>
      </c>
      <c r="B56" s="0" t="n">
        <v>2003</v>
      </c>
      <c r="C56" s="0" t="s">
        <v>594</v>
      </c>
      <c r="D56" s="0" t="s">
        <v>171</v>
      </c>
      <c r="E56" s="0" t="s">
        <v>456</v>
      </c>
      <c r="F56" s="0" t="s">
        <v>173</v>
      </c>
      <c r="G56" s="0" t="s">
        <v>211</v>
      </c>
      <c r="H56" s="0" t="s">
        <v>457</v>
      </c>
      <c r="I56" s="12" t="n">
        <v>500</v>
      </c>
      <c r="J56" s="12" t="n">
        <v>500</v>
      </c>
      <c r="K56" s="12" t="n">
        <f aca="false">I56*$K$1*$K$2</f>
        <v>90000</v>
      </c>
      <c r="L56" s="0" t="s">
        <v>114</v>
      </c>
      <c r="M56" s="0" t="s">
        <v>115</v>
      </c>
      <c r="N56" s="0" t="s">
        <v>116</v>
      </c>
      <c r="O56" s="0" t="s">
        <v>74</v>
      </c>
      <c r="R56" s="0" t="s">
        <v>557</v>
      </c>
      <c r="S56" s="0" t="s">
        <v>558</v>
      </c>
      <c r="AH56" s="0" t="n">
        <v>754</v>
      </c>
    </row>
    <row r="57" customFormat="false" ht="12.75" hidden="false" customHeight="false" outlineLevel="0" collapsed="false">
      <c r="A57" s="0" t="s">
        <v>144</v>
      </c>
      <c r="B57" s="0" t="n">
        <v>2002</v>
      </c>
      <c r="C57" s="0" t="s">
        <v>602</v>
      </c>
      <c r="D57" s="0" t="s">
        <v>117</v>
      </c>
      <c r="E57" s="0" t="s">
        <v>213</v>
      </c>
      <c r="F57" s="0" t="s">
        <v>214</v>
      </c>
      <c r="G57" s="0" t="s">
        <v>213</v>
      </c>
      <c r="H57" s="0" t="s">
        <v>213</v>
      </c>
      <c r="I57" s="0" t="n">
        <v>450</v>
      </c>
      <c r="J57" s="0" t="n">
        <v>0</v>
      </c>
      <c r="K57" s="12" t="n">
        <f aca="false">I57*$K$1*$K$2</f>
        <v>81000</v>
      </c>
      <c r="L57" s="0" t="s">
        <v>114</v>
      </c>
      <c r="M57" s="0" t="s">
        <v>115</v>
      </c>
      <c r="N57" s="0" t="s">
        <v>116</v>
      </c>
      <c r="O57" s="0" t="s">
        <v>91</v>
      </c>
      <c r="P57" s="2"/>
      <c r="Q57" s="2"/>
      <c r="AH57" s="0" t="n">
        <v>363</v>
      </c>
    </row>
    <row r="58" customFormat="false" ht="12.75" hidden="false" customHeight="false" outlineLevel="0" collapsed="false">
      <c r="A58" s="0" t="s">
        <v>517</v>
      </c>
      <c r="B58" s="0" t="n">
        <v>2005</v>
      </c>
      <c r="C58" s="0" t="s">
        <v>600</v>
      </c>
      <c r="D58" s="0" t="s">
        <v>109</v>
      </c>
      <c r="E58" s="0" t="s">
        <v>147</v>
      </c>
      <c r="F58" s="0" t="s">
        <v>148</v>
      </c>
      <c r="G58" s="0" t="s">
        <v>499</v>
      </c>
      <c r="H58" s="0" t="s">
        <v>500</v>
      </c>
      <c r="I58" s="12" t="n">
        <v>825</v>
      </c>
      <c r="J58" s="12" t="n">
        <v>825</v>
      </c>
      <c r="K58" s="12" t="n">
        <f aca="false">I58*$K$1*$K$2</f>
        <v>148500</v>
      </c>
      <c r="L58" s="50" t="s">
        <v>121</v>
      </c>
      <c r="M58" s="0" t="s">
        <v>115</v>
      </c>
      <c r="N58" s="0" t="s">
        <v>116</v>
      </c>
      <c r="O58" s="25" t="s">
        <v>64</v>
      </c>
      <c r="P58" s="25"/>
      <c r="Q58" s="25"/>
      <c r="AH58" s="0" t="n">
        <v>518</v>
      </c>
    </row>
    <row r="59" customFormat="false" ht="12.75" hidden="false" customHeight="false" outlineLevel="0" collapsed="false">
      <c r="A59" s="0" t="s">
        <v>108</v>
      </c>
      <c r="B59" s="0" t="n">
        <v>2003</v>
      </c>
      <c r="C59" s="0" t="s">
        <v>597</v>
      </c>
      <c r="D59" s="0" t="s">
        <v>109</v>
      </c>
      <c r="E59" s="0" t="s">
        <v>216</v>
      </c>
      <c r="F59" s="0" t="s">
        <v>148</v>
      </c>
      <c r="G59" s="0" t="s">
        <v>35</v>
      </c>
      <c r="H59" s="0" t="s">
        <v>217</v>
      </c>
      <c r="I59" s="12" t="n">
        <v>1250</v>
      </c>
      <c r="J59" s="12" t="n">
        <v>1250</v>
      </c>
      <c r="K59" s="12" t="n">
        <f aca="false">I59*$K$1*$K$2</f>
        <v>225000</v>
      </c>
      <c r="L59" s="50" t="s">
        <v>114</v>
      </c>
      <c r="M59" s="0" t="s">
        <v>115</v>
      </c>
      <c r="N59" s="0" t="s">
        <v>116</v>
      </c>
      <c r="O59" s="0" t="s">
        <v>64</v>
      </c>
      <c r="AH59" s="0" t="n">
        <v>523</v>
      </c>
    </row>
    <row r="60" customFormat="false" ht="12.75" hidden="false" customHeight="false" outlineLevel="0" collapsed="false">
      <c r="A60" s="0" t="s">
        <v>108</v>
      </c>
      <c r="B60" s="0" t="n">
        <v>2002</v>
      </c>
      <c r="C60" s="0" t="s">
        <v>600</v>
      </c>
      <c r="D60" s="0" t="s">
        <v>117</v>
      </c>
      <c r="E60" s="0" t="s">
        <v>137</v>
      </c>
      <c r="F60" s="0" t="s">
        <v>138</v>
      </c>
      <c r="G60" s="0" t="s">
        <v>35</v>
      </c>
      <c r="H60" s="0" t="s">
        <v>215</v>
      </c>
      <c r="I60" s="12" t="n">
        <v>500</v>
      </c>
      <c r="J60" s="12" t="n">
        <v>500</v>
      </c>
      <c r="K60" s="12" t="n">
        <f aca="false">I60*$K$1*$K$2</f>
        <v>90000</v>
      </c>
      <c r="L60" s="0" t="s">
        <v>114</v>
      </c>
      <c r="M60" s="0" t="s">
        <v>115</v>
      </c>
      <c r="N60" s="0" t="s">
        <v>116</v>
      </c>
      <c r="O60" s="27" t="s">
        <v>91</v>
      </c>
      <c r="P60" s="27" t="s">
        <v>12</v>
      </c>
      <c r="Q60" s="27" t="s">
        <v>596</v>
      </c>
      <c r="V60" s="0" t="s">
        <v>572</v>
      </c>
      <c r="AH60" s="0" t="n">
        <v>358</v>
      </c>
    </row>
    <row r="61" customFormat="false" ht="12.75" hidden="false" customHeight="false" outlineLevel="0" collapsed="false">
      <c r="A61" s="0" t="s">
        <v>144</v>
      </c>
      <c r="B61" s="0" t="n">
        <v>2004</v>
      </c>
      <c r="D61" s="0" t="s">
        <v>117</v>
      </c>
      <c r="E61" s="0" t="s">
        <v>218</v>
      </c>
      <c r="F61" s="0" t="s">
        <v>218</v>
      </c>
      <c r="G61" s="0" t="s">
        <v>33</v>
      </c>
      <c r="H61" s="0" t="s">
        <v>219</v>
      </c>
      <c r="I61" s="0" t="n">
        <v>1000</v>
      </c>
      <c r="J61" s="0" t="n">
        <v>0</v>
      </c>
      <c r="K61" s="12" t="n">
        <f aca="false">I61*$K$1*$K$2</f>
        <v>180000</v>
      </c>
      <c r="L61" s="0" t="s">
        <v>121</v>
      </c>
      <c r="M61" s="0" t="s">
        <v>115</v>
      </c>
      <c r="N61" s="0" t="s">
        <v>116</v>
      </c>
      <c r="O61" s="25" t="s">
        <v>12</v>
      </c>
      <c r="P61" s="25"/>
      <c r="Q61" s="25"/>
      <c r="AH61" s="0" t="n">
        <v>528</v>
      </c>
    </row>
    <row r="62" customFormat="false" ht="12.75" hidden="false" customHeight="false" outlineLevel="0" collapsed="false">
      <c r="A62" s="0" t="s">
        <v>144</v>
      </c>
      <c r="B62" s="0" t="n">
        <v>2003</v>
      </c>
      <c r="C62" s="0" t="s">
        <v>594</v>
      </c>
      <c r="D62" s="0" t="s">
        <v>171</v>
      </c>
      <c r="E62" s="0" t="s">
        <v>220</v>
      </c>
      <c r="F62" s="0" t="s">
        <v>173</v>
      </c>
      <c r="G62" s="0" t="s">
        <v>221</v>
      </c>
      <c r="H62" s="0" t="s">
        <v>222</v>
      </c>
      <c r="I62" s="12" t="n">
        <v>1000</v>
      </c>
      <c r="J62" s="12" t="n">
        <v>1000</v>
      </c>
      <c r="K62" s="12" t="n">
        <f aca="false">I62*$K$1*$K$2</f>
        <v>180000</v>
      </c>
      <c r="L62" s="0" t="s">
        <v>114</v>
      </c>
      <c r="M62" s="0" t="s">
        <v>115</v>
      </c>
      <c r="N62" s="0" t="s">
        <v>116</v>
      </c>
      <c r="O62" s="0" t="s">
        <v>74</v>
      </c>
      <c r="R62" s="0" t="s">
        <v>533</v>
      </c>
      <c r="S62" s="0" t="s">
        <v>534</v>
      </c>
      <c r="AH62" s="0" t="n">
        <v>521</v>
      </c>
    </row>
    <row r="63" customFormat="false" ht="12.75" hidden="false" customHeight="false" outlineLevel="0" collapsed="false">
      <c r="A63" s="0" t="s">
        <v>517</v>
      </c>
      <c r="B63" s="0" t="n">
        <v>2003</v>
      </c>
      <c r="D63" s="0" t="s">
        <v>117</v>
      </c>
      <c r="E63" s="0" t="s">
        <v>467</v>
      </c>
      <c r="F63" s="0" t="s">
        <v>131</v>
      </c>
      <c r="G63" s="0" t="s">
        <v>221</v>
      </c>
      <c r="H63" s="0" t="s">
        <v>468</v>
      </c>
      <c r="I63" s="0" t="n">
        <v>530</v>
      </c>
      <c r="J63" s="0" t="n">
        <v>530</v>
      </c>
      <c r="K63" s="12" t="n">
        <f aca="false">I63*$K$1*$K$2</f>
        <v>95400</v>
      </c>
      <c r="L63" s="0" t="s">
        <v>121</v>
      </c>
      <c r="M63" s="0" t="s">
        <v>115</v>
      </c>
      <c r="N63" s="0" t="s">
        <v>116</v>
      </c>
      <c r="O63" s="25" t="s">
        <v>12</v>
      </c>
      <c r="P63" s="25"/>
      <c r="Q63" s="25"/>
      <c r="R63" s="0" t="s">
        <v>533</v>
      </c>
      <c r="S63" s="0" t="s">
        <v>534</v>
      </c>
      <c r="AH63" s="0" t="n">
        <v>544</v>
      </c>
    </row>
    <row r="64" customFormat="false" ht="12.75" hidden="false" customHeight="false" outlineLevel="0" collapsed="false">
      <c r="A64" s="0" t="s">
        <v>517</v>
      </c>
      <c r="B64" s="0" t="n">
        <v>2003</v>
      </c>
      <c r="D64" s="0" t="s">
        <v>117</v>
      </c>
      <c r="E64" s="0" t="s">
        <v>471</v>
      </c>
      <c r="F64" s="0" t="s">
        <v>471</v>
      </c>
      <c r="G64" s="0" t="s">
        <v>221</v>
      </c>
      <c r="H64" s="0" t="s">
        <v>472</v>
      </c>
      <c r="I64" s="0" t="n">
        <v>520</v>
      </c>
      <c r="J64" s="0" t="n">
        <v>520</v>
      </c>
      <c r="K64" s="12" t="n">
        <f aca="false">I64*$K$1*$K$2</f>
        <v>93600</v>
      </c>
      <c r="L64" s="0" t="s">
        <v>121</v>
      </c>
      <c r="M64" s="0" t="s">
        <v>115</v>
      </c>
      <c r="N64" s="0" t="s">
        <v>116</v>
      </c>
      <c r="O64" s="25" t="s">
        <v>12</v>
      </c>
      <c r="P64" s="25"/>
      <c r="Q64" s="25"/>
      <c r="R64" s="0" t="s">
        <v>533</v>
      </c>
      <c r="S64" s="0" t="s">
        <v>534</v>
      </c>
      <c r="AH64" s="0" t="n">
        <v>535</v>
      </c>
    </row>
    <row r="65" customFormat="false" ht="12.75" hidden="false" customHeight="false" outlineLevel="0" collapsed="false">
      <c r="A65" s="0" t="s">
        <v>144</v>
      </c>
      <c r="B65" s="0" t="n">
        <v>2003</v>
      </c>
      <c r="C65" s="0" t="s">
        <v>594</v>
      </c>
      <c r="D65" s="0" t="s">
        <v>109</v>
      </c>
      <c r="E65" s="0" t="s">
        <v>147</v>
      </c>
      <c r="F65" s="0" t="s">
        <v>148</v>
      </c>
      <c r="G65" s="0" t="s">
        <v>223</v>
      </c>
      <c r="H65" s="0" t="s">
        <v>224</v>
      </c>
      <c r="I65" s="12" t="n">
        <v>265</v>
      </c>
      <c r="J65" s="12" t="n">
        <v>265</v>
      </c>
      <c r="K65" s="12" t="n">
        <f aca="false">I65*$K$1*$K$2</f>
        <v>47700</v>
      </c>
      <c r="L65" s="50" t="s">
        <v>114</v>
      </c>
      <c r="M65" s="0" t="s">
        <v>115</v>
      </c>
      <c r="N65" s="0" t="s">
        <v>116</v>
      </c>
      <c r="O65" s="25" t="s">
        <v>64</v>
      </c>
      <c r="P65" s="25"/>
      <c r="Q65" s="25"/>
      <c r="AH65" s="0" t="n">
        <v>522</v>
      </c>
    </row>
    <row r="66" customFormat="false" ht="12.75" hidden="false" customHeight="false" outlineLevel="0" collapsed="false">
      <c r="A66" s="0" t="s">
        <v>140</v>
      </c>
      <c r="B66" s="0" t="n">
        <v>2003</v>
      </c>
      <c r="C66" s="0" t="s">
        <v>599</v>
      </c>
      <c r="D66" s="0" t="s">
        <v>117</v>
      </c>
      <c r="E66" s="0" t="s">
        <v>225</v>
      </c>
      <c r="F66" s="0" t="s">
        <v>226</v>
      </c>
      <c r="G66" s="0" t="s">
        <v>227</v>
      </c>
      <c r="H66" s="0" t="s">
        <v>228</v>
      </c>
      <c r="I66" s="0" t="n">
        <v>520</v>
      </c>
      <c r="J66" s="0" t="n">
        <v>520</v>
      </c>
      <c r="K66" s="12" t="n">
        <f aca="false">I66*$K$1*$K$2</f>
        <v>93600</v>
      </c>
      <c r="L66" s="0" t="s">
        <v>177</v>
      </c>
      <c r="M66" s="0" t="s">
        <v>115</v>
      </c>
      <c r="N66" s="0" t="s">
        <v>116</v>
      </c>
      <c r="O66" s="25" t="s">
        <v>91</v>
      </c>
      <c r="P66" s="25"/>
      <c r="Q66" s="25"/>
      <c r="AH66" s="0" t="n">
        <v>525</v>
      </c>
    </row>
    <row r="67" customFormat="false" ht="12.75" hidden="false" customHeight="false" outlineLevel="0" collapsed="false">
      <c r="A67" s="0" t="s">
        <v>517</v>
      </c>
      <c r="B67" s="0" t="n">
        <v>2002</v>
      </c>
      <c r="D67" s="0" t="s">
        <v>117</v>
      </c>
      <c r="E67" s="0" t="s">
        <v>440</v>
      </c>
      <c r="F67" s="0" t="s">
        <v>119</v>
      </c>
      <c r="G67" s="0" t="s">
        <v>441</v>
      </c>
      <c r="H67" s="0" t="s">
        <v>442</v>
      </c>
      <c r="I67" s="0" t="n">
        <v>800</v>
      </c>
      <c r="J67" s="0" t="n">
        <v>800</v>
      </c>
      <c r="K67" s="12" t="n">
        <f aca="false">I67*$K$1*$K$2</f>
        <v>144000</v>
      </c>
      <c r="L67" s="0" t="s">
        <v>177</v>
      </c>
      <c r="M67" s="0" t="s">
        <v>115</v>
      </c>
      <c r="N67" s="0" t="s">
        <v>116</v>
      </c>
      <c r="O67" s="0" t="s">
        <v>91</v>
      </c>
      <c r="P67" s="27" t="s">
        <v>12</v>
      </c>
      <c r="Q67" s="27" t="s">
        <v>596</v>
      </c>
      <c r="AH67" s="0" t="n">
        <v>879</v>
      </c>
    </row>
    <row r="68" customFormat="false" ht="12.75" hidden="false" customHeight="false" outlineLevel="0" collapsed="false">
      <c r="A68" s="0" t="s">
        <v>108</v>
      </c>
      <c r="B68" s="0" t="n">
        <v>2001</v>
      </c>
      <c r="C68" s="0" t="s">
        <v>605</v>
      </c>
      <c r="D68" s="0" t="s">
        <v>171</v>
      </c>
      <c r="E68" s="0" t="s">
        <v>172</v>
      </c>
      <c r="F68" s="0" t="s">
        <v>173</v>
      </c>
      <c r="G68" s="0" t="s">
        <v>31</v>
      </c>
      <c r="H68" s="0" t="s">
        <v>229</v>
      </c>
      <c r="I68" s="12" t="n">
        <v>125</v>
      </c>
      <c r="J68" s="12" t="n">
        <v>125</v>
      </c>
      <c r="K68" s="12" t="n">
        <f aca="false">I68*$K$1*$K$2</f>
        <v>22500</v>
      </c>
      <c r="L68" s="0" t="s">
        <v>121</v>
      </c>
      <c r="M68" s="0" t="s">
        <v>115</v>
      </c>
      <c r="N68" s="0" t="s">
        <v>116</v>
      </c>
      <c r="O68" s="25" t="s">
        <v>74</v>
      </c>
      <c r="P68" s="25"/>
      <c r="Q68" s="25"/>
      <c r="R68" s="0" t="s">
        <v>553</v>
      </c>
      <c r="S68" s="0" t="s">
        <v>554</v>
      </c>
      <c r="T68" s="0" t="s">
        <v>555</v>
      </c>
      <c r="U68" s="0" t="s">
        <v>556</v>
      </c>
      <c r="W68" s="0" t="n">
        <v>0</v>
      </c>
      <c r="AH68" s="0" t="n">
        <v>742</v>
      </c>
    </row>
    <row r="69" customFormat="false" ht="12.75" hidden="false" customHeight="false" outlineLevel="0" collapsed="false">
      <c r="A69" s="0" t="s">
        <v>108</v>
      </c>
      <c r="B69" s="0" t="n">
        <v>2001</v>
      </c>
      <c r="D69" s="0" t="s">
        <v>109</v>
      </c>
      <c r="E69" s="0" t="s">
        <v>110</v>
      </c>
      <c r="F69" s="0" t="s">
        <v>111</v>
      </c>
      <c r="H69" s="0" t="s">
        <v>113</v>
      </c>
      <c r="I69" s="12" t="n">
        <v>225</v>
      </c>
      <c r="J69" s="12" t="n">
        <v>225</v>
      </c>
      <c r="K69" s="12" t="n">
        <f aca="false">I69*$K$1*$K$2</f>
        <v>40500</v>
      </c>
      <c r="L69" s="50" t="s">
        <v>114</v>
      </c>
      <c r="M69" s="0" t="s">
        <v>115</v>
      </c>
      <c r="N69" s="0" t="s">
        <v>116</v>
      </c>
      <c r="O69" s="25" t="s">
        <v>64</v>
      </c>
      <c r="P69" s="25"/>
      <c r="Q69" s="25"/>
      <c r="AH69" s="0" t="n">
        <v>656</v>
      </c>
    </row>
    <row r="76" customFormat="false" ht="12.75" hidden="false" customHeight="false" outlineLevel="0" collapsed="false">
      <c r="L76" s="2"/>
    </row>
    <row r="78" customFormat="false" ht="12.75" hidden="false" customHeight="false" outlineLevel="0" collapsed="false">
      <c r="L78" s="2"/>
      <c r="M78" s="2"/>
      <c r="N78" s="2"/>
      <c r="O78" s="2"/>
    </row>
    <row r="79" customFormat="false" ht="12.75" hidden="false" customHeight="false" outlineLevel="0" collapsed="false">
      <c r="A79" s="51" t="s">
        <v>612</v>
      </c>
      <c r="B79" s="53"/>
      <c r="C79" s="53"/>
      <c r="D79" s="53"/>
    </row>
    <row r="82" customFormat="false" ht="12.75" hidden="false" customHeight="false" outlineLevel="0" collapsed="false">
      <c r="I82" s="21" t="s">
        <v>49</v>
      </c>
      <c r="J82" s="22"/>
      <c r="K82" s="14"/>
    </row>
    <row r="83" customFormat="false" ht="12.75" hidden="false" customHeight="false" outlineLevel="0" collapsed="false">
      <c r="A83" s="2" t="s">
        <v>50</v>
      </c>
      <c r="B83" s="2" t="s">
        <v>51</v>
      </c>
      <c r="C83" s="2" t="s">
        <v>52</v>
      </c>
      <c r="D83" s="2" t="s">
        <v>53</v>
      </c>
      <c r="E83" s="2" t="s">
        <v>55</v>
      </c>
      <c r="F83" s="2" t="s">
        <v>56</v>
      </c>
      <c r="G83" s="2" t="s">
        <v>9</v>
      </c>
      <c r="H83" s="2" t="s">
        <v>57</v>
      </c>
      <c r="I83" s="2" t="s">
        <v>99</v>
      </c>
      <c r="J83" s="23" t="s">
        <v>100</v>
      </c>
      <c r="K83" s="23" t="s">
        <v>592</v>
      </c>
      <c r="L83" s="2" t="s">
        <v>102</v>
      </c>
      <c r="M83" s="2" t="s">
        <v>103</v>
      </c>
      <c r="N83" s="2" t="s">
        <v>104</v>
      </c>
      <c r="O83" s="2" t="s">
        <v>105</v>
      </c>
      <c r="P83" s="2" t="s">
        <v>106</v>
      </c>
      <c r="Q83" s="2" t="s">
        <v>107</v>
      </c>
      <c r="R83" s="23" t="s">
        <v>283</v>
      </c>
      <c r="S83" s="23" t="s">
        <v>284</v>
      </c>
      <c r="T83" s="23" t="s">
        <v>285</v>
      </c>
      <c r="U83" s="23" t="s">
        <v>284</v>
      </c>
      <c r="V83" s="2" t="s">
        <v>286</v>
      </c>
      <c r="W83" s="2" t="s">
        <v>287</v>
      </c>
      <c r="X83" s="2" t="s">
        <v>288</v>
      </c>
      <c r="Y83" s="2" t="s">
        <v>289</v>
      </c>
      <c r="Z83" s="2" t="s">
        <v>290</v>
      </c>
      <c r="AA83" s="2" t="s">
        <v>291</v>
      </c>
      <c r="AB83" s="2" t="s">
        <v>292</v>
      </c>
      <c r="AC83" s="2" t="s">
        <v>293</v>
      </c>
      <c r="AD83" s="2" t="s">
        <v>294</v>
      </c>
      <c r="AE83" s="2" t="s">
        <v>295</v>
      </c>
      <c r="AF83" s="2" t="s">
        <v>296</v>
      </c>
      <c r="AG83" s="2" t="s">
        <v>297</v>
      </c>
      <c r="AH83" s="2" t="s">
        <v>298</v>
      </c>
      <c r="AI83" s="2"/>
      <c r="AJ83" s="2"/>
    </row>
    <row r="84" customFormat="false" ht="12.75" hidden="false" customHeight="false" outlineLevel="0" collapsed="false">
      <c r="A84" s="0" t="s">
        <v>108</v>
      </c>
      <c r="B84" s="0" t="n">
        <v>2002</v>
      </c>
      <c r="C84" s="0" t="s">
        <v>594</v>
      </c>
      <c r="D84" s="0" t="s">
        <v>299</v>
      </c>
      <c r="E84" s="0" t="s">
        <v>307</v>
      </c>
      <c r="F84" s="0" t="s">
        <v>308</v>
      </c>
      <c r="G84" s="0" t="s">
        <v>309</v>
      </c>
      <c r="H84" s="0" t="s">
        <v>310</v>
      </c>
      <c r="I84" s="0" t="n">
        <v>280</v>
      </c>
      <c r="J84" s="0" t="n">
        <v>280</v>
      </c>
      <c r="K84" s="12" t="n">
        <v>50400</v>
      </c>
      <c r="L84" s="0" t="s">
        <v>114</v>
      </c>
      <c r="M84" s="0" t="s">
        <v>115</v>
      </c>
      <c r="N84" s="0" t="s">
        <v>116</v>
      </c>
      <c r="O84" s="25" t="s">
        <v>83</v>
      </c>
      <c r="P84" s="25"/>
      <c r="Q84" s="25"/>
      <c r="AH84" s="0" t="n">
        <v>619</v>
      </c>
    </row>
    <row r="85" customFormat="false" ht="12.75" hidden="false" customHeight="false" outlineLevel="0" collapsed="false">
      <c r="A85" s="0" t="s">
        <v>108</v>
      </c>
      <c r="B85" s="0" t="n">
        <v>2001</v>
      </c>
      <c r="C85" s="0" t="s">
        <v>602</v>
      </c>
      <c r="D85" s="0" t="s">
        <v>298</v>
      </c>
      <c r="E85" s="0" t="s">
        <v>369</v>
      </c>
      <c r="F85" s="0" t="s">
        <v>370</v>
      </c>
      <c r="G85" s="0" t="s">
        <v>371</v>
      </c>
      <c r="H85" s="0" t="s">
        <v>372</v>
      </c>
      <c r="I85" s="0" t="n">
        <v>270</v>
      </c>
      <c r="J85" s="0" t="n">
        <v>270</v>
      </c>
      <c r="K85" s="12" t="n">
        <v>48600</v>
      </c>
      <c r="L85" s="0" t="s">
        <v>114</v>
      </c>
      <c r="M85" s="0" t="s">
        <v>115</v>
      </c>
      <c r="N85" s="0" t="s">
        <v>116</v>
      </c>
      <c r="O85" s="27" t="s">
        <v>88</v>
      </c>
      <c r="P85" s="27" t="s">
        <v>83</v>
      </c>
      <c r="Q85" s="27"/>
      <c r="V85" s="0" t="s">
        <v>528</v>
      </c>
      <c r="AH85" s="0" t="n">
        <v>658</v>
      </c>
    </row>
    <row r="86" customFormat="false" ht="12.75" hidden="false" customHeight="false" outlineLevel="0" collapsed="false">
      <c r="A86" s="0" t="s">
        <v>108</v>
      </c>
      <c r="B86" s="0" t="n">
        <v>2002</v>
      </c>
      <c r="C86" s="0" t="s">
        <v>602</v>
      </c>
      <c r="D86" s="0" t="s">
        <v>299</v>
      </c>
      <c r="E86" s="0" t="s">
        <v>311</v>
      </c>
      <c r="F86" s="0" t="s">
        <v>312</v>
      </c>
      <c r="G86" s="0" t="s">
        <v>125</v>
      </c>
      <c r="H86" s="0" t="s">
        <v>313</v>
      </c>
      <c r="I86" s="0" t="n">
        <v>536</v>
      </c>
      <c r="J86" s="0" t="n">
        <v>536</v>
      </c>
      <c r="K86" s="12" t="n">
        <v>96480</v>
      </c>
      <c r="L86" s="0" t="s">
        <v>114</v>
      </c>
      <c r="M86" s="0" t="s">
        <v>115</v>
      </c>
      <c r="N86" s="0" t="s">
        <v>116</v>
      </c>
      <c r="O86" s="27" t="s">
        <v>88</v>
      </c>
      <c r="P86" s="27" t="s">
        <v>83</v>
      </c>
      <c r="Q86" s="23"/>
      <c r="R86" s="26" t="s">
        <v>314</v>
      </c>
      <c r="S86" s="0" t="s">
        <v>315</v>
      </c>
      <c r="V86" s="0" t="s">
        <v>613</v>
      </c>
      <c r="W86" s="0" t="n">
        <v>0</v>
      </c>
      <c r="AH86" s="0" t="n">
        <v>759</v>
      </c>
    </row>
    <row r="87" customFormat="false" ht="12.75" hidden="false" customHeight="false" outlineLevel="0" collapsed="false">
      <c r="A87" s="0" t="s">
        <v>144</v>
      </c>
      <c r="B87" s="0" t="n">
        <v>2004</v>
      </c>
      <c r="D87" s="0" t="s">
        <v>316</v>
      </c>
      <c r="E87" s="0" t="s">
        <v>359</v>
      </c>
      <c r="F87" s="0" t="s">
        <v>360</v>
      </c>
      <c r="G87" s="0" t="s">
        <v>361</v>
      </c>
      <c r="H87" s="0" t="s">
        <v>362</v>
      </c>
      <c r="I87" s="0" t="n">
        <v>850</v>
      </c>
      <c r="J87" s="0" t="n">
        <v>850</v>
      </c>
      <c r="K87" s="12" t="n">
        <v>153000</v>
      </c>
      <c r="L87" s="0" t="s">
        <v>114</v>
      </c>
      <c r="M87" s="0" t="s">
        <v>115</v>
      </c>
      <c r="N87" s="0" t="s">
        <v>116</v>
      </c>
      <c r="O87" s="25" t="s">
        <v>83</v>
      </c>
      <c r="P87" s="25"/>
      <c r="Q87" s="25"/>
      <c r="AH87" s="0" t="n">
        <v>361</v>
      </c>
    </row>
    <row r="88" customFormat="false" ht="12.75" hidden="false" customHeight="false" outlineLevel="0" collapsed="false">
      <c r="A88" s="0" t="s">
        <v>517</v>
      </c>
      <c r="B88" s="0" t="n">
        <v>2004</v>
      </c>
      <c r="D88" s="0" t="s">
        <v>299</v>
      </c>
      <c r="E88" s="0" t="s">
        <v>490</v>
      </c>
      <c r="F88" s="0" t="s">
        <v>547</v>
      </c>
      <c r="G88" s="0" t="s">
        <v>491</v>
      </c>
      <c r="H88" s="0" t="s">
        <v>492</v>
      </c>
      <c r="I88" s="0" t="n">
        <v>500</v>
      </c>
      <c r="J88" s="0" t="n">
        <v>500</v>
      </c>
      <c r="K88" s="12" t="n">
        <v>90000</v>
      </c>
      <c r="L88" s="0" t="s">
        <v>545</v>
      </c>
      <c r="M88" s="0" t="s">
        <v>115</v>
      </c>
      <c r="N88" s="0" t="s">
        <v>116</v>
      </c>
      <c r="O88" s="25" t="s">
        <v>83</v>
      </c>
      <c r="P88" s="25"/>
      <c r="Q88" s="25"/>
      <c r="AH88" s="0" t="n">
        <v>524</v>
      </c>
    </row>
    <row r="89" customFormat="false" ht="12.75" hidden="false" customHeight="false" outlineLevel="0" collapsed="false">
      <c r="A89" s="0" t="s">
        <v>140</v>
      </c>
      <c r="B89" s="0" t="n">
        <v>2004</v>
      </c>
      <c r="C89" s="0" t="s">
        <v>603</v>
      </c>
      <c r="D89" s="0" t="s">
        <v>316</v>
      </c>
      <c r="E89" s="0" t="s">
        <v>345</v>
      </c>
      <c r="F89" s="0" t="s">
        <v>346</v>
      </c>
      <c r="G89" s="0" t="s">
        <v>347</v>
      </c>
      <c r="H89" s="0" t="s">
        <v>348</v>
      </c>
      <c r="I89" s="0" t="n">
        <v>405</v>
      </c>
      <c r="J89" s="0" t="n">
        <v>405</v>
      </c>
      <c r="K89" s="12" t="n">
        <v>72900</v>
      </c>
      <c r="L89" s="0" t="s">
        <v>177</v>
      </c>
      <c r="M89" s="0" t="s">
        <v>115</v>
      </c>
      <c r="N89" s="0" t="s">
        <v>116</v>
      </c>
      <c r="O89" s="25" t="s">
        <v>83</v>
      </c>
      <c r="P89" s="25"/>
      <c r="Q89" s="25"/>
      <c r="AH89" s="0" t="n">
        <v>526</v>
      </c>
    </row>
    <row r="90" customFormat="false" ht="12.75" hidden="false" customHeight="false" outlineLevel="0" collapsed="false">
      <c r="A90" s="0" t="s">
        <v>144</v>
      </c>
      <c r="B90" s="0" t="n">
        <v>2002</v>
      </c>
      <c r="D90" s="0" t="s">
        <v>316</v>
      </c>
      <c r="E90" s="0" t="s">
        <v>331</v>
      </c>
      <c r="F90" s="0" t="s">
        <v>332</v>
      </c>
      <c r="G90" s="0" t="s">
        <v>333</v>
      </c>
      <c r="H90" s="0" t="s">
        <v>334</v>
      </c>
      <c r="I90" s="0" t="n">
        <v>900</v>
      </c>
      <c r="J90" s="0" t="n">
        <v>900</v>
      </c>
      <c r="K90" s="12" t="n">
        <v>162000</v>
      </c>
      <c r="L90" s="0" t="s">
        <v>114</v>
      </c>
      <c r="M90" s="0" t="s">
        <v>115</v>
      </c>
      <c r="N90" s="0" t="s">
        <v>116</v>
      </c>
      <c r="O90" s="25" t="s">
        <v>83</v>
      </c>
      <c r="P90" s="25"/>
      <c r="Q90" s="25"/>
      <c r="AH90" s="0" t="n">
        <v>371</v>
      </c>
    </row>
    <row r="91" customFormat="false" ht="12.75" hidden="false" customHeight="false" outlineLevel="0" collapsed="false">
      <c r="A91" s="0" t="s">
        <v>144</v>
      </c>
      <c r="B91" s="0" t="n">
        <v>2004</v>
      </c>
      <c r="D91" s="0" t="s">
        <v>316</v>
      </c>
      <c r="E91" s="0" t="s">
        <v>349</v>
      </c>
      <c r="F91" s="0" t="s">
        <v>350</v>
      </c>
      <c r="G91" s="0" t="s">
        <v>21</v>
      </c>
      <c r="H91" s="0" t="s">
        <v>363</v>
      </c>
      <c r="I91" s="0" t="n">
        <v>630</v>
      </c>
      <c r="J91" s="0" t="n">
        <v>630</v>
      </c>
      <c r="K91" s="12" t="n">
        <v>113400</v>
      </c>
      <c r="L91" s="0" t="s">
        <v>114</v>
      </c>
      <c r="M91" s="0" t="s">
        <v>115</v>
      </c>
      <c r="N91" s="0" t="s">
        <v>116</v>
      </c>
      <c r="O91" s="25" t="s">
        <v>83</v>
      </c>
      <c r="P91" s="25"/>
      <c r="Q91" s="25"/>
      <c r="R91" s="0" t="s">
        <v>364</v>
      </c>
      <c r="S91" s="0" t="s">
        <v>365</v>
      </c>
      <c r="T91" s="0" t="s">
        <v>366</v>
      </c>
      <c r="U91" s="0" t="s">
        <v>367</v>
      </c>
      <c r="AH91" s="0" t="n">
        <v>660</v>
      </c>
    </row>
    <row r="92" customFormat="false" ht="12.75" hidden="false" customHeight="false" outlineLevel="0" collapsed="false">
      <c r="A92" s="0" t="s">
        <v>140</v>
      </c>
      <c r="B92" s="0" t="n">
        <v>2002</v>
      </c>
      <c r="C92" s="0" t="s">
        <v>600</v>
      </c>
      <c r="D92" s="0" t="s">
        <v>316</v>
      </c>
      <c r="E92" s="0" t="s">
        <v>318</v>
      </c>
      <c r="F92" s="0" t="s">
        <v>319</v>
      </c>
      <c r="G92" s="0" t="s">
        <v>320</v>
      </c>
      <c r="H92" s="0" t="s">
        <v>321</v>
      </c>
      <c r="I92" s="0" t="n">
        <v>249</v>
      </c>
      <c r="J92" s="0" t="n">
        <v>249</v>
      </c>
      <c r="K92" s="12" t="n">
        <v>44820</v>
      </c>
      <c r="L92" s="0" t="s">
        <v>114</v>
      </c>
      <c r="M92" s="0" t="s">
        <v>115</v>
      </c>
      <c r="N92" s="0" t="s">
        <v>116</v>
      </c>
      <c r="O92" s="25" t="s">
        <v>83</v>
      </c>
      <c r="P92" s="25"/>
      <c r="Q92" s="25"/>
      <c r="W92" s="0" t="n">
        <v>0</v>
      </c>
      <c r="AH92" s="0" t="n">
        <v>861</v>
      </c>
    </row>
    <row r="93" customFormat="false" ht="12.75" hidden="false" customHeight="false" outlineLevel="0" collapsed="false">
      <c r="A93" s="0" t="s">
        <v>108</v>
      </c>
      <c r="B93" s="0" t="n">
        <v>2002</v>
      </c>
      <c r="C93" s="0" t="s">
        <v>602</v>
      </c>
      <c r="D93" s="0" t="s">
        <v>316</v>
      </c>
      <c r="E93" s="0" t="s">
        <v>323</v>
      </c>
      <c r="F93" s="25" t="s">
        <v>324</v>
      </c>
      <c r="G93" s="0" t="s">
        <v>325</v>
      </c>
      <c r="H93" s="0" t="s">
        <v>326</v>
      </c>
      <c r="I93" s="0" t="n">
        <v>248</v>
      </c>
      <c r="J93" s="0" t="n">
        <v>248</v>
      </c>
      <c r="K93" s="12" t="n">
        <v>44640</v>
      </c>
      <c r="L93" s="0" t="s">
        <v>114</v>
      </c>
      <c r="M93" s="0" t="s">
        <v>115</v>
      </c>
      <c r="N93" s="0" t="s">
        <v>116</v>
      </c>
      <c r="O93" s="25" t="s">
        <v>83</v>
      </c>
      <c r="P93" s="25"/>
      <c r="Q93" s="25"/>
      <c r="V93" s="0" t="s">
        <v>579</v>
      </c>
      <c r="AH93" s="0" t="n">
        <v>618</v>
      </c>
    </row>
    <row r="94" customFormat="false" ht="12.75" hidden="false" customHeight="false" outlineLevel="0" collapsed="false">
      <c r="A94" s="0" t="s">
        <v>517</v>
      </c>
      <c r="B94" s="0" t="n">
        <v>2003</v>
      </c>
      <c r="C94" s="0" t="s">
        <v>594</v>
      </c>
      <c r="D94" s="0" t="s">
        <v>316</v>
      </c>
      <c r="E94" s="26" t="s">
        <v>323</v>
      </c>
      <c r="F94" s="0" t="s">
        <v>324</v>
      </c>
      <c r="G94" s="0" t="s">
        <v>462</v>
      </c>
      <c r="H94" s="0" t="s">
        <v>463</v>
      </c>
      <c r="I94" s="0" t="n">
        <v>250</v>
      </c>
      <c r="J94" s="0" t="n">
        <v>250</v>
      </c>
      <c r="K94" s="12" t="n">
        <v>45000</v>
      </c>
      <c r="L94" s="0" t="s">
        <v>114</v>
      </c>
      <c r="M94" s="0" t="s">
        <v>115</v>
      </c>
      <c r="N94" s="0" t="s">
        <v>116</v>
      </c>
      <c r="O94" s="25" t="s">
        <v>83</v>
      </c>
      <c r="P94" s="25"/>
      <c r="Q94" s="25"/>
      <c r="AH94" s="0" t="n">
        <v>537</v>
      </c>
    </row>
    <row r="95" customFormat="false" ht="12.75" hidden="false" customHeight="false" outlineLevel="0" collapsed="false">
      <c r="A95" s="0" t="s">
        <v>144</v>
      </c>
      <c r="B95" s="0" t="n">
        <v>2004</v>
      </c>
      <c r="C95" s="0" t="s">
        <v>594</v>
      </c>
      <c r="D95" s="0" t="s">
        <v>298</v>
      </c>
      <c r="E95" s="0" t="s">
        <v>374</v>
      </c>
      <c r="F95" s="0" t="s">
        <v>375</v>
      </c>
      <c r="G95" s="0" t="s">
        <v>376</v>
      </c>
      <c r="H95" s="0" t="s">
        <v>377</v>
      </c>
      <c r="I95" s="0" t="n">
        <v>250</v>
      </c>
      <c r="J95" s="0" t="n">
        <v>250</v>
      </c>
      <c r="K95" s="12" t="n">
        <v>45000</v>
      </c>
      <c r="L95" s="0" t="s">
        <v>114</v>
      </c>
      <c r="M95" s="0" t="s">
        <v>115</v>
      </c>
      <c r="N95" s="0" t="s">
        <v>116</v>
      </c>
      <c r="O95" s="0" t="s">
        <v>83</v>
      </c>
      <c r="V95" s="0" t="s">
        <v>529</v>
      </c>
      <c r="W95" s="0" t="n">
        <v>0</v>
      </c>
      <c r="AH95" s="0" t="n">
        <v>749</v>
      </c>
    </row>
    <row r="96" customFormat="false" ht="12.75" hidden="false" customHeight="false" outlineLevel="0" collapsed="false">
      <c r="A96" s="0" t="s">
        <v>144</v>
      </c>
      <c r="B96" s="0" t="n">
        <v>2002</v>
      </c>
      <c r="C96" s="0" t="s">
        <v>614</v>
      </c>
      <c r="D96" s="0" t="s">
        <v>316</v>
      </c>
      <c r="E96" s="0" t="s">
        <v>327</v>
      </c>
      <c r="F96" s="0" t="s">
        <v>328</v>
      </c>
      <c r="G96" s="0" t="s">
        <v>329</v>
      </c>
      <c r="H96" s="0" t="s">
        <v>330</v>
      </c>
      <c r="I96" s="0" t="n">
        <v>248</v>
      </c>
      <c r="J96" s="0" t="n">
        <v>0</v>
      </c>
      <c r="K96" s="12" t="n">
        <v>44640</v>
      </c>
      <c r="L96" s="0" t="s">
        <v>114</v>
      </c>
      <c r="M96" s="0" t="s">
        <v>115</v>
      </c>
      <c r="N96" s="0" t="s">
        <v>116</v>
      </c>
      <c r="O96" s="25" t="s">
        <v>83</v>
      </c>
      <c r="P96" s="25"/>
      <c r="Q96" s="25"/>
      <c r="AH96" s="0" t="n">
        <v>527</v>
      </c>
    </row>
    <row r="97" customFormat="false" ht="12.75" hidden="false" customHeight="false" outlineLevel="0" collapsed="false">
      <c r="A97" s="0" t="s">
        <v>517</v>
      </c>
      <c r="B97" s="0" t="n">
        <v>2004</v>
      </c>
      <c r="D97" s="0" t="s">
        <v>316</v>
      </c>
      <c r="E97" s="0" t="s">
        <v>495</v>
      </c>
      <c r="F97" s="25" t="s">
        <v>495</v>
      </c>
      <c r="G97" s="0" t="s">
        <v>496</v>
      </c>
      <c r="H97" s="0" t="s">
        <v>497</v>
      </c>
      <c r="I97" s="0" t="n">
        <v>1300</v>
      </c>
      <c r="J97" s="0" t="n">
        <v>1300</v>
      </c>
      <c r="K97" s="12" t="n">
        <v>234000</v>
      </c>
      <c r="L97" s="0" t="s">
        <v>114</v>
      </c>
      <c r="M97" s="0" t="s">
        <v>115</v>
      </c>
      <c r="N97" s="0" t="s">
        <v>116</v>
      </c>
      <c r="O97" s="0" t="s">
        <v>83</v>
      </c>
      <c r="P97" s="0" t="s">
        <v>88</v>
      </c>
      <c r="W97" s="0" t="n">
        <v>0</v>
      </c>
      <c r="AH97" s="0" t="n">
        <v>790</v>
      </c>
    </row>
    <row r="98" customFormat="false" ht="12.75" hidden="false" customHeight="false" outlineLevel="0" collapsed="false">
      <c r="A98" s="0" t="s">
        <v>517</v>
      </c>
      <c r="B98" s="0" t="n">
        <v>2004</v>
      </c>
      <c r="D98" s="0" t="s">
        <v>316</v>
      </c>
      <c r="E98" s="0" t="s">
        <v>327</v>
      </c>
      <c r="F98" s="0" t="s">
        <v>546</v>
      </c>
      <c r="G98" s="0" t="s">
        <v>493</v>
      </c>
      <c r="H98" s="0" t="s">
        <v>494</v>
      </c>
      <c r="I98" s="0" t="n">
        <v>248</v>
      </c>
      <c r="J98" s="0" t="n">
        <v>248</v>
      </c>
      <c r="K98" s="12" t="n">
        <v>44640</v>
      </c>
      <c r="L98" s="0" t="s">
        <v>121</v>
      </c>
      <c r="M98" s="0" t="s">
        <v>122</v>
      </c>
      <c r="N98" s="0" t="s">
        <v>116</v>
      </c>
      <c r="O98" s="25" t="s">
        <v>83</v>
      </c>
      <c r="P98" s="25"/>
      <c r="Q98" s="25"/>
      <c r="AH98" s="0" t="n">
        <v>621</v>
      </c>
    </row>
    <row r="99" customFormat="false" ht="12.75" hidden="false" customHeight="false" outlineLevel="0" collapsed="false">
      <c r="A99" s="0" t="s">
        <v>108</v>
      </c>
      <c r="B99" s="0" t="n">
        <v>2001</v>
      </c>
      <c r="C99" s="0" t="s">
        <v>600</v>
      </c>
      <c r="D99" s="0" t="s">
        <v>299</v>
      </c>
      <c r="E99" s="0" t="s">
        <v>301</v>
      </c>
      <c r="F99" s="0" t="s">
        <v>302</v>
      </c>
      <c r="G99" s="0" t="s">
        <v>303</v>
      </c>
      <c r="H99" s="0" t="s">
        <v>304</v>
      </c>
      <c r="I99" s="0" t="n">
        <v>490</v>
      </c>
      <c r="J99" s="0" t="n">
        <v>313</v>
      </c>
      <c r="K99" s="0" t="n">
        <v>88200</v>
      </c>
      <c r="L99" s="0" t="s">
        <v>114</v>
      </c>
      <c r="M99" s="0" t="s">
        <v>115</v>
      </c>
      <c r="N99" s="0" t="s">
        <v>116</v>
      </c>
      <c r="O99" s="0" t="s">
        <v>88</v>
      </c>
      <c r="AH99" s="0" t="n">
        <v>621</v>
      </c>
    </row>
    <row r="100" customFormat="false" ht="12.75" hidden="false" customHeight="false" outlineLevel="0" collapsed="false">
      <c r="A100" s="0" t="s">
        <v>517</v>
      </c>
      <c r="B100" s="0" t="n">
        <v>2004</v>
      </c>
      <c r="C100" s="0" t="s">
        <v>597</v>
      </c>
      <c r="D100" s="0" t="s">
        <v>299</v>
      </c>
      <c r="E100" s="0" t="s">
        <v>311</v>
      </c>
      <c r="F100" s="0" t="s">
        <v>312</v>
      </c>
      <c r="G100" s="0" t="s">
        <v>12</v>
      </c>
      <c r="H100" s="0" t="s">
        <v>480</v>
      </c>
      <c r="I100" s="0" t="n">
        <v>550</v>
      </c>
      <c r="J100" s="0" t="n">
        <v>550</v>
      </c>
      <c r="K100" s="0" t="n">
        <v>99000</v>
      </c>
      <c r="L100" s="0" t="s">
        <v>114</v>
      </c>
      <c r="M100" s="0" t="s">
        <v>115</v>
      </c>
      <c r="N100" s="0" t="s">
        <v>116</v>
      </c>
      <c r="O100" s="0" t="s">
        <v>88</v>
      </c>
      <c r="P100" s="0" t="s">
        <v>83</v>
      </c>
      <c r="R100" s="0" t="s">
        <v>609</v>
      </c>
      <c r="S100" s="0" t="s">
        <v>610</v>
      </c>
      <c r="T100" s="0" t="s">
        <v>525</v>
      </c>
      <c r="U100" s="0" t="s">
        <v>526</v>
      </c>
      <c r="AH100" s="0" t="n">
        <v>660</v>
      </c>
    </row>
    <row r="101" customFormat="false" ht="12.75" hidden="false" customHeight="false" outlineLevel="0" collapsed="false">
      <c r="A101" s="0" t="s">
        <v>517</v>
      </c>
      <c r="B101" s="0" t="n">
        <v>2002</v>
      </c>
      <c r="D101" s="0" t="s">
        <v>298</v>
      </c>
      <c r="E101" s="0" t="s">
        <v>443</v>
      </c>
      <c r="F101" s="0" t="s">
        <v>544</v>
      </c>
      <c r="G101" s="0" t="s">
        <v>444</v>
      </c>
      <c r="H101" s="0" t="s">
        <v>445</v>
      </c>
      <c r="I101" s="0" t="n">
        <v>126</v>
      </c>
      <c r="J101" s="0" t="n">
        <v>126</v>
      </c>
      <c r="K101" s="12" t="n">
        <v>22680</v>
      </c>
      <c r="L101" s="0" t="s">
        <v>114</v>
      </c>
      <c r="M101" s="0" t="s">
        <v>115</v>
      </c>
      <c r="N101" s="0" t="s">
        <v>116</v>
      </c>
      <c r="O101" s="25" t="s">
        <v>83</v>
      </c>
      <c r="P101" s="25"/>
      <c r="Q101" s="25"/>
      <c r="V101" s="0" t="s">
        <v>536</v>
      </c>
      <c r="AH101" s="0" t="n">
        <v>369</v>
      </c>
    </row>
    <row r="102" customFormat="false" ht="12.75" hidden="false" customHeight="false" outlineLevel="0" collapsed="false">
      <c r="A102" s="0" t="s">
        <v>144</v>
      </c>
      <c r="B102" s="0" t="n">
        <v>2004</v>
      </c>
      <c r="C102" s="0" t="s">
        <v>594</v>
      </c>
      <c r="D102" s="0" t="s">
        <v>316</v>
      </c>
      <c r="E102" s="0" t="s">
        <v>353</v>
      </c>
      <c r="F102" s="25" t="s">
        <v>354</v>
      </c>
      <c r="G102" s="0" t="s">
        <v>355</v>
      </c>
      <c r="H102" s="0" t="s">
        <v>356</v>
      </c>
      <c r="I102" s="0" t="n">
        <v>1100</v>
      </c>
      <c r="J102" s="0" t="n">
        <v>1100</v>
      </c>
      <c r="K102" s="12" t="n">
        <v>198000</v>
      </c>
      <c r="L102" s="0" t="s">
        <v>121</v>
      </c>
      <c r="M102" s="0" t="s">
        <v>122</v>
      </c>
      <c r="N102" s="0" t="s">
        <v>116</v>
      </c>
      <c r="O102" s="27" t="s">
        <v>88</v>
      </c>
      <c r="P102" s="27" t="s">
        <v>83</v>
      </c>
      <c r="AH102" s="0" t="n">
        <v>548</v>
      </c>
    </row>
    <row r="103" customFormat="false" ht="12.75" hidden="false" customHeight="false" outlineLevel="0" collapsed="false">
      <c r="A103" s="0" t="s">
        <v>108</v>
      </c>
      <c r="B103" s="0" t="n">
        <v>2003</v>
      </c>
      <c r="C103" s="0" t="s">
        <v>594</v>
      </c>
      <c r="D103" s="0" t="s">
        <v>316</v>
      </c>
      <c r="E103" s="0" t="s">
        <v>340</v>
      </c>
      <c r="F103" s="25" t="s">
        <v>341</v>
      </c>
      <c r="G103" s="0" t="s">
        <v>342</v>
      </c>
      <c r="H103" s="0" t="s">
        <v>343</v>
      </c>
      <c r="I103" s="0" t="n">
        <v>660</v>
      </c>
      <c r="J103" s="0" t="n">
        <v>660</v>
      </c>
      <c r="K103" s="12" t="n">
        <v>118800</v>
      </c>
      <c r="L103" s="0" t="s">
        <v>114</v>
      </c>
      <c r="M103" s="0" t="s">
        <v>115</v>
      </c>
      <c r="N103" s="0" t="s">
        <v>116</v>
      </c>
      <c r="O103" s="27" t="s">
        <v>83</v>
      </c>
      <c r="P103" s="27" t="s">
        <v>98</v>
      </c>
      <c r="Q103" s="27"/>
      <c r="V103" s="0" t="s">
        <v>565</v>
      </c>
      <c r="AH103" s="0" t="n">
        <v>543</v>
      </c>
    </row>
    <row r="104" customFormat="false" ht="12.75" hidden="false" customHeight="false" outlineLevel="0" collapsed="false">
      <c r="A104" s="0" t="s">
        <v>108</v>
      </c>
      <c r="B104" s="0" t="n">
        <v>2003</v>
      </c>
      <c r="C104" s="0" t="s">
        <v>594</v>
      </c>
      <c r="D104" s="0" t="s">
        <v>316</v>
      </c>
      <c r="E104" s="0" t="s">
        <v>336</v>
      </c>
      <c r="F104" s="0" t="s">
        <v>337</v>
      </c>
      <c r="G104" s="0" t="s">
        <v>338</v>
      </c>
      <c r="H104" s="0" t="s">
        <v>339</v>
      </c>
      <c r="I104" s="0" t="n">
        <v>550</v>
      </c>
      <c r="J104" s="0" t="n">
        <v>550</v>
      </c>
      <c r="K104" s="12" t="n">
        <v>99000</v>
      </c>
      <c r="L104" s="0" t="s">
        <v>114</v>
      </c>
      <c r="M104" s="0" t="s">
        <v>115</v>
      </c>
      <c r="N104" s="0" t="s">
        <v>116</v>
      </c>
      <c r="O104" s="25" t="s">
        <v>83</v>
      </c>
      <c r="P104" s="25"/>
      <c r="Q104" s="25"/>
      <c r="AH104" s="0" t="n">
        <v>659</v>
      </c>
    </row>
    <row r="105" customFormat="false" ht="12.75" hidden="false" customHeight="false" outlineLevel="0" collapsed="false">
      <c r="A105" s="0" t="s">
        <v>517</v>
      </c>
      <c r="B105" s="0" t="n">
        <v>2002</v>
      </c>
      <c r="D105" s="0" t="s">
        <v>316</v>
      </c>
      <c r="E105" s="0" t="s">
        <v>446</v>
      </c>
      <c r="F105" s="0" t="s">
        <v>337</v>
      </c>
      <c r="G105" s="0" t="s">
        <v>447</v>
      </c>
      <c r="H105" s="0" t="s">
        <v>448</v>
      </c>
      <c r="I105" s="0" t="n">
        <v>248</v>
      </c>
      <c r="J105" s="0" t="n">
        <v>248</v>
      </c>
      <c r="K105" s="12" t="n">
        <v>44640</v>
      </c>
      <c r="L105" s="0" t="s">
        <v>545</v>
      </c>
      <c r="M105" s="0" t="s">
        <v>115</v>
      </c>
      <c r="N105" s="0" t="s">
        <v>116</v>
      </c>
      <c r="O105" s="0" t="s">
        <v>83</v>
      </c>
      <c r="AH105" s="0" t="n">
        <v>657</v>
      </c>
    </row>
    <row r="106" customFormat="false" ht="12.75" hidden="false" customHeight="false" outlineLevel="0" collapsed="false">
      <c r="A106" s="0" t="s">
        <v>108</v>
      </c>
      <c r="B106" s="0" t="n">
        <v>2004</v>
      </c>
      <c r="C106" s="0" t="s">
        <v>594</v>
      </c>
      <c r="D106" s="0" t="s">
        <v>316</v>
      </c>
      <c r="E106" s="0" t="s">
        <v>349</v>
      </c>
      <c r="F106" s="0" t="s">
        <v>350</v>
      </c>
      <c r="G106" s="0" t="s">
        <v>351</v>
      </c>
      <c r="H106" s="0" t="s">
        <v>352</v>
      </c>
      <c r="I106" s="0" t="n">
        <v>630</v>
      </c>
      <c r="J106" s="0" t="n">
        <v>630</v>
      </c>
      <c r="K106" s="12" t="n">
        <v>113400</v>
      </c>
      <c r="L106" s="0" t="s">
        <v>114</v>
      </c>
      <c r="M106" s="0" t="s">
        <v>115</v>
      </c>
      <c r="N106" s="0" t="s">
        <v>116</v>
      </c>
      <c r="O106" s="25" t="s">
        <v>83</v>
      </c>
      <c r="P106" s="25"/>
      <c r="Q106" s="25"/>
      <c r="V106" s="0" t="s">
        <v>549</v>
      </c>
      <c r="W106" s="0" t="n">
        <v>0</v>
      </c>
      <c r="AH106" s="0" t="n">
        <v>794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14"/>
    <col collapsed="false" customWidth="true" hidden="false" outlineLevel="0" max="3" min="3" style="0" width="10.85"/>
    <col collapsed="false" customWidth="true" hidden="false" outlineLevel="0" max="4" min="4" style="0" width="11.42"/>
    <col collapsed="false" customWidth="true" hidden="false" outlineLevel="0" max="5" min="5" style="0" width="2.13"/>
    <col collapsed="false" customWidth="true" hidden="false" outlineLevel="0" max="6" min="6" style="0" width="8.7"/>
    <col collapsed="false" customWidth="true" hidden="false" outlineLevel="0" max="7" min="7" style="0" width="11.42"/>
    <col collapsed="false" customWidth="true" hidden="false" outlineLevel="0" max="8" min="8" style="0" width="26.28"/>
    <col collapsed="false" customWidth="true" hidden="false" outlineLevel="0" max="9" min="9" style="0" width="12.7"/>
    <col collapsed="false" customWidth="true" hidden="false" outlineLevel="0" max="10" min="10" style="0" width="25.99"/>
    <col collapsed="false" customWidth="true" hidden="false" outlineLevel="0" max="11" min="11" style="0" width="12.7"/>
  </cols>
  <sheetData>
    <row r="1" customFormat="false" ht="12.75" hidden="false" customHeight="false" outlineLevel="0" collapsed="false">
      <c r="A1" s="51" t="s">
        <v>615</v>
      </c>
      <c r="B1" s="53"/>
      <c r="C1" s="53"/>
    </row>
    <row r="2" customFormat="false" ht="12.75" hidden="false" customHeight="false" outlineLevel="0" collapsed="false">
      <c r="A2" s="32"/>
      <c r="B2" s="33"/>
      <c r="C2" s="33"/>
      <c r="D2" s="33"/>
      <c r="E2" s="33"/>
      <c r="F2" s="33"/>
      <c r="G2" s="33"/>
      <c r="H2" s="33"/>
      <c r="I2" s="33"/>
      <c r="J2" s="33"/>
      <c r="K2" s="34"/>
    </row>
    <row r="3" customFormat="false" ht="12.75" hidden="false" customHeight="false" outlineLevel="0" collapsed="false">
      <c r="A3" s="54"/>
      <c r="B3" s="14"/>
      <c r="C3" s="55" t="s">
        <v>616</v>
      </c>
      <c r="D3" s="22"/>
      <c r="E3" s="14"/>
      <c r="F3" s="21" t="s">
        <v>617</v>
      </c>
      <c r="G3" s="22"/>
      <c r="H3" s="14"/>
      <c r="I3" s="14"/>
      <c r="J3" s="14"/>
      <c r="K3" s="56"/>
    </row>
    <row r="4" customFormat="false" ht="12.75" hidden="false" customHeight="false" outlineLevel="0" collapsed="false">
      <c r="A4" s="57" t="s">
        <v>9</v>
      </c>
      <c r="B4" s="58" t="s">
        <v>618</v>
      </c>
      <c r="C4" s="55" t="s">
        <v>99</v>
      </c>
      <c r="D4" s="55" t="s">
        <v>619</v>
      </c>
      <c r="E4" s="55"/>
      <c r="F4" s="55" t="s">
        <v>620</v>
      </c>
      <c r="G4" s="55" t="s">
        <v>619</v>
      </c>
      <c r="H4" s="55" t="s">
        <v>621</v>
      </c>
      <c r="I4" s="55" t="s">
        <v>284</v>
      </c>
      <c r="J4" s="55" t="s">
        <v>285</v>
      </c>
      <c r="K4" s="59" t="s">
        <v>284</v>
      </c>
    </row>
    <row r="5" customFormat="false" ht="12.75" hidden="false" customHeight="false" outlineLevel="0" collapsed="false">
      <c r="A5" s="60" t="s">
        <v>125</v>
      </c>
      <c r="B5" s="61" t="n">
        <v>8</v>
      </c>
      <c r="C5" s="62" t="n">
        <v>5385</v>
      </c>
      <c r="D5" s="63" t="n">
        <v>673.125</v>
      </c>
      <c r="E5" s="63"/>
      <c r="F5" s="63" t="n">
        <v>969300</v>
      </c>
      <c r="G5" s="63" t="n">
        <v>121162.5</v>
      </c>
      <c r="H5" s="33" t="s">
        <v>314</v>
      </c>
      <c r="I5" s="33" t="s">
        <v>315</v>
      </c>
      <c r="J5" s="33"/>
      <c r="K5" s="34"/>
    </row>
    <row r="6" customFormat="false" ht="12.75" hidden="false" customHeight="false" outlineLevel="0" collapsed="false">
      <c r="A6" s="64" t="s">
        <v>432</v>
      </c>
      <c r="B6" s="65" t="n">
        <v>5</v>
      </c>
      <c r="C6" s="12" t="n">
        <v>2655</v>
      </c>
      <c r="D6" s="66" t="n">
        <v>531</v>
      </c>
      <c r="E6" s="66"/>
      <c r="F6" s="66" t="n">
        <v>477900</v>
      </c>
      <c r="G6" s="66" t="n">
        <v>95580</v>
      </c>
      <c r="H6" s="14"/>
      <c r="I6" s="14"/>
      <c r="J6" s="14"/>
      <c r="K6" s="56"/>
    </row>
    <row r="7" customFormat="false" ht="12.75" hidden="false" customHeight="false" outlineLevel="0" collapsed="false">
      <c r="A7" s="64" t="s">
        <v>12</v>
      </c>
      <c r="B7" s="65" t="n">
        <v>4</v>
      </c>
      <c r="C7" s="12" t="n">
        <v>3132</v>
      </c>
      <c r="D7" s="66" t="n">
        <v>783</v>
      </c>
      <c r="E7" s="66"/>
      <c r="F7" s="66" t="n">
        <v>563760</v>
      </c>
      <c r="G7" s="66" t="n">
        <v>140940</v>
      </c>
      <c r="H7" s="14" t="s">
        <v>609</v>
      </c>
      <c r="I7" s="14" t="s">
        <v>610</v>
      </c>
      <c r="J7" s="14" t="s">
        <v>525</v>
      </c>
      <c r="K7" s="56" t="s">
        <v>526</v>
      </c>
    </row>
    <row r="8" customFormat="false" ht="12.75" hidden="false" customHeight="false" outlineLevel="0" collapsed="false">
      <c r="A8" s="64" t="s">
        <v>21</v>
      </c>
      <c r="B8" s="65" t="n">
        <v>4</v>
      </c>
      <c r="C8" s="12" t="n">
        <v>2690</v>
      </c>
      <c r="D8" s="66" t="n">
        <v>672.5</v>
      </c>
      <c r="E8" s="66"/>
      <c r="F8" s="66" t="n">
        <v>484200</v>
      </c>
      <c r="G8" s="66" t="n">
        <v>121050</v>
      </c>
      <c r="H8" s="14"/>
      <c r="I8" s="14"/>
      <c r="J8" s="14"/>
      <c r="K8" s="56"/>
    </row>
    <row r="9" customFormat="false" ht="12.75" hidden="false" customHeight="false" outlineLevel="0" collapsed="false">
      <c r="A9" s="64" t="s">
        <v>211</v>
      </c>
      <c r="B9" s="65" t="n">
        <v>3</v>
      </c>
      <c r="C9" s="12" t="n">
        <v>2460</v>
      </c>
      <c r="D9" s="66" t="n">
        <v>820</v>
      </c>
      <c r="E9" s="66"/>
      <c r="F9" s="66" t="n">
        <v>442800</v>
      </c>
      <c r="G9" s="66" t="n">
        <v>147600</v>
      </c>
      <c r="H9" s="14" t="s">
        <v>557</v>
      </c>
      <c r="I9" s="14" t="s">
        <v>558</v>
      </c>
      <c r="J9" s="14"/>
      <c r="K9" s="56"/>
    </row>
    <row r="10" customFormat="false" ht="12.75" hidden="false" customHeight="false" outlineLevel="0" collapsed="false">
      <c r="A10" s="64" t="s">
        <v>199</v>
      </c>
      <c r="B10" s="65" t="n">
        <v>3</v>
      </c>
      <c r="C10" s="12" t="n">
        <v>2090</v>
      </c>
      <c r="D10" s="66" t="n">
        <v>696.666666666667</v>
      </c>
      <c r="E10" s="66"/>
      <c r="F10" s="66" t="n">
        <v>376200</v>
      </c>
      <c r="G10" s="66" t="n">
        <v>125400</v>
      </c>
      <c r="H10" s="14" t="s">
        <v>559</v>
      </c>
      <c r="I10" s="14" t="s">
        <v>560</v>
      </c>
      <c r="J10" s="14"/>
      <c r="K10" s="56"/>
    </row>
    <row r="11" customFormat="false" ht="12.75" hidden="false" customHeight="false" outlineLevel="0" collapsed="false">
      <c r="A11" s="64" t="s">
        <v>221</v>
      </c>
      <c r="B11" s="65" t="n">
        <v>3</v>
      </c>
      <c r="C11" s="12" t="n">
        <v>2050</v>
      </c>
      <c r="D11" s="66" t="n">
        <v>683.333333333333</v>
      </c>
      <c r="E11" s="66"/>
      <c r="F11" s="66" t="n">
        <v>369000</v>
      </c>
      <c r="G11" s="66" t="n">
        <v>123000</v>
      </c>
      <c r="H11" s="14" t="s">
        <v>533</v>
      </c>
      <c r="I11" s="14" t="s">
        <v>534</v>
      </c>
      <c r="J11" s="14"/>
      <c r="K11" s="56"/>
    </row>
    <row r="12" customFormat="false" ht="12.75" hidden="false" customHeight="false" outlineLevel="0" collapsed="false">
      <c r="A12" s="64" t="s">
        <v>190</v>
      </c>
      <c r="B12" s="65" t="n">
        <v>2</v>
      </c>
      <c r="C12" s="12" t="n">
        <v>2000</v>
      </c>
      <c r="D12" s="66" t="n">
        <v>1000</v>
      </c>
      <c r="E12" s="66"/>
      <c r="F12" s="66" t="n">
        <v>360000</v>
      </c>
      <c r="G12" s="66" t="n">
        <v>180000</v>
      </c>
      <c r="H12" s="14"/>
      <c r="I12" s="14"/>
      <c r="J12" s="14"/>
      <c r="K12" s="56"/>
    </row>
    <row r="13" customFormat="false" ht="12.75" hidden="false" customHeight="false" outlineLevel="0" collapsed="false">
      <c r="A13" s="64" t="s">
        <v>35</v>
      </c>
      <c r="B13" s="65" t="n">
        <v>2</v>
      </c>
      <c r="C13" s="12" t="n">
        <v>1750</v>
      </c>
      <c r="D13" s="66" t="n">
        <v>875</v>
      </c>
      <c r="E13" s="66"/>
      <c r="F13" s="66" t="n">
        <v>315000</v>
      </c>
      <c r="G13" s="66" t="n">
        <v>157500</v>
      </c>
      <c r="H13" s="14"/>
      <c r="I13" s="14"/>
      <c r="J13" s="14"/>
      <c r="K13" s="56"/>
    </row>
    <row r="14" customFormat="false" ht="12.75" hidden="false" customHeight="false" outlineLevel="0" collapsed="false">
      <c r="A14" s="64" t="s">
        <v>149</v>
      </c>
      <c r="B14" s="65" t="n">
        <v>2</v>
      </c>
      <c r="C14" s="12" t="n">
        <v>650</v>
      </c>
      <c r="D14" s="66" t="n">
        <v>325</v>
      </c>
      <c r="E14" s="66"/>
      <c r="F14" s="66" t="n">
        <v>117000</v>
      </c>
      <c r="G14" s="66" t="n">
        <v>58500</v>
      </c>
      <c r="H14" s="14" t="s">
        <v>314</v>
      </c>
      <c r="I14" s="14" t="s">
        <v>315</v>
      </c>
      <c r="J14" s="14" t="s">
        <v>559</v>
      </c>
      <c r="K14" s="56" t="s">
        <v>560</v>
      </c>
    </row>
    <row r="15" customFormat="false" ht="12.75" hidden="false" customHeight="false" outlineLevel="0" collapsed="false">
      <c r="A15" s="64" t="s">
        <v>179</v>
      </c>
      <c r="B15" s="65" t="n">
        <v>1</v>
      </c>
      <c r="C15" s="12" t="n">
        <v>1100</v>
      </c>
      <c r="D15" s="66" t="n">
        <v>1100</v>
      </c>
      <c r="E15" s="66"/>
      <c r="F15" s="66" t="n">
        <v>198000</v>
      </c>
      <c r="G15" s="66" t="n">
        <v>198000</v>
      </c>
      <c r="H15" s="14"/>
      <c r="I15" s="14"/>
      <c r="J15" s="14"/>
      <c r="K15" s="56"/>
    </row>
    <row r="16" customFormat="false" ht="12.75" hidden="false" customHeight="false" outlineLevel="0" collapsed="false">
      <c r="A16" s="64" t="s">
        <v>502</v>
      </c>
      <c r="B16" s="65" t="n">
        <v>1</v>
      </c>
      <c r="C16" s="12" t="n">
        <v>1080</v>
      </c>
      <c r="D16" s="66" t="n">
        <v>1080</v>
      </c>
      <c r="E16" s="66"/>
      <c r="F16" s="66" t="n">
        <v>194400</v>
      </c>
      <c r="G16" s="66" t="n">
        <v>194400</v>
      </c>
      <c r="H16" s="14"/>
      <c r="I16" s="14"/>
      <c r="J16" s="14"/>
      <c r="K16" s="56"/>
    </row>
    <row r="17" customFormat="false" ht="12.75" hidden="false" customHeight="false" outlineLevel="0" collapsed="false">
      <c r="A17" s="64" t="s">
        <v>33</v>
      </c>
      <c r="B17" s="65" t="n">
        <v>1</v>
      </c>
      <c r="C17" s="12" t="n">
        <v>1000</v>
      </c>
      <c r="D17" s="66" t="n">
        <v>1000</v>
      </c>
      <c r="E17" s="66"/>
      <c r="F17" s="66" t="n">
        <v>180000</v>
      </c>
      <c r="G17" s="66" t="n">
        <v>180000</v>
      </c>
      <c r="H17" s="14"/>
      <c r="I17" s="14"/>
      <c r="J17" s="14"/>
      <c r="K17" s="56"/>
    </row>
    <row r="18" customFormat="false" ht="12.75" hidden="false" customHeight="false" outlineLevel="0" collapsed="false">
      <c r="A18" s="64" t="s">
        <v>499</v>
      </c>
      <c r="B18" s="65" t="n">
        <v>1</v>
      </c>
      <c r="C18" s="12" t="n">
        <v>825</v>
      </c>
      <c r="D18" s="66" t="n">
        <v>825</v>
      </c>
      <c r="E18" s="66"/>
      <c r="F18" s="66" t="n">
        <v>148500</v>
      </c>
      <c r="G18" s="66" t="n">
        <v>148500</v>
      </c>
      <c r="H18" s="14"/>
      <c r="I18" s="14"/>
      <c r="J18" s="14"/>
      <c r="K18" s="56"/>
    </row>
    <row r="19" customFormat="false" ht="12.75" hidden="false" customHeight="false" outlineLevel="0" collapsed="false">
      <c r="A19" s="64" t="s">
        <v>441</v>
      </c>
      <c r="B19" s="65" t="n">
        <v>1</v>
      </c>
      <c r="C19" s="12" t="n">
        <v>800</v>
      </c>
      <c r="D19" s="66" t="n">
        <v>800</v>
      </c>
      <c r="E19" s="66"/>
      <c r="F19" s="66" t="n">
        <v>144000</v>
      </c>
      <c r="G19" s="66" t="n">
        <v>144000</v>
      </c>
      <c r="H19" s="14"/>
      <c r="I19" s="14"/>
      <c r="J19" s="14"/>
      <c r="K19" s="56"/>
    </row>
    <row r="20" customFormat="false" ht="12.75" hidden="false" customHeight="false" outlineLevel="0" collapsed="false">
      <c r="A20" s="64" t="s">
        <v>169</v>
      </c>
      <c r="B20" s="65" t="n">
        <v>1</v>
      </c>
      <c r="C20" s="12" t="n">
        <v>750</v>
      </c>
      <c r="D20" s="66" t="n">
        <v>750</v>
      </c>
      <c r="E20" s="66"/>
      <c r="F20" s="66" t="n">
        <v>135000</v>
      </c>
      <c r="G20" s="66" t="n">
        <v>135000</v>
      </c>
      <c r="H20" s="14"/>
      <c r="I20" s="14"/>
      <c r="J20" s="14"/>
      <c r="K20" s="56"/>
    </row>
    <row r="21" customFormat="false" ht="12.75" hidden="false" customHeight="false" outlineLevel="0" collapsed="false">
      <c r="A21" s="64" t="s">
        <v>604</v>
      </c>
      <c r="B21" s="65" t="n">
        <v>1</v>
      </c>
      <c r="C21" s="12" t="n">
        <v>720</v>
      </c>
      <c r="D21" s="66" t="n">
        <v>720</v>
      </c>
      <c r="E21" s="66"/>
      <c r="F21" s="66" t="n">
        <v>129600</v>
      </c>
      <c r="G21" s="66" t="n">
        <v>129600</v>
      </c>
      <c r="H21" s="14"/>
      <c r="I21" s="14"/>
      <c r="J21" s="14"/>
      <c r="K21" s="56"/>
    </row>
    <row r="22" customFormat="false" ht="12.75" hidden="false" customHeight="false" outlineLevel="0" collapsed="false">
      <c r="A22" s="64" t="s">
        <v>465</v>
      </c>
      <c r="B22" s="65" t="n">
        <v>1</v>
      </c>
      <c r="C22" s="12" t="n">
        <v>600</v>
      </c>
      <c r="D22" s="66" t="n">
        <v>600</v>
      </c>
      <c r="E22" s="66"/>
      <c r="F22" s="66" t="n">
        <v>108000</v>
      </c>
      <c r="G22" s="66" t="n">
        <v>108000</v>
      </c>
      <c r="H22" s="14" t="s">
        <v>314</v>
      </c>
      <c r="I22" s="14" t="s">
        <v>315</v>
      </c>
      <c r="J22" s="14"/>
      <c r="K22" s="56"/>
    </row>
    <row r="23" customFormat="false" ht="12.75" hidden="false" customHeight="false" outlineLevel="0" collapsed="false">
      <c r="A23" s="64" t="s">
        <v>205</v>
      </c>
      <c r="B23" s="65" t="n">
        <v>1</v>
      </c>
      <c r="C23" s="12" t="n">
        <v>600</v>
      </c>
      <c r="D23" s="66" t="n">
        <v>600</v>
      </c>
      <c r="E23" s="66"/>
      <c r="F23" s="66" t="n">
        <v>108000</v>
      </c>
      <c r="G23" s="66" t="n">
        <v>108000</v>
      </c>
      <c r="H23" s="14"/>
      <c r="I23" s="14"/>
      <c r="J23" s="14"/>
      <c r="K23" s="56"/>
    </row>
    <row r="24" customFormat="false" ht="12.75" hidden="false" customHeight="false" outlineLevel="0" collapsed="false">
      <c r="A24" s="64" t="s">
        <v>208</v>
      </c>
      <c r="B24" s="65" t="n">
        <v>1</v>
      </c>
      <c r="C24" s="12" t="n">
        <v>520</v>
      </c>
      <c r="D24" s="66" t="n">
        <v>520</v>
      </c>
      <c r="E24" s="66"/>
      <c r="F24" s="66" t="n">
        <v>93600</v>
      </c>
      <c r="G24" s="66" t="n">
        <v>93600</v>
      </c>
      <c r="H24" s="14" t="s">
        <v>364</v>
      </c>
      <c r="I24" s="14" t="s">
        <v>365</v>
      </c>
      <c r="J24" s="14" t="s">
        <v>366</v>
      </c>
      <c r="K24" s="56" t="s">
        <v>367</v>
      </c>
    </row>
    <row r="25" customFormat="false" ht="12.75" hidden="false" customHeight="false" outlineLevel="0" collapsed="false">
      <c r="A25" s="64" t="s">
        <v>227</v>
      </c>
      <c r="B25" s="65" t="n">
        <v>1</v>
      </c>
      <c r="C25" s="12" t="n">
        <v>520</v>
      </c>
      <c r="D25" s="66" t="n">
        <v>520</v>
      </c>
      <c r="E25" s="66"/>
      <c r="F25" s="66" t="n">
        <v>93600</v>
      </c>
      <c r="G25" s="66" t="n">
        <v>93600</v>
      </c>
      <c r="H25" s="14"/>
      <c r="I25" s="14"/>
      <c r="J25" s="14"/>
      <c r="K25" s="56"/>
    </row>
    <row r="26" customFormat="false" ht="12.75" hidden="false" customHeight="false" outlineLevel="0" collapsed="false">
      <c r="A26" s="64" t="s">
        <v>176</v>
      </c>
      <c r="B26" s="65" t="n">
        <v>1</v>
      </c>
      <c r="C26" s="12" t="n">
        <v>500</v>
      </c>
      <c r="D26" s="66" t="n">
        <v>500</v>
      </c>
      <c r="E26" s="66"/>
      <c r="F26" s="66" t="n">
        <v>90000</v>
      </c>
      <c r="G26" s="66" t="n">
        <v>90000</v>
      </c>
      <c r="H26" s="14"/>
      <c r="I26" s="14"/>
      <c r="J26" s="14"/>
      <c r="K26" s="56"/>
    </row>
    <row r="27" customFormat="false" ht="12.75" hidden="false" customHeight="false" outlineLevel="0" collapsed="false">
      <c r="A27" s="64" t="s">
        <v>188</v>
      </c>
      <c r="B27" s="65" t="n">
        <v>1</v>
      </c>
      <c r="C27" s="12" t="n">
        <v>500</v>
      </c>
      <c r="D27" s="66" t="n">
        <v>500</v>
      </c>
      <c r="E27" s="66"/>
      <c r="F27" s="66" t="n">
        <v>90000</v>
      </c>
      <c r="G27" s="66" t="n">
        <v>90000</v>
      </c>
      <c r="H27" s="14"/>
      <c r="I27" s="14"/>
      <c r="J27" s="14"/>
      <c r="K27" s="56"/>
    </row>
    <row r="28" customFormat="false" ht="12.75" hidden="false" customHeight="false" outlineLevel="0" collapsed="false">
      <c r="A28" s="64" t="s">
        <v>213</v>
      </c>
      <c r="B28" s="65" t="n">
        <v>1</v>
      </c>
      <c r="C28" s="12" t="n">
        <v>450</v>
      </c>
      <c r="D28" s="66" t="n">
        <v>450</v>
      </c>
      <c r="E28" s="66"/>
      <c r="F28" s="66" t="n">
        <v>81000</v>
      </c>
      <c r="G28" s="66" t="n">
        <v>81000</v>
      </c>
      <c r="H28" s="14"/>
      <c r="I28" s="14"/>
      <c r="J28" s="14"/>
      <c r="K28" s="56"/>
    </row>
    <row r="29" customFormat="false" ht="12.75" hidden="false" customHeight="false" outlineLevel="0" collapsed="false">
      <c r="A29" s="64" t="s">
        <v>181</v>
      </c>
      <c r="B29" s="65" t="n">
        <v>1</v>
      </c>
      <c r="C29" s="12" t="n">
        <v>350</v>
      </c>
      <c r="D29" s="66" t="n">
        <v>350</v>
      </c>
      <c r="E29" s="66"/>
      <c r="F29" s="66" t="n">
        <v>63000</v>
      </c>
      <c r="G29" s="66" t="n">
        <v>63000</v>
      </c>
      <c r="H29" s="14"/>
      <c r="I29" s="14"/>
      <c r="J29" s="14"/>
      <c r="K29" s="56"/>
    </row>
    <row r="30" customFormat="false" ht="12.75" hidden="false" customHeight="false" outlineLevel="0" collapsed="false">
      <c r="A30" s="64" t="s">
        <v>162</v>
      </c>
      <c r="B30" s="65" t="n">
        <v>1</v>
      </c>
      <c r="C30" s="12" t="n">
        <v>320</v>
      </c>
      <c r="D30" s="66" t="n">
        <v>320</v>
      </c>
      <c r="E30" s="66"/>
      <c r="F30" s="66" t="n">
        <v>57600</v>
      </c>
      <c r="G30" s="66" t="n">
        <v>57600</v>
      </c>
      <c r="H30" s="14"/>
      <c r="I30" s="14"/>
      <c r="J30" s="14"/>
      <c r="K30" s="56"/>
    </row>
    <row r="31" customFormat="false" ht="12.75" hidden="false" customHeight="false" outlineLevel="0" collapsed="false">
      <c r="A31" s="64" t="s">
        <v>223</v>
      </c>
      <c r="B31" s="65" t="n">
        <v>1</v>
      </c>
      <c r="C31" s="12" t="n">
        <v>265</v>
      </c>
      <c r="D31" s="66" t="n">
        <v>265</v>
      </c>
      <c r="E31" s="66"/>
      <c r="F31" s="66" t="n">
        <v>47700</v>
      </c>
      <c r="G31" s="66" t="n">
        <v>47700</v>
      </c>
      <c r="H31" s="14"/>
      <c r="I31" s="14"/>
      <c r="J31" s="14"/>
      <c r="K31" s="56"/>
    </row>
    <row r="32" customFormat="false" ht="12.75" hidden="false" customHeight="false" outlineLevel="0" collapsed="false">
      <c r="A32" s="64" t="s">
        <v>438</v>
      </c>
      <c r="B32" s="65" t="n">
        <v>1</v>
      </c>
      <c r="C32" s="12" t="n">
        <v>260</v>
      </c>
      <c r="D32" s="66" t="n">
        <v>260</v>
      </c>
      <c r="E32" s="66"/>
      <c r="F32" s="66" t="n">
        <v>46800</v>
      </c>
      <c r="G32" s="66" t="n">
        <v>46800</v>
      </c>
      <c r="H32" s="14"/>
      <c r="I32" s="14"/>
      <c r="J32" s="14"/>
      <c r="K32" s="56"/>
    </row>
    <row r="33" customFormat="false" ht="12.75" hidden="false" customHeight="false" outlineLevel="0" collapsed="false">
      <c r="A33" s="64" t="s">
        <v>473</v>
      </c>
      <c r="B33" s="65" t="n">
        <v>1</v>
      </c>
      <c r="C33" s="12" t="n">
        <v>220</v>
      </c>
      <c r="D33" s="66" t="n">
        <v>220</v>
      </c>
      <c r="E33" s="66"/>
      <c r="F33" s="66" t="n">
        <v>39600</v>
      </c>
      <c r="G33" s="66" t="n">
        <v>39600</v>
      </c>
      <c r="H33" s="14"/>
      <c r="I33" s="14"/>
      <c r="J33" s="14"/>
      <c r="K33" s="56"/>
    </row>
    <row r="34" customFormat="false" ht="12.75" hidden="false" customHeight="false" outlineLevel="0" collapsed="false">
      <c r="A34" s="64" t="s">
        <v>174</v>
      </c>
      <c r="B34" s="65" t="n">
        <v>1</v>
      </c>
      <c r="C34" s="12" t="n">
        <v>220</v>
      </c>
      <c r="D34" s="66" t="n">
        <v>220</v>
      </c>
      <c r="E34" s="66"/>
      <c r="F34" s="66" t="n">
        <v>39600</v>
      </c>
      <c r="G34" s="66" t="n">
        <v>39600</v>
      </c>
      <c r="H34" s="14"/>
      <c r="I34" s="14"/>
      <c r="J34" s="14"/>
      <c r="K34" s="56"/>
    </row>
    <row r="35" customFormat="false" ht="12.75" hidden="false" customHeight="false" outlineLevel="0" collapsed="false">
      <c r="A35" s="64" t="s">
        <v>184</v>
      </c>
      <c r="B35" s="65" t="n">
        <v>1</v>
      </c>
      <c r="C35" s="12" t="n">
        <v>200</v>
      </c>
      <c r="D35" s="66" t="n">
        <v>200</v>
      </c>
      <c r="E35" s="66"/>
      <c r="F35" s="66" t="n">
        <v>36000</v>
      </c>
      <c r="G35" s="66" t="n">
        <v>36000</v>
      </c>
      <c r="H35" s="14"/>
      <c r="I35" s="14"/>
      <c r="J35" s="14"/>
      <c r="K35" s="56"/>
    </row>
    <row r="36" customFormat="false" ht="12.75" hidden="false" customHeight="false" outlineLevel="0" collapsed="false">
      <c r="A36" s="64" t="s">
        <v>407</v>
      </c>
      <c r="B36" s="65" t="n">
        <v>1</v>
      </c>
      <c r="C36" s="12" t="n">
        <v>140</v>
      </c>
      <c r="D36" s="66" t="n">
        <v>140</v>
      </c>
      <c r="E36" s="66"/>
      <c r="F36" s="66" t="n">
        <v>25200</v>
      </c>
      <c r="G36" s="66" t="n">
        <v>25200</v>
      </c>
      <c r="H36" s="14"/>
      <c r="I36" s="14"/>
      <c r="J36" s="14"/>
      <c r="K36" s="56"/>
    </row>
    <row r="37" customFormat="false" ht="12.75" hidden="false" customHeight="false" outlineLevel="0" collapsed="false">
      <c r="A37" s="64" t="s">
        <v>31</v>
      </c>
      <c r="B37" s="65" t="n">
        <v>1</v>
      </c>
      <c r="C37" s="12" t="n">
        <v>125</v>
      </c>
      <c r="D37" s="66" t="n">
        <v>125</v>
      </c>
      <c r="E37" s="66"/>
      <c r="F37" s="66" t="n">
        <v>22500</v>
      </c>
      <c r="G37" s="66" t="n">
        <v>22500</v>
      </c>
      <c r="H37" s="14" t="s">
        <v>553</v>
      </c>
      <c r="I37" s="14" t="s">
        <v>554</v>
      </c>
      <c r="J37" s="14" t="s">
        <v>555</v>
      </c>
      <c r="K37" s="56" t="s">
        <v>556</v>
      </c>
    </row>
    <row r="38" customFormat="false" ht="12.75" hidden="false" customHeight="false" outlineLevel="0" collapsed="false">
      <c r="A38" s="64" t="s">
        <v>166</v>
      </c>
      <c r="B38" s="65" t="n">
        <v>1</v>
      </c>
      <c r="C38" s="12" t="n">
        <v>51</v>
      </c>
      <c r="D38" s="66" t="n">
        <v>51</v>
      </c>
      <c r="E38" s="66"/>
      <c r="F38" s="66" t="n">
        <v>9180</v>
      </c>
      <c r="G38" s="66" t="n">
        <v>9180</v>
      </c>
      <c r="H38" s="14"/>
      <c r="I38" s="14"/>
      <c r="J38" s="14"/>
      <c r="K38" s="56"/>
    </row>
    <row r="39" customFormat="false" ht="12.75" hidden="false" customHeight="false" outlineLevel="0" collapsed="false">
      <c r="A39" s="67" t="s">
        <v>391</v>
      </c>
      <c r="B39" s="68" t="n">
        <v>1</v>
      </c>
      <c r="C39" s="69" t="n">
        <v>6.8</v>
      </c>
      <c r="D39" s="70" t="n">
        <v>6.8</v>
      </c>
      <c r="E39" s="70"/>
      <c r="F39" s="70" t="n">
        <v>1224</v>
      </c>
      <c r="G39" s="70" t="n">
        <v>1224</v>
      </c>
      <c r="H39" s="22"/>
      <c r="I39" s="22"/>
      <c r="J39" s="22"/>
      <c r="K39" s="71"/>
    </row>
    <row r="40" customFormat="false" ht="12.75" hidden="false" customHeight="false" outlineLevel="0" collapsed="false">
      <c r="A40" s="72"/>
      <c r="B40" s="65"/>
      <c r="C40" s="12"/>
      <c r="D40" s="66"/>
      <c r="E40" s="66"/>
      <c r="F40" s="66"/>
      <c r="G40" s="66"/>
      <c r="H40" s="14"/>
      <c r="I40" s="14"/>
      <c r="J40" s="14"/>
      <c r="K40" s="14"/>
    </row>
    <row r="41" customFormat="false" ht="12.75" hidden="false" customHeight="false" outlineLevel="0" collapsed="false">
      <c r="A41" s="51" t="s">
        <v>622</v>
      </c>
      <c r="B41" s="53"/>
      <c r="C41" s="53"/>
    </row>
    <row r="42" customFormat="false" ht="12.75" hidden="false" customHeight="false" outlineLevel="0" collapsed="false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customFormat="false" ht="12.75" hidden="false" customHeight="false" outlineLevel="0" collapsed="false">
      <c r="A43" s="54"/>
      <c r="B43" s="14"/>
      <c r="C43" s="55" t="s">
        <v>616</v>
      </c>
      <c r="D43" s="22"/>
      <c r="E43" s="14"/>
      <c r="F43" s="21" t="s">
        <v>617</v>
      </c>
      <c r="G43" s="22"/>
      <c r="H43" s="14"/>
      <c r="I43" s="14"/>
      <c r="J43" s="14"/>
      <c r="K43" s="56"/>
    </row>
    <row r="44" customFormat="false" ht="12.75" hidden="false" customHeight="false" outlineLevel="0" collapsed="false">
      <c r="A44" s="57" t="s">
        <v>9</v>
      </c>
      <c r="B44" s="58" t="s">
        <v>618</v>
      </c>
      <c r="C44" s="55" t="s">
        <v>99</v>
      </c>
      <c r="D44" s="55" t="s">
        <v>619</v>
      </c>
      <c r="E44" s="55"/>
      <c r="F44" s="55" t="s">
        <v>620</v>
      </c>
      <c r="G44" s="55" t="s">
        <v>619</v>
      </c>
      <c r="H44" s="55" t="s">
        <v>621</v>
      </c>
      <c r="I44" s="55" t="s">
        <v>284</v>
      </c>
      <c r="J44" s="55" t="s">
        <v>285</v>
      </c>
      <c r="K44" s="59" t="s">
        <v>284</v>
      </c>
    </row>
    <row r="45" customFormat="false" ht="12.75" hidden="false" customHeight="false" outlineLevel="0" collapsed="false">
      <c r="A45" s="54" t="s">
        <v>496</v>
      </c>
      <c r="B45" s="65" t="n">
        <v>1</v>
      </c>
      <c r="C45" s="12" t="n">
        <v>1300</v>
      </c>
      <c r="D45" s="66" t="n">
        <v>1300</v>
      </c>
      <c r="E45" s="66"/>
      <c r="F45" s="66" t="n">
        <v>234000</v>
      </c>
      <c r="G45" s="66" t="n">
        <v>234000</v>
      </c>
      <c r="H45" s="14"/>
      <c r="I45" s="14"/>
      <c r="J45" s="14"/>
      <c r="K45" s="56"/>
    </row>
    <row r="46" customFormat="false" ht="12.75" hidden="false" customHeight="false" outlineLevel="0" collapsed="false">
      <c r="A46" s="54" t="s">
        <v>355</v>
      </c>
      <c r="B46" s="65" t="n">
        <v>1</v>
      </c>
      <c r="C46" s="12" t="n">
        <v>1100</v>
      </c>
      <c r="D46" s="66" t="n">
        <v>1100</v>
      </c>
      <c r="E46" s="66"/>
      <c r="F46" s="66" t="n">
        <v>198000</v>
      </c>
      <c r="G46" s="66" t="n">
        <v>198000</v>
      </c>
      <c r="H46" s="14"/>
      <c r="I46" s="14"/>
      <c r="J46" s="14"/>
      <c r="K46" s="56"/>
    </row>
    <row r="47" customFormat="false" ht="12.75" hidden="false" customHeight="false" outlineLevel="0" collapsed="false">
      <c r="A47" s="54" t="s">
        <v>333</v>
      </c>
      <c r="B47" s="65" t="n">
        <v>1</v>
      </c>
      <c r="C47" s="12" t="n">
        <v>900</v>
      </c>
      <c r="D47" s="66" t="n">
        <v>900</v>
      </c>
      <c r="E47" s="66"/>
      <c r="F47" s="66" t="n">
        <v>162000</v>
      </c>
      <c r="G47" s="66" t="n">
        <v>162000</v>
      </c>
      <c r="H47" s="14"/>
      <c r="I47" s="14"/>
      <c r="J47" s="14"/>
      <c r="K47" s="56"/>
    </row>
    <row r="48" customFormat="false" ht="12.75" hidden="false" customHeight="false" outlineLevel="0" collapsed="false">
      <c r="A48" s="54" t="s">
        <v>361</v>
      </c>
      <c r="B48" s="65" t="n">
        <v>1</v>
      </c>
      <c r="C48" s="12" t="n">
        <v>850</v>
      </c>
      <c r="D48" s="66" t="n">
        <v>850</v>
      </c>
      <c r="E48" s="66"/>
      <c r="F48" s="66" t="n">
        <v>153000</v>
      </c>
      <c r="G48" s="66" t="n">
        <v>153000</v>
      </c>
      <c r="H48" s="14"/>
      <c r="I48" s="14"/>
      <c r="J48" s="14"/>
      <c r="K48" s="56"/>
    </row>
    <row r="49" customFormat="false" ht="12.75" hidden="false" customHeight="false" outlineLevel="0" collapsed="false">
      <c r="A49" s="54" t="s">
        <v>342</v>
      </c>
      <c r="B49" s="65" t="n">
        <v>1</v>
      </c>
      <c r="C49" s="12" t="n">
        <v>660</v>
      </c>
      <c r="D49" s="66" t="n">
        <v>660</v>
      </c>
      <c r="E49" s="66"/>
      <c r="F49" s="66" t="n">
        <v>118800</v>
      </c>
      <c r="G49" s="66" t="n">
        <v>118800</v>
      </c>
      <c r="H49" s="14"/>
      <c r="I49" s="14"/>
      <c r="J49" s="14"/>
      <c r="K49" s="56"/>
    </row>
    <row r="50" customFormat="false" ht="12.75" hidden="false" customHeight="false" outlineLevel="0" collapsed="false">
      <c r="A50" s="54" t="s">
        <v>21</v>
      </c>
      <c r="B50" s="65" t="n">
        <v>1</v>
      </c>
      <c r="C50" s="12" t="n">
        <v>630</v>
      </c>
      <c r="D50" s="66" t="n">
        <v>630</v>
      </c>
      <c r="E50" s="66"/>
      <c r="F50" s="66" t="n">
        <v>113400</v>
      </c>
      <c r="G50" s="66" t="n">
        <v>113400</v>
      </c>
      <c r="H50" s="14" t="s">
        <v>364</v>
      </c>
      <c r="I50" s="14" t="s">
        <v>365</v>
      </c>
      <c r="J50" s="14" t="s">
        <v>366</v>
      </c>
      <c r="K50" s="56" t="s">
        <v>367</v>
      </c>
    </row>
    <row r="51" customFormat="false" ht="12.75" hidden="false" customHeight="false" outlineLevel="0" collapsed="false">
      <c r="A51" s="54" t="s">
        <v>351</v>
      </c>
      <c r="B51" s="65" t="n">
        <v>1</v>
      </c>
      <c r="C51" s="12" t="n">
        <v>630</v>
      </c>
      <c r="D51" s="66" t="n">
        <v>630</v>
      </c>
      <c r="E51" s="66"/>
      <c r="F51" s="66" t="n">
        <v>113400</v>
      </c>
      <c r="G51" s="66" t="n">
        <v>113400</v>
      </c>
      <c r="H51" s="14"/>
      <c r="I51" s="14"/>
      <c r="J51" s="14"/>
      <c r="K51" s="56"/>
    </row>
    <row r="52" customFormat="false" ht="12.75" hidden="false" customHeight="false" outlineLevel="0" collapsed="false">
      <c r="A52" s="54" t="s">
        <v>12</v>
      </c>
      <c r="B52" s="65" t="n">
        <v>1</v>
      </c>
      <c r="C52" s="12" t="n">
        <v>550</v>
      </c>
      <c r="D52" s="66" t="n">
        <v>550</v>
      </c>
      <c r="E52" s="66"/>
      <c r="F52" s="66" t="n">
        <v>99000</v>
      </c>
      <c r="G52" s="66" t="n">
        <v>99000</v>
      </c>
      <c r="H52" s="14" t="s">
        <v>609</v>
      </c>
      <c r="I52" s="14" t="s">
        <v>610</v>
      </c>
      <c r="J52" s="14" t="s">
        <v>525</v>
      </c>
      <c r="K52" s="56" t="s">
        <v>526</v>
      </c>
    </row>
    <row r="53" customFormat="false" ht="12.75" hidden="false" customHeight="false" outlineLevel="0" collapsed="false">
      <c r="A53" s="54" t="s">
        <v>338</v>
      </c>
      <c r="B53" s="65" t="n">
        <v>1</v>
      </c>
      <c r="C53" s="12" t="n">
        <v>550</v>
      </c>
      <c r="D53" s="66" t="n">
        <v>550</v>
      </c>
      <c r="E53" s="66"/>
      <c r="F53" s="66" t="n">
        <v>99000</v>
      </c>
      <c r="G53" s="66" t="n">
        <v>99000</v>
      </c>
      <c r="H53" s="14"/>
      <c r="I53" s="14"/>
      <c r="J53" s="14"/>
      <c r="K53" s="56"/>
    </row>
    <row r="54" customFormat="false" ht="12.75" hidden="false" customHeight="false" outlineLevel="0" collapsed="false">
      <c r="A54" s="54" t="s">
        <v>125</v>
      </c>
      <c r="B54" s="65" t="n">
        <v>1</v>
      </c>
      <c r="C54" s="12" t="n">
        <v>536</v>
      </c>
      <c r="D54" s="66" t="n">
        <v>536</v>
      </c>
      <c r="E54" s="66"/>
      <c r="F54" s="66" t="n">
        <v>96480</v>
      </c>
      <c r="G54" s="66" t="n">
        <v>96480</v>
      </c>
      <c r="H54" s="14" t="s">
        <v>314</v>
      </c>
      <c r="I54" s="14" t="s">
        <v>315</v>
      </c>
      <c r="J54" s="14"/>
      <c r="K54" s="56"/>
    </row>
    <row r="55" customFormat="false" ht="12.75" hidden="false" customHeight="false" outlineLevel="0" collapsed="false">
      <c r="A55" s="54" t="s">
        <v>491</v>
      </c>
      <c r="B55" s="65" t="n">
        <v>1</v>
      </c>
      <c r="C55" s="12" t="n">
        <v>500</v>
      </c>
      <c r="D55" s="66" t="n">
        <v>500</v>
      </c>
      <c r="E55" s="66"/>
      <c r="F55" s="66" t="n">
        <v>90000</v>
      </c>
      <c r="G55" s="66" t="n">
        <v>90000</v>
      </c>
      <c r="H55" s="14"/>
      <c r="I55" s="14"/>
      <c r="J55" s="14"/>
      <c r="K55" s="56"/>
    </row>
    <row r="56" customFormat="false" ht="12.75" hidden="false" customHeight="false" outlineLevel="0" collapsed="false">
      <c r="A56" s="54" t="s">
        <v>303</v>
      </c>
      <c r="B56" s="65" t="n">
        <v>1</v>
      </c>
      <c r="C56" s="12" t="n">
        <v>490</v>
      </c>
      <c r="D56" s="66" t="n">
        <v>490</v>
      </c>
      <c r="E56" s="66"/>
      <c r="F56" s="66" t="n">
        <v>88200</v>
      </c>
      <c r="G56" s="66" t="n">
        <v>88200</v>
      </c>
      <c r="H56" s="14"/>
      <c r="I56" s="14"/>
      <c r="J56" s="14"/>
      <c r="K56" s="56"/>
    </row>
    <row r="57" customFormat="false" ht="12.75" hidden="false" customHeight="false" outlineLevel="0" collapsed="false">
      <c r="A57" s="54" t="s">
        <v>347</v>
      </c>
      <c r="B57" s="65" t="n">
        <v>1</v>
      </c>
      <c r="C57" s="12" t="n">
        <v>405</v>
      </c>
      <c r="D57" s="66" t="n">
        <v>405</v>
      </c>
      <c r="E57" s="66"/>
      <c r="F57" s="66" t="n">
        <v>72900</v>
      </c>
      <c r="G57" s="66" t="n">
        <v>72900</v>
      </c>
      <c r="H57" s="14"/>
      <c r="I57" s="14"/>
      <c r="J57" s="14"/>
      <c r="K57" s="56"/>
    </row>
    <row r="58" customFormat="false" ht="12.75" hidden="false" customHeight="false" outlineLevel="0" collapsed="false">
      <c r="A58" s="54" t="s">
        <v>309</v>
      </c>
      <c r="B58" s="65" t="n">
        <v>1</v>
      </c>
      <c r="C58" s="12" t="n">
        <v>280</v>
      </c>
      <c r="D58" s="66" t="n">
        <v>280</v>
      </c>
      <c r="E58" s="66"/>
      <c r="F58" s="66" t="n">
        <v>50400</v>
      </c>
      <c r="G58" s="66" t="n">
        <v>50400</v>
      </c>
      <c r="H58" s="14"/>
      <c r="I58" s="14"/>
      <c r="J58" s="14"/>
      <c r="K58" s="56"/>
    </row>
    <row r="59" customFormat="false" ht="12.75" hidden="false" customHeight="false" outlineLevel="0" collapsed="false">
      <c r="A59" s="54" t="s">
        <v>371</v>
      </c>
      <c r="B59" s="65" t="n">
        <v>1</v>
      </c>
      <c r="C59" s="12" t="n">
        <v>270</v>
      </c>
      <c r="D59" s="66" t="n">
        <v>270</v>
      </c>
      <c r="E59" s="66"/>
      <c r="F59" s="66" t="n">
        <v>48600</v>
      </c>
      <c r="G59" s="66" t="n">
        <v>48600</v>
      </c>
      <c r="H59" s="14"/>
      <c r="I59" s="14"/>
      <c r="J59" s="14"/>
      <c r="K59" s="56"/>
    </row>
    <row r="60" customFormat="false" ht="12.75" hidden="false" customHeight="false" outlineLevel="0" collapsed="false">
      <c r="A60" s="54" t="s">
        <v>462</v>
      </c>
      <c r="B60" s="65" t="n">
        <v>1</v>
      </c>
      <c r="C60" s="12" t="n">
        <v>250</v>
      </c>
      <c r="D60" s="66" t="n">
        <v>250</v>
      </c>
      <c r="E60" s="66"/>
      <c r="F60" s="66" t="n">
        <v>45000</v>
      </c>
      <c r="G60" s="66" t="n">
        <v>45000</v>
      </c>
      <c r="H60" s="14"/>
      <c r="I60" s="14"/>
      <c r="J60" s="14"/>
      <c r="K60" s="56"/>
    </row>
    <row r="61" customFormat="false" ht="12.75" hidden="false" customHeight="false" outlineLevel="0" collapsed="false">
      <c r="A61" s="54" t="s">
        <v>376</v>
      </c>
      <c r="B61" s="65" t="n">
        <v>1</v>
      </c>
      <c r="C61" s="12" t="n">
        <v>250</v>
      </c>
      <c r="D61" s="66" t="n">
        <v>250</v>
      </c>
      <c r="E61" s="66"/>
      <c r="F61" s="66" t="n">
        <v>45000</v>
      </c>
      <c r="G61" s="66" t="n">
        <v>45000</v>
      </c>
      <c r="H61" s="14"/>
      <c r="I61" s="14"/>
      <c r="J61" s="14"/>
      <c r="K61" s="56"/>
    </row>
    <row r="62" customFormat="false" ht="12.75" hidden="false" customHeight="false" outlineLevel="0" collapsed="false">
      <c r="A62" s="54" t="s">
        <v>320</v>
      </c>
      <c r="B62" s="65" t="n">
        <v>1</v>
      </c>
      <c r="C62" s="12" t="n">
        <v>249</v>
      </c>
      <c r="D62" s="66" t="n">
        <v>249</v>
      </c>
      <c r="E62" s="66"/>
      <c r="F62" s="66" t="n">
        <v>44820</v>
      </c>
      <c r="G62" s="66" t="n">
        <v>44820</v>
      </c>
      <c r="H62" s="14"/>
      <c r="I62" s="14"/>
      <c r="J62" s="14"/>
      <c r="K62" s="56"/>
    </row>
    <row r="63" customFormat="false" ht="12.75" hidden="false" customHeight="false" outlineLevel="0" collapsed="false">
      <c r="A63" s="54" t="s">
        <v>325</v>
      </c>
      <c r="B63" s="65" t="n">
        <v>1</v>
      </c>
      <c r="C63" s="12" t="n">
        <v>248</v>
      </c>
      <c r="D63" s="66" t="n">
        <v>248</v>
      </c>
      <c r="E63" s="66"/>
      <c r="F63" s="66" t="n">
        <v>44640</v>
      </c>
      <c r="G63" s="66" t="n">
        <v>44640</v>
      </c>
      <c r="H63" s="14"/>
      <c r="I63" s="14"/>
      <c r="J63" s="14"/>
      <c r="K63" s="56"/>
    </row>
    <row r="64" customFormat="false" ht="12.75" hidden="false" customHeight="false" outlineLevel="0" collapsed="false">
      <c r="A64" s="54" t="s">
        <v>329</v>
      </c>
      <c r="B64" s="65" t="n">
        <v>1</v>
      </c>
      <c r="C64" s="12" t="n">
        <v>248</v>
      </c>
      <c r="D64" s="66" t="n">
        <v>248</v>
      </c>
      <c r="E64" s="66"/>
      <c r="F64" s="66" t="n">
        <v>44640</v>
      </c>
      <c r="G64" s="66" t="n">
        <v>44640</v>
      </c>
      <c r="H64" s="14"/>
      <c r="I64" s="14"/>
      <c r="J64" s="14"/>
      <c r="K64" s="56"/>
    </row>
    <row r="65" customFormat="false" ht="12.75" hidden="false" customHeight="false" outlineLevel="0" collapsed="false">
      <c r="A65" s="54" t="s">
        <v>493</v>
      </c>
      <c r="B65" s="65" t="n">
        <v>1</v>
      </c>
      <c r="C65" s="12" t="n">
        <v>248</v>
      </c>
      <c r="D65" s="66" t="n">
        <v>248</v>
      </c>
      <c r="E65" s="66"/>
      <c r="F65" s="66" t="n">
        <v>44640</v>
      </c>
      <c r="G65" s="66" t="n">
        <v>44640</v>
      </c>
      <c r="H65" s="14"/>
      <c r="I65" s="14"/>
      <c r="J65" s="14"/>
      <c r="K65" s="56"/>
    </row>
    <row r="66" customFormat="false" ht="12.75" hidden="false" customHeight="false" outlineLevel="0" collapsed="false">
      <c r="A66" s="54" t="s">
        <v>447</v>
      </c>
      <c r="B66" s="65" t="n">
        <v>1</v>
      </c>
      <c r="C66" s="12" t="n">
        <v>248</v>
      </c>
      <c r="D66" s="66" t="n">
        <v>248</v>
      </c>
      <c r="E66" s="66"/>
      <c r="F66" s="66" t="n">
        <v>44640</v>
      </c>
      <c r="G66" s="66" t="n">
        <v>44640</v>
      </c>
      <c r="H66" s="14"/>
      <c r="I66" s="14"/>
      <c r="J66" s="14"/>
      <c r="K66" s="56"/>
    </row>
    <row r="67" customFormat="false" ht="12.75" hidden="false" customHeight="false" outlineLevel="0" collapsed="false">
      <c r="A67" s="73" t="s">
        <v>444</v>
      </c>
      <c r="B67" s="68" t="n">
        <v>1</v>
      </c>
      <c r="C67" s="69" t="n">
        <v>126</v>
      </c>
      <c r="D67" s="70" t="n">
        <v>126</v>
      </c>
      <c r="E67" s="70"/>
      <c r="F67" s="70" t="n">
        <v>22680</v>
      </c>
      <c r="G67" s="70" t="n">
        <v>22680</v>
      </c>
      <c r="H67" s="22"/>
      <c r="I67" s="22"/>
      <c r="J67" s="22"/>
      <c r="K67" s="71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41"/>
    <col collapsed="false" customWidth="true" hidden="false" outlineLevel="0" max="6" min="6" style="0" width="15.13"/>
    <col collapsed="false" customWidth="true" hidden="false" outlineLevel="0" max="7" min="7" style="0" width="10.71"/>
    <col collapsed="false" customWidth="true" hidden="false" outlineLevel="0" max="8" min="8" style="0" width="17.56"/>
    <col collapsed="false" customWidth="true" hidden="false" outlineLevel="0" max="9" min="9" style="0" width="34.41"/>
  </cols>
  <sheetData>
    <row r="1" customFormat="false" ht="12.75" hidden="false" customHeight="false" outlineLevel="0" collapsed="false">
      <c r="A1" s="2" t="s">
        <v>623</v>
      </c>
    </row>
    <row r="3" customFormat="false" ht="12.75" hidden="false" customHeight="false" outlineLevel="0" collapsed="false">
      <c r="Z3" s="21" t="s">
        <v>49</v>
      </c>
      <c r="AA3" s="22"/>
      <c r="AB3" s="14"/>
    </row>
    <row r="4" customFormat="false" ht="12.75" hidden="false" customHeight="false" outlineLevel="0" collapsed="false">
      <c r="A4" s="2" t="s">
        <v>50</v>
      </c>
      <c r="B4" s="2" t="s">
        <v>51</v>
      </c>
      <c r="C4" s="2" t="s">
        <v>52</v>
      </c>
      <c r="D4" s="2" t="s">
        <v>53</v>
      </c>
      <c r="E4" s="2" t="s">
        <v>54</v>
      </c>
      <c r="F4" s="2" t="s">
        <v>55</v>
      </c>
      <c r="G4" s="2" t="s">
        <v>56</v>
      </c>
      <c r="H4" s="2" t="s">
        <v>9</v>
      </c>
      <c r="I4" s="2" t="s">
        <v>57</v>
      </c>
      <c r="J4" s="2" t="s">
        <v>58</v>
      </c>
      <c r="K4" s="23" t="s">
        <v>59</v>
      </c>
      <c r="L4" s="2" t="s">
        <v>64</v>
      </c>
      <c r="M4" s="2" t="s">
        <v>74</v>
      </c>
      <c r="N4" s="23" t="s">
        <v>79</v>
      </c>
      <c r="O4" s="23" t="s">
        <v>80</v>
      </c>
      <c r="P4" s="23" t="s">
        <v>81</v>
      </c>
      <c r="Q4" s="2" t="s">
        <v>82</v>
      </c>
      <c r="R4" s="2" t="s">
        <v>83</v>
      </c>
      <c r="S4" s="2" t="s">
        <v>12</v>
      </c>
      <c r="T4" s="23" t="s">
        <v>88</v>
      </c>
      <c r="U4" s="23" t="s">
        <v>89</v>
      </c>
      <c r="V4" s="2" t="s">
        <v>37</v>
      </c>
      <c r="W4" s="2" t="s">
        <v>91</v>
      </c>
      <c r="X4" s="2" t="s">
        <v>96</v>
      </c>
      <c r="Y4" s="23" t="s">
        <v>97</v>
      </c>
      <c r="Z4" s="2" t="s">
        <v>99</v>
      </c>
      <c r="AA4" s="23" t="s">
        <v>100</v>
      </c>
      <c r="AB4" s="23" t="s">
        <v>101</v>
      </c>
      <c r="AC4" s="2" t="s">
        <v>102</v>
      </c>
      <c r="AD4" s="2" t="s">
        <v>103</v>
      </c>
      <c r="AE4" s="2" t="s">
        <v>104</v>
      </c>
      <c r="AF4" s="2" t="s">
        <v>105</v>
      </c>
      <c r="AG4" s="2" t="s">
        <v>106</v>
      </c>
      <c r="AH4" s="2" t="s">
        <v>107</v>
      </c>
      <c r="AI4" s="23" t="s">
        <v>283</v>
      </c>
      <c r="AJ4" s="23" t="s">
        <v>284</v>
      </c>
      <c r="AK4" s="23" t="s">
        <v>285</v>
      </c>
      <c r="AL4" s="23" t="s">
        <v>284</v>
      </c>
      <c r="AM4" s="2" t="s">
        <v>286</v>
      </c>
      <c r="AN4" s="2" t="s">
        <v>287</v>
      </c>
      <c r="AO4" s="2" t="s">
        <v>288</v>
      </c>
      <c r="AP4" s="2" t="s">
        <v>289</v>
      </c>
      <c r="AQ4" s="2" t="s">
        <v>290</v>
      </c>
      <c r="AR4" s="2" t="s">
        <v>291</v>
      </c>
      <c r="AS4" s="2" t="s">
        <v>292</v>
      </c>
      <c r="AT4" s="2" t="s">
        <v>293</v>
      </c>
      <c r="AU4" s="2" t="s">
        <v>294</v>
      </c>
      <c r="AV4" s="2" t="s">
        <v>295</v>
      </c>
      <c r="AW4" s="2" t="s">
        <v>296</v>
      </c>
      <c r="AX4" s="2" t="s">
        <v>297</v>
      </c>
      <c r="AY4" s="2" t="s">
        <v>298</v>
      </c>
    </row>
    <row r="5" customFormat="false" ht="12.75" hidden="false" customHeight="false" outlineLevel="0" collapsed="false">
      <c r="A5" s="0" t="s">
        <v>624</v>
      </c>
      <c r="B5" s="0" t="n">
        <v>2001</v>
      </c>
      <c r="C5" s="24" t="n">
        <v>37012</v>
      </c>
      <c r="D5" s="0" t="s">
        <v>382</v>
      </c>
      <c r="E5" s="0" t="s">
        <v>625</v>
      </c>
      <c r="F5" s="0" t="s">
        <v>626</v>
      </c>
      <c r="G5" s="0" t="s">
        <v>166</v>
      </c>
      <c r="H5" s="0" t="s">
        <v>627</v>
      </c>
      <c r="I5" s="0" t="s">
        <v>628</v>
      </c>
      <c r="J5" s="0" t="s">
        <v>58</v>
      </c>
      <c r="Z5" s="0" t="n">
        <v>0</v>
      </c>
      <c r="AA5" s="0" t="n">
        <v>0</v>
      </c>
      <c r="AB5" s="12" t="n">
        <v>0</v>
      </c>
      <c r="AC5" s="0" t="s">
        <v>177</v>
      </c>
      <c r="AD5" s="0" t="s">
        <v>115</v>
      </c>
      <c r="AE5" s="0" t="s">
        <v>116</v>
      </c>
      <c r="AF5" s="25" t="s">
        <v>58</v>
      </c>
      <c r="AG5" s="25"/>
      <c r="AH5" s="25"/>
      <c r="AM5" s="0" t="s">
        <v>611</v>
      </c>
      <c r="AY5" s="0" t="n">
        <v>620</v>
      </c>
    </row>
    <row r="6" customFormat="false" ht="12.75" hidden="false" customHeight="false" outlineLevel="0" collapsed="false">
      <c r="A6" s="0" t="s">
        <v>624</v>
      </c>
      <c r="B6" s="0" t="n">
        <v>1999</v>
      </c>
      <c r="C6" s="24"/>
      <c r="D6" s="0" t="s">
        <v>405</v>
      </c>
      <c r="E6" s="0" t="s">
        <v>629</v>
      </c>
      <c r="F6" s="0" t="s">
        <v>435</v>
      </c>
      <c r="G6" s="0" t="s">
        <v>570</v>
      </c>
      <c r="I6" s="0" t="s">
        <v>630</v>
      </c>
      <c r="L6" s="0" t="s">
        <v>64</v>
      </c>
      <c r="Z6" s="0" t="n">
        <v>0</v>
      </c>
      <c r="AA6" s="0" t="n">
        <v>0</v>
      </c>
      <c r="AB6" s="12" t="n">
        <v>0</v>
      </c>
      <c r="AC6" s="0" t="s">
        <v>545</v>
      </c>
      <c r="AD6" s="0" t="s">
        <v>115</v>
      </c>
      <c r="AE6" s="0" t="s">
        <v>116</v>
      </c>
      <c r="AF6" s="0" t="s">
        <v>64</v>
      </c>
      <c r="AM6" s="0" t="s">
        <v>613</v>
      </c>
      <c r="AN6" s="0" t="n">
        <v>0</v>
      </c>
      <c r="AY6" s="0" t="n">
        <v>759</v>
      </c>
    </row>
    <row r="7" customFormat="false" ht="12" hidden="false" customHeight="true" outlineLevel="0" collapsed="false">
      <c r="A7" s="0" t="s">
        <v>624</v>
      </c>
      <c r="B7" s="0" t="n">
        <v>2000</v>
      </c>
      <c r="C7" s="24"/>
      <c r="D7" s="0" t="s">
        <v>405</v>
      </c>
      <c r="E7" s="0" t="s">
        <v>631</v>
      </c>
      <c r="F7" s="0" t="s">
        <v>632</v>
      </c>
      <c r="G7" s="0" t="s">
        <v>633</v>
      </c>
      <c r="H7" s="0" t="s">
        <v>23</v>
      </c>
      <c r="I7" s="0" t="s">
        <v>634</v>
      </c>
      <c r="L7" s="0" t="s">
        <v>64</v>
      </c>
      <c r="Z7" s="0" t="n">
        <v>0</v>
      </c>
      <c r="AA7" s="0" t="n">
        <v>0</v>
      </c>
      <c r="AB7" s="12" t="n">
        <v>0</v>
      </c>
      <c r="AC7" s="0" t="s">
        <v>114</v>
      </c>
      <c r="AD7" s="0" t="s">
        <v>115</v>
      </c>
      <c r="AE7" s="0" t="s">
        <v>116</v>
      </c>
      <c r="AF7" s="27" t="s">
        <v>64</v>
      </c>
      <c r="AG7" s="27"/>
      <c r="AH7" s="27"/>
      <c r="AM7" s="0" t="s">
        <v>607</v>
      </c>
      <c r="AN7" s="0" t="n">
        <v>0</v>
      </c>
      <c r="AY7" s="0" t="n">
        <v>754</v>
      </c>
    </row>
    <row r="8" customFormat="false" ht="12" hidden="false" customHeight="true" outlineLevel="0" collapsed="false">
      <c r="A8" s="0" t="s">
        <v>624</v>
      </c>
      <c r="B8" s="0" t="n">
        <v>2001</v>
      </c>
      <c r="C8" s="24"/>
      <c r="D8" s="0" t="s">
        <v>109</v>
      </c>
      <c r="E8" s="0" t="s">
        <v>635</v>
      </c>
      <c r="F8" s="0" t="s">
        <v>147</v>
      </c>
      <c r="G8" s="0" t="s">
        <v>148</v>
      </c>
      <c r="H8" s="0" t="s">
        <v>636</v>
      </c>
      <c r="I8" s="0" t="s">
        <v>637</v>
      </c>
      <c r="L8" s="0" t="s">
        <v>64</v>
      </c>
      <c r="Z8" s="0" t="n">
        <v>0</v>
      </c>
      <c r="AA8" s="0" t="n">
        <v>0</v>
      </c>
      <c r="AB8" s="12" t="n">
        <v>0</v>
      </c>
      <c r="AC8" s="0" t="s">
        <v>114</v>
      </c>
      <c r="AD8" s="0" t="s">
        <v>115</v>
      </c>
      <c r="AE8" s="0" t="s">
        <v>116</v>
      </c>
      <c r="AF8" s="25" t="s">
        <v>64</v>
      </c>
      <c r="AG8" s="25"/>
      <c r="AH8" s="25"/>
      <c r="AY8" s="0" t="n">
        <v>742</v>
      </c>
    </row>
    <row r="9" customFormat="false" ht="12.75" hidden="false" customHeight="false" outlineLevel="0" collapsed="false">
      <c r="A9" s="0" t="s">
        <v>624</v>
      </c>
      <c r="B9" s="0" t="n">
        <v>2001</v>
      </c>
      <c r="C9" s="24" t="n">
        <v>37043</v>
      </c>
      <c r="D9" s="0" t="s">
        <v>117</v>
      </c>
      <c r="E9" s="0" t="s">
        <v>638</v>
      </c>
      <c r="F9" s="0" t="s">
        <v>135</v>
      </c>
      <c r="G9" s="0" t="s">
        <v>135</v>
      </c>
      <c r="H9" s="0" t="s">
        <v>125</v>
      </c>
      <c r="I9" s="0" t="s">
        <v>639</v>
      </c>
      <c r="S9" s="0" t="s">
        <v>12</v>
      </c>
      <c r="Z9" s="0" t="n">
        <v>0</v>
      </c>
      <c r="AA9" s="0" t="n">
        <v>0</v>
      </c>
      <c r="AB9" s="12" t="n">
        <v>0</v>
      </c>
      <c r="AC9" s="0" t="s">
        <v>121</v>
      </c>
      <c r="AD9" s="0" t="s">
        <v>115</v>
      </c>
      <c r="AE9" s="0" t="s">
        <v>116</v>
      </c>
      <c r="AF9" s="2" t="s">
        <v>12</v>
      </c>
      <c r="AG9" s="2"/>
      <c r="AH9" s="2"/>
      <c r="AI9" s="26" t="s">
        <v>314</v>
      </c>
      <c r="AJ9" s="0" t="s">
        <v>315</v>
      </c>
      <c r="AN9" s="0" t="n">
        <v>0</v>
      </c>
      <c r="AY9" s="0" t="n">
        <v>856</v>
      </c>
    </row>
    <row r="10" customFormat="false" ht="12.75" hidden="false" customHeight="false" outlineLevel="0" collapsed="false">
      <c r="A10" s="0" t="s">
        <v>624</v>
      </c>
      <c r="B10" s="0" t="n">
        <v>2001</v>
      </c>
      <c r="C10" s="24"/>
      <c r="D10" s="0" t="s">
        <v>117</v>
      </c>
      <c r="E10" s="0" t="s">
        <v>638</v>
      </c>
      <c r="F10" s="0" t="s">
        <v>640</v>
      </c>
      <c r="G10" s="0" t="s">
        <v>641</v>
      </c>
      <c r="H10" s="0" t="s">
        <v>125</v>
      </c>
      <c r="I10" s="0" t="s">
        <v>642</v>
      </c>
      <c r="S10" s="0" t="s">
        <v>12</v>
      </c>
      <c r="Z10" s="0" t="n">
        <v>0</v>
      </c>
      <c r="AA10" s="0" t="n">
        <v>0</v>
      </c>
      <c r="AB10" s="12" t="n">
        <v>0</v>
      </c>
      <c r="AC10" s="0" t="s">
        <v>121</v>
      </c>
      <c r="AD10" s="0" t="s">
        <v>115</v>
      </c>
      <c r="AE10" s="0" t="s">
        <v>116</v>
      </c>
      <c r="AF10" s="25" t="s">
        <v>12</v>
      </c>
      <c r="AG10" s="25"/>
      <c r="AH10" s="25"/>
      <c r="AI10" s="26" t="s">
        <v>314</v>
      </c>
      <c r="AJ10" s="0" t="s">
        <v>315</v>
      </c>
      <c r="AY10" s="0" t="n">
        <v>374</v>
      </c>
    </row>
    <row r="11" customFormat="false" ht="12.75" hidden="false" customHeight="false" outlineLevel="0" collapsed="false">
      <c r="A11" s="0" t="s">
        <v>624</v>
      </c>
      <c r="B11" s="0" t="n">
        <v>2003</v>
      </c>
      <c r="C11" s="24"/>
      <c r="D11" s="0" t="s">
        <v>117</v>
      </c>
      <c r="E11" s="0" t="s">
        <v>643</v>
      </c>
      <c r="F11" s="0" t="s">
        <v>644</v>
      </c>
      <c r="G11" s="0" t="s">
        <v>145</v>
      </c>
      <c r="H11" s="0" t="s">
        <v>125</v>
      </c>
      <c r="I11" s="0" t="s">
        <v>645</v>
      </c>
      <c r="S11" s="0" t="s">
        <v>12</v>
      </c>
      <c r="Z11" s="0" t="n">
        <v>0</v>
      </c>
      <c r="AA11" s="0" t="n">
        <v>0</v>
      </c>
      <c r="AB11" s="12" t="n">
        <v>0</v>
      </c>
      <c r="AC11" s="0" t="s">
        <v>114</v>
      </c>
      <c r="AD11" s="0" t="s">
        <v>115</v>
      </c>
      <c r="AE11" s="0" t="s">
        <v>116</v>
      </c>
      <c r="AF11" s="25" t="s">
        <v>12</v>
      </c>
      <c r="AG11" s="25"/>
      <c r="AH11" s="25"/>
      <c r="AI11" s="26" t="s">
        <v>314</v>
      </c>
      <c r="AJ11" s="0" t="s">
        <v>315</v>
      </c>
      <c r="AM11" s="0" t="s">
        <v>595</v>
      </c>
      <c r="AY11" s="0" t="n">
        <v>358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2001-03-01T19:22:07Z</dcterms:created>
  <dc:creator/>
  <dc:description/>
  <dc:language>en-US</dc:language>
  <cp:lastModifiedBy>ppolsky</cp:lastModifiedBy>
  <cp:lastPrinted>2001-03-13T17:57:11Z</cp:lastPrinted>
  <cp:revision>0</cp:revision>
  <dc:subject/>
  <dc:title/>
</cp:coreProperties>
</file>