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ick and Dirty" sheetId="1" state="visible" r:id="rId3"/>
    <sheet name="Sheet1" sheetId="2" state="visible" r:id="rId4"/>
  </sheets>
  <definedNames>
    <definedName function="false" hidden="false" localSheetId="0" name="_xlnm.Print_Area" vbProcedure="false">'Quick and Dirty'!$A$1:$J$116</definedName>
    <definedName function="false" hidden="false" name="P" vbProcedure="false">#REF!</definedName>
    <definedName function="false" hidden="false" name="PCONS" vbProcedure="false">#REF!</definedName>
    <definedName function="false" hidden="false" name="PRNT" vbProcedure="false">#REF!</definedName>
    <definedName function="false" hidden="false" name="PSALES" vbProcedure="false">#REF!</definedName>
    <definedName function="false" hidden="false" name="PWAK" vbProcedure="false">#REF!</definedName>
    <definedName function="false" hidden="false" name="PWEST" vbProcedure="false">#REF!</definedName>
    <definedName function="false" hidden="false" name="PWWALL" vbProcedure="false">#REF!</definedName>
    <definedName function="false" hidden="false" localSheetId="0" name="P" vbProcedure="false">#REF!</definedName>
    <definedName function="false" hidden="false" localSheetId="0" name="PCONS" vbProcedure="false">#REF!</definedName>
    <definedName function="false" hidden="false" localSheetId="0" name="PRNT" vbProcedure="false">#REF!</definedName>
    <definedName function="false" hidden="false" localSheetId="0" name="PSALES" vbProcedure="false">#REF!</definedName>
    <definedName function="false" hidden="false" localSheetId="0" name="PWAK" vbProcedure="false">#REF!</definedName>
    <definedName function="false" hidden="false" localSheetId="0" name="PWEST" vbProcedure="false">#REF!</definedName>
    <definedName function="false" hidden="false" localSheetId="0" name="PWWALL" vbProcedure="false">#REF!</definedName>
    <definedName function="false" hidden="false" localSheetId="0" name="solver_opt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<sst xmlns="http://schemas.openxmlformats.org/spreadsheetml/2006/main" count="270" uniqueCount="121">
  <si>
    <t xml:space="preserve">WALLARAH - 5YR PLAN</t>
  </si>
  <si>
    <t xml:space="preserve">COAL SALES AND REVENUE PLAN</t>
  </si>
  <si>
    <t xml:space="preserve">00/01</t>
  </si>
  <si>
    <t xml:space="preserve">01/02</t>
  </si>
  <si>
    <t xml:space="preserve">02/03</t>
  </si>
  <si>
    <t xml:space="preserve">03/04</t>
  </si>
  <si>
    <t xml:space="preserve">04/05</t>
  </si>
  <si>
    <t xml:space="preserve">05/06</t>
  </si>
  <si>
    <t xml:space="preserve">5 Yr</t>
  </si>
  <si>
    <t xml:space="preserve">Year</t>
  </si>
  <si>
    <t xml:space="preserve">Actual</t>
  </si>
  <si>
    <t xml:space="preserve">Budget</t>
  </si>
  <si>
    <t xml:space="preserve">Plan</t>
  </si>
  <si>
    <t xml:space="preserve">Moonee Exports</t>
  </si>
  <si>
    <t xml:space="preserve">Kt</t>
  </si>
  <si>
    <t xml:space="preserve">Chain Valley Exports</t>
  </si>
  <si>
    <t xml:space="preserve">Wallarah Exports</t>
  </si>
  <si>
    <t xml:space="preserve">Total Exports</t>
  </si>
  <si>
    <t xml:space="preserve">Moonee Domestic</t>
  </si>
  <si>
    <t xml:space="preserve">Chain Valley Domestic</t>
  </si>
  <si>
    <t xml:space="preserve">Wallarah Domestic</t>
  </si>
  <si>
    <t xml:space="preserve">Total Domestic</t>
  </si>
  <si>
    <t xml:space="preserve">Total Sales</t>
  </si>
  <si>
    <t xml:space="preserve">US$/t</t>
  </si>
  <si>
    <t xml:space="preserve">Export Coal Price</t>
  </si>
  <si>
    <t xml:space="preserve">FX Rate</t>
  </si>
  <si>
    <t xml:space="preserve">A$/t</t>
  </si>
  <si>
    <t xml:space="preserve">Domestic Coal Price</t>
  </si>
  <si>
    <t xml:space="preserve">A$/Gj</t>
  </si>
  <si>
    <t xml:space="preserve">Average Coal Price</t>
  </si>
  <si>
    <t xml:space="preserve">Export Revenue</t>
  </si>
  <si>
    <t xml:space="preserve">A$000</t>
  </si>
  <si>
    <t xml:space="preserve">Domestic Revenue</t>
  </si>
  <si>
    <t xml:space="preserve">Total Revenue</t>
  </si>
  <si>
    <t xml:space="preserve">PRODUCTION PLAN</t>
  </si>
  <si>
    <t xml:space="preserve">Chain Valley Unit 1</t>
  </si>
  <si>
    <t xml:space="preserve">Kt ROM</t>
  </si>
  <si>
    <t xml:space="preserve">Chain Valley Unit 2</t>
  </si>
  <si>
    <t xml:space="preserve">Total Chain Valley</t>
  </si>
  <si>
    <t xml:space="preserve">Wallarah</t>
  </si>
  <si>
    <t xml:space="preserve">Moonee</t>
  </si>
  <si>
    <t xml:space="preserve">Total GNS Production</t>
  </si>
  <si>
    <t xml:space="preserve">Raw Coal to Vales Point</t>
  </si>
  <si>
    <t xml:space="preserve">CPP Feed</t>
  </si>
  <si>
    <t xml:space="preserve">Export Coal Yield</t>
  </si>
  <si>
    <t xml:space="preserve">%</t>
  </si>
  <si>
    <t xml:space="preserve">BPF Yield</t>
  </si>
  <si>
    <t xml:space="preserve">Total Yield</t>
  </si>
  <si>
    <t xml:space="preserve">Export Product</t>
  </si>
  <si>
    <t xml:space="preserve">BPF Product</t>
  </si>
  <si>
    <t xml:space="preserve">Total Product</t>
  </si>
  <si>
    <t xml:space="preserve">Trucked to PWCS</t>
  </si>
  <si>
    <t xml:space="preserve">Trucked to Chain Valley</t>
  </si>
  <si>
    <t xml:space="preserve">UNIT COSTS OF PRODUCTION AND SALES</t>
  </si>
  <si>
    <t xml:space="preserve">Moonee Pit-Top Cost</t>
  </si>
  <si>
    <t xml:space="preserve">$/t ROM</t>
  </si>
  <si>
    <t xml:space="preserve">Chain Valley Pit-Top Cost</t>
  </si>
  <si>
    <t xml:space="preserve">Wallarah Pit-Top Cost</t>
  </si>
  <si>
    <t xml:space="preserve">Average Pit-Top Cost</t>
  </si>
  <si>
    <t xml:space="preserve">Chain Valley to Vales Point Cost</t>
  </si>
  <si>
    <t xml:space="preserve">Chain Valley to CPP or Return</t>
  </si>
  <si>
    <t xml:space="preserve">Wallarah to CPP Cost</t>
  </si>
  <si>
    <t xml:space="preserve">CPP/Handling Cost</t>
  </si>
  <si>
    <t xml:space="preserve">NSW Royalty</t>
  </si>
  <si>
    <t xml:space="preserve">$/t Sales</t>
  </si>
  <si>
    <t xml:space="preserve">Truck to PWCS Cost</t>
  </si>
  <si>
    <t xml:space="preserve">Port Costs</t>
  </si>
  <si>
    <t xml:space="preserve">DOMESTIC PROFITABILITY</t>
  </si>
  <si>
    <t xml:space="preserve">Cost of CV ROM Domestic Coal </t>
  </si>
  <si>
    <t xml:space="preserve">$000</t>
  </si>
  <si>
    <t xml:space="preserve">Cost of CV Washed Domestic Coal</t>
  </si>
  <si>
    <t xml:space="preserve">Truck CV Coal to CPP</t>
  </si>
  <si>
    <t xml:space="preserve">CPP/Handling Costs</t>
  </si>
  <si>
    <t xml:space="preserve">Truck Washed Coal to Chain Valley</t>
  </si>
  <si>
    <t xml:space="preserve">Truck Chain Valley to Vales Point</t>
  </si>
  <si>
    <t xml:space="preserve">Royalty</t>
  </si>
  <si>
    <t xml:space="preserve">Overhead</t>
  </si>
  <si>
    <t xml:space="preserve">Total Cost of Domestic Sales</t>
  </si>
  <si>
    <t xml:space="preserve">Domestic Sales Revenue</t>
  </si>
  <si>
    <t xml:space="preserve">Domestic PBITD</t>
  </si>
  <si>
    <t xml:space="preserve">$/t</t>
  </si>
  <si>
    <t xml:space="preserve">EXPORT PROFITABILITY</t>
  </si>
  <si>
    <t xml:space="preserve">Moonee P-t-Top Cost</t>
  </si>
  <si>
    <t xml:space="preserve">Total Pit-Top Cost</t>
  </si>
  <si>
    <t xml:space="preserve">Truck Chain Valley to CPP</t>
  </si>
  <si>
    <t xml:space="preserve">Truck Wallarah to CPP</t>
  </si>
  <si>
    <t xml:space="preserve">Cost of Product Coal</t>
  </si>
  <si>
    <t xml:space="preserve">Total FOB Cost of Export Coal</t>
  </si>
  <si>
    <t xml:space="preserve">Export Sales Revenue</t>
  </si>
  <si>
    <t xml:space="preserve">Export PBITD</t>
  </si>
  <si>
    <t xml:space="preserve">PROFIT SUMMARY</t>
  </si>
  <si>
    <t xml:space="preserve">Domestic Coal PBITD</t>
  </si>
  <si>
    <t xml:space="preserve">Export Coal PBITD</t>
  </si>
  <si>
    <t xml:space="preserve">Total PBITD</t>
  </si>
  <si>
    <t xml:space="preserve">Depreciation/Amortisation</t>
  </si>
  <si>
    <t xml:space="preserve">PROFIT CONTRIBUTION</t>
  </si>
  <si>
    <t xml:space="preserve">CASHFLOW SUMMARY</t>
  </si>
  <si>
    <t xml:space="preserve">PBITD</t>
  </si>
  <si>
    <t xml:space="preserve">Working Capital</t>
  </si>
  <si>
    <t xml:space="preserve">Capital Expenditure</t>
  </si>
  <si>
    <t xml:space="preserve">NET CASHFLOW</t>
  </si>
  <si>
    <t xml:space="preserve">2002/1Q</t>
  </si>
  <si>
    <t xml:space="preserve">2002/2Q</t>
  </si>
  <si>
    <t xml:space="preserve">2002/3Q</t>
  </si>
  <si>
    <t xml:space="preserve">2002/4Q</t>
  </si>
  <si>
    <t xml:space="preserve">2003/1Q</t>
  </si>
  <si>
    <t xml:space="preserve">2003/2Q</t>
  </si>
  <si>
    <t xml:space="preserve">2003/3Q</t>
  </si>
  <si>
    <t xml:space="preserve">2003/4Q</t>
  </si>
  <si>
    <t xml:space="preserve">2004/1Q</t>
  </si>
  <si>
    <t xml:space="preserve">2004/2Q</t>
  </si>
  <si>
    <t xml:space="preserve">2004/3Q</t>
  </si>
  <si>
    <t xml:space="preserve">2004/4Q</t>
  </si>
  <si>
    <t xml:space="preserve">Coal Purchase Amount (MT)</t>
  </si>
  <si>
    <t xml:space="preserve">- Enron:</t>
  </si>
  <si>
    <t xml:space="preserve">- Ube:</t>
  </si>
  <si>
    <t xml:space="preserve">Coal Purchase Price (US$/ MT)</t>
  </si>
  <si>
    <t xml:space="preserve">NIC Renenue (US$'000):</t>
  </si>
  <si>
    <t xml:space="preserve">- Coal Sales Revenue:</t>
  </si>
  <si>
    <t xml:space="preserve">- Repayment from Excel:</t>
  </si>
  <si>
    <t xml:space="preserve">Amount due to Wallarah: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</si>
</sst>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General_)"/>
    <numFmt numFmtId="166" formatCode="[$-409]#,##0_);\(#,##0\)"/>
    <numFmt numFmtId="167" formatCode="[$-409]#,##0.00_);\(#,##0.00\)"/>
    <numFmt numFmtId="168" formatCode="0%"/>
    <numFmt numFmtId="169" formatCode="[$-409]#,##0.00_);[RED]\(#,##0.00\)"/>
    <numFmt numFmtId="170" formatCode="[$-409]0.00"/>
    <numFmt numFmtId="171" formatCode="\$#,##0;[RED]&quot;-$&quot;#,##0"/>
    <numFmt numFmtId="172" formatCode="#,##0"/>
    <numFmt numFmtId="173" formatCode="#,##0.00"/>
    <numFmt numFmtId="174" formatCode="[$-409]#,##0"/>
    <numFmt numFmtId="175" formatCode="[$-409]#,##0_);[RED]\(#,##0\)"/>
  </numFmts>
  <fonts count="14">
    <font>
      <sz val="12"/>
      <name val="Arial MT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7"/>
      <name val="CG Omega"/>
      <family val="2"/>
    </font>
    <font>
      <b val="true"/>
      <u val="single"/>
      <sz val="7"/>
      <color rgb="FF0000FF"/>
      <name val="CG Omega"/>
      <family val="2"/>
    </font>
    <font>
      <b val="true"/>
      <u val="single"/>
      <sz val="7"/>
      <name val="CG Omega"/>
      <family val="2"/>
    </font>
    <font>
      <sz val="7"/>
      <color rgb="FF0000FF"/>
      <name val="CG Omega"/>
      <family val="2"/>
    </font>
    <font>
      <b val="true"/>
      <sz val="7"/>
      <name val="CG Omega"/>
      <family val="2"/>
    </font>
    <font>
      <b val="true"/>
      <sz val="7"/>
      <color rgb="FF0000FF"/>
      <name val="CG Omega"/>
      <family val="1"/>
    </font>
    <font>
      <sz val="7"/>
      <color rgb="FF000000"/>
      <name val="CG Omega"/>
      <family val="2"/>
    </font>
    <font>
      <b val="true"/>
      <sz val="7"/>
      <color rgb="FF000000"/>
      <name val="CG Omega"/>
      <family val="2"/>
    </font>
    <font>
      <sz val="8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1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9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1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6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8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1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1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8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4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8" fillId="0" borderId="1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K1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65625" defaultRowHeight="15" customHeight="true" zeroHeight="false" outlineLevelRow="0" outlineLevelCol="0"/>
  <cols>
    <col collapsed="false" customWidth="true" hidden="false" outlineLevel="0" max="1" min="1" style="0" width="4.77"/>
    <col collapsed="false" customWidth="true" hidden="false" outlineLevel="0" max="2" min="2" style="0" width="20.77"/>
    <col collapsed="false" customWidth="true" hidden="false" outlineLevel="0" max="3" min="3" style="0" width="8.77"/>
    <col collapsed="false" customWidth="true" hidden="false" outlineLevel="0" max="10" min="4" style="0" width="5.77"/>
  </cols>
  <sheetData>
    <row r="2" customFormat="false" ht="12.95" hidden="false" customHeight="true" outlineLevel="0" collapsed="false">
      <c r="A2" s="1"/>
      <c r="B2" s="2"/>
      <c r="C2" s="3"/>
      <c r="D2" s="1"/>
      <c r="E2" s="4" t="s">
        <v>0</v>
      </c>
      <c r="G2" s="5"/>
      <c r="H2" s="1"/>
      <c r="I2" s="6"/>
    </row>
    <row r="3" customFormat="false" ht="12.95" hidden="false" customHeight="true" outlineLevel="0" collapsed="false">
      <c r="A3" s="1"/>
      <c r="B3" s="2"/>
      <c r="C3" s="3"/>
      <c r="D3" s="1"/>
      <c r="E3" s="7" t="s">
        <v>1</v>
      </c>
      <c r="G3" s="1"/>
      <c r="H3" s="1"/>
      <c r="I3" s="6"/>
    </row>
    <row r="4" customFormat="false" ht="12.95" hidden="false" customHeight="true" outlineLevel="0" collapsed="false">
      <c r="A4" s="1"/>
      <c r="B4" s="2"/>
      <c r="C4" s="8"/>
      <c r="D4" s="9" t="s">
        <v>2</v>
      </c>
      <c r="E4" s="10" t="s">
        <v>3</v>
      </c>
      <c r="F4" s="10" t="s">
        <v>4</v>
      </c>
      <c r="G4" s="10" t="s">
        <v>5</v>
      </c>
      <c r="H4" s="10" t="s">
        <v>6</v>
      </c>
      <c r="I4" s="11" t="s">
        <v>7</v>
      </c>
      <c r="J4" s="12" t="s">
        <v>8</v>
      </c>
    </row>
    <row r="5" customFormat="false" ht="12.95" hidden="false" customHeight="true" outlineLevel="0" collapsed="false">
      <c r="A5" s="1"/>
      <c r="B5" s="2"/>
      <c r="C5" s="13" t="s">
        <v>9</v>
      </c>
      <c r="D5" s="14" t="s">
        <v>10</v>
      </c>
      <c r="E5" s="15" t="s">
        <v>11</v>
      </c>
      <c r="F5" s="15" t="s">
        <v>12</v>
      </c>
      <c r="G5" s="15" t="s">
        <v>12</v>
      </c>
      <c r="H5" s="15" t="s">
        <v>12</v>
      </c>
      <c r="I5" s="15" t="s">
        <v>12</v>
      </c>
      <c r="J5" s="14" t="s">
        <v>12</v>
      </c>
    </row>
    <row r="6" customFormat="false" ht="12.95" hidden="false" customHeight="true" outlineLevel="0" collapsed="false">
      <c r="A6" s="1"/>
      <c r="B6" s="8" t="s">
        <v>13</v>
      </c>
      <c r="C6" s="8" t="s">
        <v>14</v>
      </c>
      <c r="D6" s="16"/>
      <c r="E6" s="17" t="n">
        <f aca="false">E34*0.8</f>
        <v>560</v>
      </c>
      <c r="F6" s="18" t="n">
        <f aca="false">F34*0.8</f>
        <v>0</v>
      </c>
      <c r="G6" s="18" t="n">
        <f aca="false">G34*0.8</f>
        <v>0</v>
      </c>
      <c r="H6" s="18" t="n">
        <f aca="false">H34*0.8</f>
        <v>0</v>
      </c>
      <c r="I6" s="19" t="n">
        <f aca="false">I34*0.8</f>
        <v>0</v>
      </c>
      <c r="J6" s="16" t="n">
        <f aca="false">SUM(E6:I6)</f>
        <v>560</v>
      </c>
    </row>
    <row r="7" customFormat="false" ht="12.95" hidden="false" customHeight="true" outlineLevel="0" collapsed="false">
      <c r="A7" s="1"/>
      <c r="B7" s="20" t="s">
        <v>15</v>
      </c>
      <c r="C7" s="21" t="s">
        <v>14</v>
      </c>
      <c r="D7" s="22"/>
      <c r="E7" s="23" t="n">
        <f aca="false">E41-E6</f>
        <v>56</v>
      </c>
      <c r="F7" s="23" t="n">
        <f aca="false">(F32-F36)*F38</f>
        <v>368</v>
      </c>
      <c r="G7" s="23" t="n">
        <f aca="false">(G32-G36)*G38</f>
        <v>368</v>
      </c>
      <c r="H7" s="23" t="n">
        <f aca="false">(H32-H36)*H38</f>
        <v>368</v>
      </c>
      <c r="I7" s="23" t="n">
        <f aca="false">(I32-I36)*I38</f>
        <v>368</v>
      </c>
      <c r="J7" s="24" t="n">
        <f aca="false">SUM(E7:I7)</f>
        <v>1528</v>
      </c>
    </row>
    <row r="8" customFormat="false" ht="12.95" hidden="false" customHeight="true" outlineLevel="0" collapsed="false">
      <c r="A8" s="1"/>
      <c r="B8" s="20" t="s">
        <v>16</v>
      </c>
      <c r="C8" s="21" t="s">
        <v>14</v>
      </c>
      <c r="D8" s="24"/>
      <c r="E8" s="23" t="n">
        <f aca="false">E33*E38</f>
        <v>0</v>
      </c>
      <c r="F8" s="23" t="n">
        <f aca="false">F33*F38</f>
        <v>368</v>
      </c>
      <c r="G8" s="23" t="n">
        <f aca="false">G33*G38</f>
        <v>368</v>
      </c>
      <c r="H8" s="23" t="n">
        <f aca="false">H33*H38</f>
        <v>368</v>
      </c>
      <c r="I8" s="23" t="n">
        <f aca="false">I33*I38</f>
        <v>368</v>
      </c>
      <c r="J8" s="25" t="n">
        <f aca="false">SUM(E8:I8)</f>
        <v>1472</v>
      </c>
    </row>
    <row r="9" customFormat="false" ht="12.95" hidden="false" customHeight="true" outlineLevel="0" collapsed="false">
      <c r="A9" s="26"/>
      <c r="B9" s="27" t="s">
        <v>17</v>
      </c>
      <c r="C9" s="28" t="s">
        <v>14</v>
      </c>
      <c r="D9" s="29"/>
      <c r="E9" s="30" t="n">
        <f aca="false">SUM(E6:E8)</f>
        <v>616</v>
      </c>
      <c r="F9" s="30" t="n">
        <f aca="false">SUM(F6:F8)</f>
        <v>736</v>
      </c>
      <c r="G9" s="30" t="n">
        <f aca="false">SUM(G6:G8)</f>
        <v>736</v>
      </c>
      <c r="H9" s="30" t="n">
        <f aca="false">SUM(H6:H8)</f>
        <v>736</v>
      </c>
      <c r="I9" s="30" t="n">
        <f aca="false">SUM(I6:I8)</f>
        <v>736</v>
      </c>
      <c r="J9" s="31" t="n">
        <f aca="false">SUM(J6:J8)</f>
        <v>3560</v>
      </c>
    </row>
    <row r="10" customFormat="false" ht="12.95" hidden="false" customHeight="true" outlineLevel="0" collapsed="false">
      <c r="A10" s="26"/>
      <c r="B10" s="20" t="s">
        <v>18</v>
      </c>
      <c r="C10" s="21" t="s">
        <v>14</v>
      </c>
      <c r="D10" s="22"/>
      <c r="E10" s="23" t="n">
        <f aca="false">E42</f>
        <v>115.5</v>
      </c>
      <c r="F10" s="23" t="n">
        <f aca="false">F42</f>
        <v>0</v>
      </c>
      <c r="G10" s="23" t="n">
        <f aca="false">G42</f>
        <v>0</v>
      </c>
      <c r="H10" s="23" t="n">
        <f aca="false">H42</f>
        <v>0</v>
      </c>
      <c r="I10" s="23" t="n">
        <f aca="false">I42</f>
        <v>0</v>
      </c>
      <c r="J10" s="24" t="n">
        <f aca="false">SUM(E10:I10)</f>
        <v>115.5</v>
      </c>
    </row>
    <row r="11" customFormat="false" ht="12.95" hidden="false" customHeight="true" outlineLevel="0" collapsed="false">
      <c r="A11" s="1"/>
      <c r="B11" s="20" t="s">
        <v>19</v>
      </c>
      <c r="C11" s="21" t="s">
        <v>14</v>
      </c>
      <c r="D11" s="32"/>
      <c r="E11" s="33" t="n">
        <f aca="false">E36</f>
        <v>380</v>
      </c>
      <c r="F11" s="23" t="n">
        <f aca="false">F36</f>
        <v>500</v>
      </c>
      <c r="G11" s="23" t="n">
        <f aca="false">G36</f>
        <v>500</v>
      </c>
      <c r="H11" s="23" t="n">
        <f aca="false">H36</f>
        <v>500</v>
      </c>
      <c r="I11" s="34" t="n">
        <f aca="false">I36</f>
        <v>500</v>
      </c>
      <c r="J11" s="24" t="n">
        <f aca="false">SUM(E11:I11)</f>
        <v>2380</v>
      </c>
    </row>
    <row r="12" customFormat="false" ht="12.95" hidden="false" customHeight="true" outlineLevel="0" collapsed="false">
      <c r="A12" s="1"/>
      <c r="B12" s="20" t="s">
        <v>20</v>
      </c>
      <c r="C12" s="21" t="s">
        <v>14</v>
      </c>
      <c r="D12" s="32"/>
      <c r="E12" s="35" t="n">
        <v>0</v>
      </c>
      <c r="F12" s="36" t="n">
        <v>0</v>
      </c>
      <c r="G12" s="36" t="n">
        <v>0</v>
      </c>
      <c r="H12" s="36" t="n">
        <v>0</v>
      </c>
      <c r="I12" s="37" t="n">
        <v>0</v>
      </c>
      <c r="J12" s="24" t="n">
        <f aca="false">SUM(E12:I12)</f>
        <v>0</v>
      </c>
    </row>
    <row r="13" customFormat="false" ht="12.95" hidden="false" customHeight="true" outlineLevel="0" collapsed="false">
      <c r="A13" s="1"/>
      <c r="B13" s="38" t="s">
        <v>21</v>
      </c>
      <c r="C13" s="39" t="s">
        <v>14</v>
      </c>
      <c r="D13" s="40"/>
      <c r="E13" s="41" t="n">
        <f aca="false">SUM(E10:E12)</f>
        <v>495.5</v>
      </c>
      <c r="F13" s="42" t="n">
        <f aca="false">SUM(F10:F12)</f>
        <v>500</v>
      </c>
      <c r="G13" s="42" t="n">
        <f aca="false">SUM(G10:G12)</f>
        <v>500</v>
      </c>
      <c r="H13" s="42" t="n">
        <f aca="false">SUM(H10:H12)</f>
        <v>500</v>
      </c>
      <c r="I13" s="42" t="n">
        <f aca="false">SUM(I10:I12)</f>
        <v>500</v>
      </c>
      <c r="J13" s="43" t="n">
        <f aca="false">SUM(J10:J12)</f>
        <v>2495.5</v>
      </c>
    </row>
    <row r="14" customFormat="false" ht="12.95" hidden="false" customHeight="true" outlineLevel="0" collapsed="false">
      <c r="A14" s="1"/>
      <c r="B14" s="38" t="s">
        <v>22</v>
      </c>
      <c r="C14" s="39" t="s">
        <v>14</v>
      </c>
      <c r="D14" s="43"/>
      <c r="E14" s="41" t="n">
        <f aca="false">E9+E13</f>
        <v>1111.5</v>
      </c>
      <c r="F14" s="42" t="n">
        <f aca="false">F9+F13</f>
        <v>1236</v>
      </c>
      <c r="G14" s="42" t="n">
        <f aca="false">G9+G13</f>
        <v>1236</v>
      </c>
      <c r="H14" s="42" t="n">
        <f aca="false">H9+H13</f>
        <v>1236</v>
      </c>
      <c r="I14" s="42" t="n">
        <f aca="false">I9+I13</f>
        <v>1236</v>
      </c>
      <c r="J14" s="43" t="n">
        <f aca="false">J9+J13</f>
        <v>6055.5</v>
      </c>
    </row>
    <row r="15" customFormat="false" ht="12.95" hidden="false" customHeight="true" outlineLevel="0" collapsed="false">
      <c r="A15" s="1"/>
      <c r="B15" s="2"/>
      <c r="C15" s="2"/>
      <c r="D15" s="44"/>
      <c r="E15" s="44"/>
      <c r="F15" s="44"/>
      <c r="G15" s="44"/>
      <c r="H15" s="44"/>
      <c r="I15" s="44"/>
      <c r="J15" s="44"/>
    </row>
    <row r="16" customFormat="false" ht="12.95" hidden="false" customHeight="true" outlineLevel="0" collapsed="false">
      <c r="A16" s="1"/>
      <c r="B16" s="45"/>
      <c r="C16" s="12" t="s">
        <v>23</v>
      </c>
      <c r="D16" s="46"/>
      <c r="E16" s="47" t="n">
        <v>32</v>
      </c>
      <c r="F16" s="47" t="n">
        <v>30</v>
      </c>
      <c r="G16" s="47" t="n">
        <v>30</v>
      </c>
      <c r="H16" s="47" t="n">
        <v>30</v>
      </c>
      <c r="I16" s="47" t="n">
        <v>30</v>
      </c>
      <c r="J16" s="46"/>
    </row>
    <row r="17" customFormat="false" ht="12.95" hidden="false" customHeight="true" outlineLevel="0" collapsed="false">
      <c r="A17" s="1"/>
      <c r="B17" s="48" t="s">
        <v>24</v>
      </c>
      <c r="C17" s="49" t="s">
        <v>25</v>
      </c>
      <c r="D17" s="32"/>
      <c r="E17" s="50" t="n">
        <v>0.5</v>
      </c>
      <c r="F17" s="50" t="n">
        <v>0.55</v>
      </c>
      <c r="G17" s="50" t="n">
        <v>0.6</v>
      </c>
      <c r="H17" s="50" t="n">
        <f aca="false">G17</f>
        <v>0.6</v>
      </c>
      <c r="I17" s="50" t="n">
        <f aca="false">H17</f>
        <v>0.6</v>
      </c>
      <c r="J17" s="32"/>
    </row>
    <row r="18" customFormat="false" ht="12.95" hidden="false" customHeight="true" outlineLevel="0" collapsed="false">
      <c r="A18" s="1"/>
      <c r="B18" s="51"/>
      <c r="C18" s="14" t="s">
        <v>26</v>
      </c>
      <c r="D18" s="52"/>
      <c r="E18" s="53" t="n">
        <f aca="false">E16/E17</f>
        <v>64</v>
      </c>
      <c r="F18" s="53" t="n">
        <f aca="false">F16/F17</f>
        <v>54.5454545454545</v>
      </c>
      <c r="G18" s="53" t="n">
        <f aca="false">G16/G17</f>
        <v>50</v>
      </c>
      <c r="H18" s="53" t="n">
        <f aca="false">H16/H17</f>
        <v>50</v>
      </c>
      <c r="I18" s="53" t="n">
        <f aca="false">I16/I17</f>
        <v>50</v>
      </c>
      <c r="J18" s="52" t="n">
        <f aca="false">J23/J9</f>
        <v>53.3622063329929</v>
      </c>
    </row>
    <row r="19" customFormat="false" ht="12.95" hidden="false" customHeight="true" outlineLevel="0" collapsed="false">
      <c r="A19" s="1"/>
      <c r="B19" s="48" t="s">
        <v>27</v>
      </c>
      <c r="C19" s="49" t="s">
        <v>28</v>
      </c>
      <c r="D19" s="32"/>
      <c r="E19" s="50" t="n">
        <v>1.55</v>
      </c>
      <c r="F19" s="44" t="n">
        <f aca="false">E19</f>
        <v>1.55</v>
      </c>
      <c r="G19" s="44" t="n">
        <f aca="false">F19</f>
        <v>1.55</v>
      </c>
      <c r="H19" s="44" t="n">
        <f aca="false">G19</f>
        <v>1.55</v>
      </c>
      <c r="I19" s="44" t="n">
        <f aca="false">H19</f>
        <v>1.55</v>
      </c>
      <c r="J19" s="32"/>
    </row>
    <row r="20" customFormat="false" ht="12.95" hidden="false" customHeight="true" outlineLevel="0" collapsed="false">
      <c r="A20" s="1"/>
      <c r="B20" s="14"/>
      <c r="C20" s="14" t="s">
        <v>26</v>
      </c>
      <c r="D20" s="52"/>
      <c r="E20" s="53" t="n">
        <f aca="false">E19*25</f>
        <v>38.75</v>
      </c>
      <c r="F20" s="53" t="n">
        <f aca="false">F19*25</f>
        <v>38.75</v>
      </c>
      <c r="G20" s="53" t="n">
        <f aca="false">G19*25</f>
        <v>38.75</v>
      </c>
      <c r="H20" s="53" t="n">
        <f aca="false">H19*25</f>
        <v>38.75</v>
      </c>
      <c r="I20" s="53" t="n">
        <f aca="false">I19*25</f>
        <v>38.75</v>
      </c>
      <c r="J20" s="52" t="n">
        <f aca="false">J24/J13</f>
        <v>38.75</v>
      </c>
    </row>
    <row r="21" customFormat="false" ht="12.95" hidden="false" customHeight="true" outlineLevel="0" collapsed="false">
      <c r="A21" s="1"/>
      <c r="B21" s="54" t="s">
        <v>29</v>
      </c>
      <c r="C21" s="55" t="s">
        <v>26</v>
      </c>
      <c r="D21" s="40"/>
      <c r="E21" s="56" t="n">
        <f aca="false">E25/E14</f>
        <v>52.7437022042285</v>
      </c>
      <c r="F21" s="56" t="n">
        <f aca="false">F25/F14</f>
        <v>48.1557075610474</v>
      </c>
      <c r="G21" s="56" t="n">
        <f aca="false">G25/G14</f>
        <v>45.4490291262136</v>
      </c>
      <c r="H21" s="56" t="n">
        <f aca="false">H25/H14</f>
        <v>45.4490291262136</v>
      </c>
      <c r="I21" s="56" t="n">
        <f aca="false">I25/I14</f>
        <v>45.4490291262136</v>
      </c>
      <c r="J21" s="40" t="n">
        <f aca="false">J25/J14</f>
        <v>47.3404474519783</v>
      </c>
    </row>
    <row r="22" customFormat="false" ht="12.95" hidden="false" customHeight="true" outlineLevel="0" collapsed="false">
      <c r="A22" s="1"/>
      <c r="B22" s="2"/>
      <c r="C22" s="2"/>
      <c r="D22" s="44"/>
      <c r="E22" s="44"/>
      <c r="F22" s="44"/>
      <c r="G22" s="44"/>
      <c r="H22" s="44"/>
      <c r="I22" s="44"/>
      <c r="J22" s="44"/>
    </row>
    <row r="23" customFormat="false" ht="12.95" hidden="false" customHeight="true" outlineLevel="0" collapsed="false">
      <c r="A23" s="1"/>
      <c r="B23" s="12" t="s">
        <v>30</v>
      </c>
      <c r="C23" s="12" t="s">
        <v>31</v>
      </c>
      <c r="D23" s="46"/>
      <c r="E23" s="18" t="n">
        <f aca="false">E9*E18</f>
        <v>39424</v>
      </c>
      <c r="F23" s="18" t="n">
        <f aca="false">F9*F18</f>
        <v>40145.4545454545</v>
      </c>
      <c r="G23" s="18" t="n">
        <f aca="false">G9*G18</f>
        <v>36800</v>
      </c>
      <c r="H23" s="18" t="n">
        <f aca="false">H9*H18</f>
        <v>36800</v>
      </c>
      <c r="I23" s="18" t="n">
        <f aca="false">I9*I18</f>
        <v>36800</v>
      </c>
      <c r="J23" s="16" t="n">
        <f aca="false">SUM(E23:I23)</f>
        <v>189969.454545455</v>
      </c>
    </row>
    <row r="24" customFormat="false" ht="12.95" hidden="false" customHeight="true" outlineLevel="0" collapsed="false">
      <c r="A24" s="1"/>
      <c r="B24" s="49" t="s">
        <v>32</v>
      </c>
      <c r="C24" s="49" t="s">
        <v>31</v>
      </c>
      <c r="D24" s="32"/>
      <c r="E24" s="23" t="n">
        <f aca="false">E13*E20</f>
        <v>19200.625</v>
      </c>
      <c r="F24" s="23" t="n">
        <f aca="false">F13*F20</f>
        <v>19375</v>
      </c>
      <c r="G24" s="23" t="n">
        <f aca="false">G13*G20</f>
        <v>19375</v>
      </c>
      <c r="H24" s="23" t="n">
        <f aca="false">H13*H20</f>
        <v>19375</v>
      </c>
      <c r="I24" s="23" t="n">
        <f aca="false">I13*I20</f>
        <v>19375</v>
      </c>
      <c r="J24" s="25" t="n">
        <f aca="false">SUM(E24:I24)</f>
        <v>96700.625</v>
      </c>
    </row>
    <row r="25" customFormat="false" ht="12.95" hidden="false" customHeight="true" outlineLevel="0" collapsed="false">
      <c r="A25" s="1"/>
      <c r="B25" s="54" t="s">
        <v>33</v>
      </c>
      <c r="C25" s="54" t="s">
        <v>31</v>
      </c>
      <c r="D25" s="40"/>
      <c r="E25" s="42" t="n">
        <f aca="false">SUM(E23:E24)</f>
        <v>58624.625</v>
      </c>
      <c r="F25" s="42" t="n">
        <f aca="false">SUM(F23:F24)</f>
        <v>59520.4545454545</v>
      </c>
      <c r="G25" s="42" t="n">
        <f aca="false">SUM(G23:G24)</f>
        <v>56175</v>
      </c>
      <c r="H25" s="42" t="n">
        <f aca="false">SUM(H23:H24)</f>
        <v>56175</v>
      </c>
      <c r="I25" s="42" t="n">
        <f aca="false">SUM(I23:I24)</f>
        <v>56175</v>
      </c>
      <c r="J25" s="43" t="n">
        <f aca="false">SUM(J23:J24)</f>
        <v>286670.079545455</v>
      </c>
    </row>
    <row r="26" customFormat="false" ht="12.95" hidden="false" customHeight="true" outlineLevel="0" collapsed="false">
      <c r="A26" s="1"/>
      <c r="B26" s="2"/>
      <c r="C26" s="2"/>
      <c r="D26" s="44"/>
      <c r="E26" s="44"/>
      <c r="F26" s="44"/>
      <c r="G26" s="44"/>
      <c r="H26" s="44"/>
      <c r="I26" s="44"/>
      <c r="J26" s="44"/>
    </row>
    <row r="27" customFormat="false" ht="12.95" hidden="false" customHeight="true" outlineLevel="0" collapsed="false">
      <c r="A27" s="1"/>
      <c r="B27" s="1"/>
      <c r="C27" s="1"/>
      <c r="D27" s="57"/>
      <c r="E27" s="58" t="s">
        <v>34</v>
      </c>
      <c r="G27" s="57"/>
      <c r="H27" s="59"/>
      <c r="I27" s="59"/>
    </row>
    <row r="28" customFormat="false" ht="12.95" hidden="false" customHeight="true" outlineLevel="0" collapsed="false">
      <c r="A28" s="1"/>
      <c r="B28" s="60"/>
      <c r="C28" s="8"/>
      <c r="D28" s="9" t="s">
        <v>2</v>
      </c>
      <c r="E28" s="10" t="s">
        <v>3</v>
      </c>
      <c r="F28" s="10" t="s">
        <v>4</v>
      </c>
      <c r="G28" s="10" t="s">
        <v>5</v>
      </c>
      <c r="H28" s="10" t="s">
        <v>6</v>
      </c>
      <c r="I28" s="11" t="s">
        <v>7</v>
      </c>
      <c r="J28" s="12" t="s">
        <v>8</v>
      </c>
    </row>
    <row r="29" customFormat="false" ht="12.95" hidden="false" customHeight="true" outlineLevel="0" collapsed="false">
      <c r="A29" s="1"/>
      <c r="B29" s="60"/>
      <c r="C29" s="13" t="s">
        <v>9</v>
      </c>
      <c r="D29" s="14" t="s">
        <v>10</v>
      </c>
      <c r="E29" s="15" t="s">
        <v>11</v>
      </c>
      <c r="F29" s="15" t="s">
        <v>12</v>
      </c>
      <c r="G29" s="15" t="s">
        <v>12</v>
      </c>
      <c r="H29" s="15" t="s">
        <v>12</v>
      </c>
      <c r="I29" s="15" t="s">
        <v>12</v>
      </c>
      <c r="J29" s="14" t="s">
        <v>12</v>
      </c>
    </row>
    <row r="30" customFormat="false" ht="12.95" hidden="false" customHeight="true" outlineLevel="0" collapsed="false">
      <c r="A30" s="1"/>
      <c r="B30" s="9" t="s">
        <v>35</v>
      </c>
      <c r="C30" s="20" t="s">
        <v>36</v>
      </c>
      <c r="D30" s="61"/>
      <c r="E30" s="62" t="n">
        <v>450</v>
      </c>
      <c r="F30" s="62" t="n">
        <v>450</v>
      </c>
      <c r="G30" s="62" t="n">
        <v>450</v>
      </c>
      <c r="H30" s="62" t="n">
        <v>450</v>
      </c>
      <c r="I30" s="63" t="n">
        <v>450</v>
      </c>
      <c r="J30" s="16" t="n">
        <f aca="false">SUM(E30:I30)</f>
        <v>2250</v>
      </c>
    </row>
    <row r="31" customFormat="false" ht="12.95" hidden="false" customHeight="true" outlineLevel="0" collapsed="false">
      <c r="A31" s="1"/>
      <c r="B31" s="21" t="s">
        <v>37</v>
      </c>
      <c r="C31" s="20" t="s">
        <v>36</v>
      </c>
      <c r="D31" s="64"/>
      <c r="E31" s="62" t="n">
        <v>0</v>
      </c>
      <c r="F31" s="62" t="n">
        <v>450</v>
      </c>
      <c r="G31" s="62" t="n">
        <v>450</v>
      </c>
      <c r="H31" s="62" t="n">
        <v>450</v>
      </c>
      <c r="I31" s="63" t="n">
        <v>450</v>
      </c>
      <c r="J31" s="25" t="n">
        <f aca="false">SUM(E31:I31)</f>
        <v>1800</v>
      </c>
    </row>
    <row r="32" customFormat="false" ht="12.95" hidden="false" customHeight="true" outlineLevel="0" collapsed="false">
      <c r="A32" s="1"/>
      <c r="B32" s="8" t="s">
        <v>38</v>
      </c>
      <c r="C32" s="8" t="s">
        <v>36</v>
      </c>
      <c r="D32" s="65"/>
      <c r="E32" s="66" t="n">
        <f aca="false">SUM(E30:E31)</f>
        <v>450</v>
      </c>
      <c r="F32" s="66" t="n">
        <f aca="false">SUM(F30:F31)</f>
        <v>900</v>
      </c>
      <c r="G32" s="66" t="n">
        <f aca="false">SUM(G30:G31)</f>
        <v>900</v>
      </c>
      <c r="H32" s="66" t="n">
        <f aca="false">SUM(H30:H31)</f>
        <v>900</v>
      </c>
      <c r="I32" s="66" t="n">
        <f aca="false">SUM(I30:I31)</f>
        <v>900</v>
      </c>
      <c r="J32" s="16" t="n">
        <f aca="false">SUM(E32:I32)</f>
        <v>4050</v>
      </c>
    </row>
    <row r="33" customFormat="false" ht="12.95" hidden="false" customHeight="true" outlineLevel="0" collapsed="false">
      <c r="A33" s="1"/>
      <c r="B33" s="20" t="s">
        <v>39</v>
      </c>
      <c r="C33" s="20" t="s">
        <v>36</v>
      </c>
      <c r="D33" s="61"/>
      <c r="E33" s="62" t="n">
        <v>0</v>
      </c>
      <c r="F33" s="62" t="n">
        <v>400</v>
      </c>
      <c r="G33" s="62" t="n">
        <v>400</v>
      </c>
      <c r="H33" s="62" t="n">
        <v>400</v>
      </c>
      <c r="I33" s="63" t="n">
        <v>400</v>
      </c>
      <c r="J33" s="67" t="n">
        <f aca="false">SUM(D33:I33)</f>
        <v>1600</v>
      </c>
    </row>
    <row r="34" customFormat="false" ht="12.95" hidden="false" customHeight="true" outlineLevel="0" collapsed="false">
      <c r="A34" s="1"/>
      <c r="B34" s="20" t="s">
        <v>40</v>
      </c>
      <c r="C34" s="20" t="s">
        <v>36</v>
      </c>
      <c r="D34" s="64"/>
      <c r="E34" s="62" t="n">
        <v>700</v>
      </c>
      <c r="F34" s="62" t="n">
        <v>0</v>
      </c>
      <c r="G34" s="62" t="n">
        <v>0</v>
      </c>
      <c r="H34" s="62" t="n">
        <v>0</v>
      </c>
      <c r="I34" s="63" t="n">
        <v>0</v>
      </c>
      <c r="J34" s="64" t="n">
        <f aca="false">SUM(E34:I34)</f>
        <v>700</v>
      </c>
    </row>
    <row r="35" customFormat="false" ht="12.95" hidden="false" customHeight="true" outlineLevel="0" collapsed="false">
      <c r="A35" s="1"/>
      <c r="B35" s="68" t="s">
        <v>41</v>
      </c>
      <c r="C35" s="68" t="s">
        <v>36</v>
      </c>
      <c r="D35" s="69"/>
      <c r="E35" s="70" t="n">
        <f aca="false">SUM(E32:E34)</f>
        <v>1150</v>
      </c>
      <c r="F35" s="71" t="n">
        <f aca="false">SUM(F32:F34)</f>
        <v>1300</v>
      </c>
      <c r="G35" s="71" t="n">
        <f aca="false">SUM(G32:G34)</f>
        <v>1300</v>
      </c>
      <c r="H35" s="71" t="n">
        <f aca="false">SUM(H32:H34)</f>
        <v>1300</v>
      </c>
      <c r="I35" s="72" t="n">
        <f aca="false">SUM(I32:I34)</f>
        <v>1300</v>
      </c>
      <c r="J35" s="73" t="n">
        <f aca="false">SUM(J32:J34)</f>
        <v>6350</v>
      </c>
    </row>
    <row r="36" customFormat="false" ht="12.95" hidden="false" customHeight="true" outlineLevel="0" collapsed="false">
      <c r="A36" s="1"/>
      <c r="B36" s="9" t="s">
        <v>42</v>
      </c>
      <c r="C36" s="8" t="s">
        <v>36</v>
      </c>
      <c r="D36" s="74"/>
      <c r="E36" s="75" t="n">
        <v>380</v>
      </c>
      <c r="F36" s="66" t="n">
        <v>500</v>
      </c>
      <c r="G36" s="66" t="n">
        <v>500</v>
      </c>
      <c r="H36" s="66" t="n">
        <v>500</v>
      </c>
      <c r="I36" s="76" t="n">
        <v>500</v>
      </c>
      <c r="J36" s="16" t="n">
        <f aca="false">SUM(E36:I36)</f>
        <v>2380</v>
      </c>
    </row>
    <row r="37" customFormat="false" ht="12.95" hidden="false" customHeight="true" outlineLevel="0" collapsed="false">
      <c r="A37" s="1"/>
      <c r="B37" s="21" t="s">
        <v>43</v>
      </c>
      <c r="C37" s="20" t="s">
        <v>36</v>
      </c>
      <c r="D37" s="61"/>
      <c r="E37" s="77" t="n">
        <f aca="false">E35-E36</f>
        <v>770</v>
      </c>
      <c r="F37" s="78" t="n">
        <f aca="false">F35-F36</f>
        <v>800</v>
      </c>
      <c r="G37" s="78" t="n">
        <f aca="false">G35-G36</f>
        <v>800</v>
      </c>
      <c r="H37" s="78" t="n">
        <f aca="false">H35-H36</f>
        <v>800</v>
      </c>
      <c r="I37" s="79" t="n">
        <f aca="false">I35-I36</f>
        <v>800</v>
      </c>
      <c r="J37" s="24" t="n">
        <f aca="false">SUM(E37:I37)</f>
        <v>3970</v>
      </c>
    </row>
    <row r="38" customFormat="false" ht="12.95" hidden="false" customHeight="true" outlineLevel="0" collapsed="false">
      <c r="A38" s="1"/>
      <c r="B38" s="21" t="s">
        <v>44</v>
      </c>
      <c r="C38" s="20" t="s">
        <v>45</v>
      </c>
      <c r="D38" s="80"/>
      <c r="E38" s="81" t="n">
        <v>0.8</v>
      </c>
      <c r="F38" s="81" t="n">
        <v>0.92</v>
      </c>
      <c r="G38" s="81" t="n">
        <v>0.92</v>
      </c>
      <c r="H38" s="81" t="n">
        <v>0.92</v>
      </c>
      <c r="I38" s="81" t="n">
        <v>0.92</v>
      </c>
      <c r="J38" s="82" t="n">
        <f aca="false">J41/J37</f>
        <v>0.896725440806045</v>
      </c>
    </row>
    <row r="39" customFormat="false" ht="12.95" hidden="false" customHeight="true" outlineLevel="0" collapsed="false">
      <c r="A39" s="1"/>
      <c r="B39" s="21" t="s">
        <v>46</v>
      </c>
      <c r="C39" s="20" t="s">
        <v>45</v>
      </c>
      <c r="D39" s="80"/>
      <c r="E39" s="81" t="n">
        <v>0.15</v>
      </c>
      <c r="F39" s="81" t="n">
        <v>0</v>
      </c>
      <c r="G39" s="81" t="n">
        <v>0</v>
      </c>
      <c r="H39" s="81" t="n">
        <v>0</v>
      </c>
      <c r="I39" s="83" t="n">
        <v>0</v>
      </c>
      <c r="J39" s="82" t="n">
        <f aca="false">J42/J37</f>
        <v>0.0290931989924433</v>
      </c>
    </row>
    <row r="40" customFormat="false" ht="12.95" hidden="false" customHeight="true" outlineLevel="0" collapsed="false">
      <c r="A40" s="1"/>
      <c r="B40" s="84" t="s">
        <v>47</v>
      </c>
      <c r="C40" s="20" t="s">
        <v>45</v>
      </c>
      <c r="D40" s="80"/>
      <c r="E40" s="85" t="n">
        <f aca="false">SUM(E38:E39)</f>
        <v>0.95</v>
      </c>
      <c r="F40" s="86" t="n">
        <f aca="false">SUM(F38:F39)</f>
        <v>0.92</v>
      </c>
      <c r="G40" s="86" t="n">
        <f aca="false">SUM(G38:G39)</f>
        <v>0.92</v>
      </c>
      <c r="H40" s="86" t="n">
        <f aca="false">SUM(H38:H39)</f>
        <v>0.92</v>
      </c>
      <c r="I40" s="86" t="n">
        <f aca="false">SUM(I38:I39)</f>
        <v>0.92</v>
      </c>
      <c r="J40" s="87" t="n">
        <f aca="false">SUM(J38:J39)</f>
        <v>0.925818639798489</v>
      </c>
    </row>
    <row r="41" customFormat="false" ht="12.95" hidden="false" customHeight="true" outlineLevel="0" collapsed="false">
      <c r="A41" s="1"/>
      <c r="B41" s="8" t="s">
        <v>48</v>
      </c>
      <c r="C41" s="8" t="s">
        <v>14</v>
      </c>
      <c r="D41" s="74"/>
      <c r="E41" s="88" t="n">
        <f aca="false">E37*E38</f>
        <v>616</v>
      </c>
      <c r="F41" s="89" t="n">
        <f aca="false">F37*F38</f>
        <v>736</v>
      </c>
      <c r="G41" s="89" t="n">
        <f aca="false">G37*G38</f>
        <v>736</v>
      </c>
      <c r="H41" s="89" t="n">
        <f aca="false">H37*H38</f>
        <v>736</v>
      </c>
      <c r="I41" s="90" t="n">
        <f aca="false">I37*I38</f>
        <v>736</v>
      </c>
      <c r="J41" s="16" t="n">
        <f aca="false">SUM(E41:I41)</f>
        <v>3560</v>
      </c>
    </row>
    <row r="42" customFormat="false" ht="12.95" hidden="false" customHeight="true" outlineLevel="0" collapsed="false">
      <c r="A42" s="1"/>
      <c r="B42" s="20" t="s">
        <v>49</v>
      </c>
      <c r="C42" s="21" t="s">
        <v>14</v>
      </c>
      <c r="D42" s="64"/>
      <c r="E42" s="77" t="n">
        <f aca="false">E37*E39</f>
        <v>115.5</v>
      </c>
      <c r="F42" s="78" t="n">
        <f aca="false">F270</f>
        <v>0</v>
      </c>
      <c r="G42" s="78" t="n">
        <f aca="false">G270</f>
        <v>0</v>
      </c>
      <c r="H42" s="78" t="n">
        <f aca="false">H270</f>
        <v>0</v>
      </c>
      <c r="I42" s="79" t="n">
        <f aca="false">I270</f>
        <v>0</v>
      </c>
      <c r="J42" s="24" t="n">
        <f aca="false">SUM(E42:I42)</f>
        <v>115.5</v>
      </c>
    </row>
    <row r="43" customFormat="false" ht="12.95" hidden="false" customHeight="true" outlineLevel="0" collapsed="false">
      <c r="A43" s="1"/>
      <c r="B43" s="13" t="s">
        <v>50</v>
      </c>
      <c r="C43" s="84" t="s">
        <v>14</v>
      </c>
      <c r="D43" s="91"/>
      <c r="E43" s="92" t="n">
        <f aca="false">SUM(E41:E42)</f>
        <v>731.5</v>
      </c>
      <c r="F43" s="93" t="n">
        <f aca="false">SUM(F41:F42)</f>
        <v>736</v>
      </c>
      <c r="G43" s="93" t="n">
        <f aca="false">SUM(G41:G42)</f>
        <v>736</v>
      </c>
      <c r="H43" s="93" t="n">
        <f aca="false">SUM(H41:H42)</f>
        <v>736</v>
      </c>
      <c r="I43" s="94" t="n">
        <f aca="false">SUM(I41:I42)</f>
        <v>736</v>
      </c>
      <c r="J43" s="94" t="n">
        <f aca="false">SUM(J41:J42)</f>
        <v>3675.5</v>
      </c>
    </row>
    <row r="44" customFormat="false" ht="12.95" hidden="false" customHeight="true" outlineLevel="0" collapsed="false">
      <c r="A44" s="1"/>
      <c r="B44" s="21" t="s">
        <v>51</v>
      </c>
      <c r="C44" s="21" t="s">
        <v>14</v>
      </c>
      <c r="D44" s="61"/>
      <c r="E44" s="77" t="n">
        <f aca="false">E43-E45</f>
        <v>616</v>
      </c>
      <c r="F44" s="89" t="n">
        <f aca="false">F43-F45</f>
        <v>736</v>
      </c>
      <c r="G44" s="89" t="n">
        <f aca="false">G43-G45</f>
        <v>736</v>
      </c>
      <c r="H44" s="89" t="n">
        <f aca="false">H43-H45</f>
        <v>736</v>
      </c>
      <c r="I44" s="90" t="n">
        <f aca="false">I43-I45</f>
        <v>736</v>
      </c>
      <c r="J44" s="24" t="n">
        <f aca="false">SUM(E44:I44)</f>
        <v>3560</v>
      </c>
    </row>
    <row r="45" customFormat="false" ht="12.95" hidden="false" customHeight="true" outlineLevel="0" collapsed="false">
      <c r="A45" s="1"/>
      <c r="B45" s="84" t="s">
        <v>52</v>
      </c>
      <c r="C45" s="84" t="s">
        <v>14</v>
      </c>
      <c r="D45" s="91"/>
      <c r="E45" s="92" t="n">
        <f aca="false">E42</f>
        <v>115.5</v>
      </c>
      <c r="F45" s="93" t="n">
        <f aca="false">F42</f>
        <v>0</v>
      </c>
      <c r="G45" s="93" t="n">
        <f aca="false">G42</f>
        <v>0</v>
      </c>
      <c r="H45" s="93" t="n">
        <f aca="false">H42</f>
        <v>0</v>
      </c>
      <c r="I45" s="94" t="n">
        <f aca="false">I42</f>
        <v>0</v>
      </c>
      <c r="J45" s="25" t="n">
        <f aca="false">SUM(E45:I45)</f>
        <v>115.5</v>
      </c>
    </row>
    <row r="46" customFormat="false" ht="12.95" hidden="false" customHeight="true" outlineLevel="0" collapsed="false">
      <c r="A46" s="1"/>
      <c r="B46" s="95"/>
      <c r="C46" s="95"/>
      <c r="D46" s="78"/>
      <c r="E46" s="78"/>
      <c r="F46" s="78"/>
      <c r="G46" s="78"/>
      <c r="H46" s="78"/>
      <c r="I46" s="78"/>
      <c r="J46" s="23"/>
    </row>
    <row r="47" customFormat="false" ht="12.95" hidden="false" customHeight="true" outlineLevel="0" collapsed="false">
      <c r="A47" s="1"/>
      <c r="B47" s="5"/>
      <c r="C47" s="5"/>
      <c r="D47" s="59"/>
      <c r="E47" s="96" t="s">
        <v>53</v>
      </c>
      <c r="G47" s="57"/>
      <c r="H47" s="59"/>
      <c r="I47" s="59"/>
    </row>
    <row r="48" customFormat="false" ht="12.95" hidden="false" customHeight="true" outlineLevel="0" collapsed="false">
      <c r="A48" s="1"/>
      <c r="B48" s="60"/>
      <c r="C48" s="8"/>
      <c r="D48" s="9" t="s">
        <v>2</v>
      </c>
      <c r="E48" s="10" t="s">
        <v>3</v>
      </c>
      <c r="F48" s="10" t="s">
        <v>4</v>
      </c>
      <c r="G48" s="10" t="s">
        <v>5</v>
      </c>
      <c r="H48" s="10" t="s">
        <v>6</v>
      </c>
      <c r="I48" s="11" t="s">
        <v>7</v>
      </c>
      <c r="J48" s="48"/>
    </row>
    <row r="49" customFormat="false" ht="12.95" hidden="false" customHeight="true" outlineLevel="0" collapsed="false">
      <c r="A49" s="1"/>
      <c r="B49" s="60"/>
      <c r="C49" s="13" t="s">
        <v>9</v>
      </c>
      <c r="D49" s="14" t="s">
        <v>10</v>
      </c>
      <c r="E49" s="15" t="s">
        <v>11</v>
      </c>
      <c r="F49" s="15" t="s">
        <v>12</v>
      </c>
      <c r="G49" s="15" t="s">
        <v>12</v>
      </c>
      <c r="H49" s="15" t="s">
        <v>12</v>
      </c>
      <c r="I49" s="15" t="s">
        <v>12</v>
      </c>
      <c r="J49" s="48"/>
    </row>
    <row r="50" customFormat="false" ht="12.95" hidden="false" customHeight="true" outlineLevel="0" collapsed="false">
      <c r="A50" s="1"/>
      <c r="B50" s="8" t="s">
        <v>54</v>
      </c>
      <c r="C50" s="8" t="s">
        <v>55</v>
      </c>
      <c r="D50" s="97" t="n">
        <v>22</v>
      </c>
      <c r="E50" s="98" t="n">
        <f aca="false">D50</f>
        <v>22</v>
      </c>
      <c r="F50" s="98" t="n">
        <f aca="false">E50</f>
        <v>22</v>
      </c>
      <c r="G50" s="98" t="n">
        <f aca="false">F50</f>
        <v>22</v>
      </c>
      <c r="H50" s="98" t="n">
        <f aca="false">G50</f>
        <v>22</v>
      </c>
      <c r="I50" s="98" t="n">
        <f aca="false">H50</f>
        <v>22</v>
      </c>
      <c r="J50" s="99"/>
    </row>
    <row r="51" customFormat="false" ht="12.95" hidden="false" customHeight="true" outlineLevel="0" collapsed="false">
      <c r="A51" s="1"/>
      <c r="B51" s="20" t="s">
        <v>56</v>
      </c>
      <c r="C51" s="21" t="s">
        <v>55</v>
      </c>
      <c r="D51" s="22" t="n">
        <v>25</v>
      </c>
      <c r="E51" s="100" t="n">
        <f aca="false">D51</f>
        <v>25</v>
      </c>
      <c r="F51" s="44" t="n">
        <f aca="false">E51</f>
        <v>25</v>
      </c>
      <c r="G51" s="44" t="n">
        <f aca="false">F51</f>
        <v>25</v>
      </c>
      <c r="H51" s="44" t="n">
        <f aca="false">G51</f>
        <v>25</v>
      </c>
      <c r="I51" s="44" t="n">
        <f aca="false">H51</f>
        <v>25</v>
      </c>
      <c r="J51" s="99"/>
    </row>
    <row r="52" customFormat="false" ht="12.95" hidden="false" customHeight="true" outlineLevel="0" collapsed="false">
      <c r="A52" s="1"/>
      <c r="B52" s="20" t="s">
        <v>57</v>
      </c>
      <c r="C52" s="21" t="s">
        <v>55</v>
      </c>
      <c r="D52" s="101" t="n">
        <v>25</v>
      </c>
      <c r="E52" s="102" t="n">
        <f aca="false">D52</f>
        <v>25</v>
      </c>
      <c r="F52" s="102" t="n">
        <f aca="false">E52</f>
        <v>25</v>
      </c>
      <c r="G52" s="102" t="n">
        <f aca="false">F52</f>
        <v>25</v>
      </c>
      <c r="H52" s="102" t="n">
        <f aca="false">G52</f>
        <v>25</v>
      </c>
      <c r="I52" s="102" t="n">
        <f aca="false">H52</f>
        <v>25</v>
      </c>
      <c r="J52" s="103"/>
    </row>
    <row r="53" customFormat="false" ht="12.95" hidden="false" customHeight="true" outlineLevel="0" collapsed="false">
      <c r="A53" s="1"/>
      <c r="B53" s="8" t="s">
        <v>58</v>
      </c>
      <c r="C53" s="9" t="s">
        <v>55</v>
      </c>
      <c r="D53" s="46"/>
      <c r="E53" s="104" t="n">
        <f aca="false">E86/E35</f>
        <v>13.3913043478261</v>
      </c>
      <c r="F53" s="98" t="n">
        <f aca="false">F86/F35</f>
        <v>15.3846153846154</v>
      </c>
      <c r="G53" s="98" t="n">
        <f aca="false">G86/G35</f>
        <v>15.3846153846154</v>
      </c>
      <c r="H53" s="98" t="n">
        <f aca="false">H86/H35</f>
        <v>15.3846153846154</v>
      </c>
      <c r="I53" s="105" t="n">
        <f aca="false">I86/I35</f>
        <v>15.3846153846154</v>
      </c>
      <c r="J53" s="106"/>
    </row>
    <row r="54" customFormat="false" ht="12.95" hidden="false" customHeight="true" outlineLevel="0" collapsed="false">
      <c r="A54" s="1"/>
      <c r="B54" s="20" t="s">
        <v>59</v>
      </c>
      <c r="C54" s="21" t="s">
        <v>55</v>
      </c>
      <c r="D54" s="22" t="n">
        <v>1</v>
      </c>
      <c r="E54" s="100" t="n">
        <f aca="false">D54</f>
        <v>1</v>
      </c>
      <c r="F54" s="44" t="n">
        <f aca="false">E54</f>
        <v>1</v>
      </c>
      <c r="G54" s="44" t="n">
        <f aca="false">F54</f>
        <v>1</v>
      </c>
      <c r="H54" s="44" t="n">
        <f aca="false">G54</f>
        <v>1</v>
      </c>
      <c r="I54" s="107" t="n">
        <f aca="false">H54</f>
        <v>1</v>
      </c>
      <c r="J54" s="108"/>
    </row>
    <row r="55" customFormat="false" ht="12.95" hidden="false" customHeight="true" outlineLevel="0" collapsed="false">
      <c r="A55" s="1"/>
      <c r="B55" s="20" t="s">
        <v>60</v>
      </c>
      <c r="C55" s="21" t="s">
        <v>55</v>
      </c>
      <c r="D55" s="22" t="n">
        <v>2.5</v>
      </c>
      <c r="E55" s="109" t="n">
        <f aca="false">D55</f>
        <v>2.5</v>
      </c>
      <c r="F55" s="110" t="n">
        <f aca="false">E55</f>
        <v>2.5</v>
      </c>
      <c r="G55" s="110" t="n">
        <f aca="false">F55</f>
        <v>2.5</v>
      </c>
      <c r="H55" s="110" t="n">
        <f aca="false">G55</f>
        <v>2.5</v>
      </c>
      <c r="I55" s="111" t="n">
        <f aca="false">H55</f>
        <v>2.5</v>
      </c>
      <c r="J55" s="108"/>
    </row>
    <row r="56" customFormat="false" ht="12.95" hidden="false" customHeight="true" outlineLevel="0" collapsed="false">
      <c r="A56" s="1"/>
      <c r="B56" s="20" t="s">
        <v>61</v>
      </c>
      <c r="C56" s="21" t="s">
        <v>55</v>
      </c>
      <c r="D56" s="22" t="n">
        <v>1.5</v>
      </c>
      <c r="E56" s="109" t="n">
        <f aca="false">D56</f>
        <v>1.5</v>
      </c>
      <c r="F56" s="110" t="n">
        <f aca="false">E56</f>
        <v>1.5</v>
      </c>
      <c r="G56" s="110" t="n">
        <f aca="false">F56</f>
        <v>1.5</v>
      </c>
      <c r="H56" s="110" t="n">
        <f aca="false">G56</f>
        <v>1.5</v>
      </c>
      <c r="I56" s="111" t="n">
        <f aca="false">H56</f>
        <v>1.5</v>
      </c>
      <c r="J56" s="112"/>
    </row>
    <row r="57" customFormat="false" ht="12.95" hidden="false" customHeight="true" outlineLevel="0" collapsed="false">
      <c r="A57" s="1"/>
      <c r="B57" s="20" t="s">
        <v>62</v>
      </c>
      <c r="C57" s="21" t="s">
        <v>55</v>
      </c>
      <c r="D57" s="22" t="n">
        <v>5</v>
      </c>
      <c r="E57" s="109" t="n">
        <f aca="false">D57</f>
        <v>5</v>
      </c>
      <c r="F57" s="110" t="n">
        <f aca="false">E57</f>
        <v>5</v>
      </c>
      <c r="G57" s="110" t="n">
        <f aca="false">F57</f>
        <v>5</v>
      </c>
      <c r="H57" s="110" t="n">
        <f aca="false">G57</f>
        <v>5</v>
      </c>
      <c r="I57" s="111" t="n">
        <f aca="false">H57</f>
        <v>5</v>
      </c>
      <c r="J57" s="112"/>
    </row>
    <row r="58" customFormat="false" ht="12.95" hidden="false" customHeight="true" outlineLevel="0" collapsed="false">
      <c r="A58" s="1"/>
      <c r="B58" s="20" t="s">
        <v>63</v>
      </c>
      <c r="C58" s="20" t="s">
        <v>64</v>
      </c>
      <c r="D58" s="22" t="n">
        <v>1.7</v>
      </c>
      <c r="E58" s="109" t="n">
        <f aca="false">D58</f>
        <v>1.7</v>
      </c>
      <c r="F58" s="110" t="n">
        <f aca="false">E58</f>
        <v>1.7</v>
      </c>
      <c r="G58" s="110" t="n">
        <f aca="false">F58</f>
        <v>1.7</v>
      </c>
      <c r="H58" s="110" t="n">
        <f aca="false">G58</f>
        <v>1.7</v>
      </c>
      <c r="I58" s="111" t="n">
        <f aca="false">H58</f>
        <v>1.7</v>
      </c>
      <c r="J58" s="106"/>
    </row>
    <row r="59" customFormat="false" ht="12.95" hidden="false" customHeight="true" outlineLevel="0" collapsed="false">
      <c r="A59" s="1"/>
      <c r="B59" s="20" t="s">
        <v>65</v>
      </c>
      <c r="C59" s="20" t="s">
        <v>64</v>
      </c>
      <c r="D59" s="113" t="n">
        <v>5.66</v>
      </c>
      <c r="E59" s="109" t="n">
        <f aca="false">D59</f>
        <v>5.66</v>
      </c>
      <c r="F59" s="110" t="n">
        <f aca="false">E59</f>
        <v>5.66</v>
      </c>
      <c r="G59" s="110" t="n">
        <f aca="false">F59</f>
        <v>5.66</v>
      </c>
      <c r="H59" s="110" t="n">
        <f aca="false">G59</f>
        <v>5.66</v>
      </c>
      <c r="I59" s="111" t="n">
        <f aca="false">H59</f>
        <v>5.66</v>
      </c>
      <c r="J59" s="108"/>
    </row>
    <row r="60" customFormat="false" ht="12.95" hidden="false" customHeight="true" outlineLevel="0" collapsed="false">
      <c r="A60" s="1"/>
      <c r="B60" s="51" t="s">
        <v>66</v>
      </c>
      <c r="C60" s="13" t="s">
        <v>64</v>
      </c>
      <c r="D60" s="114" t="n">
        <v>2.83</v>
      </c>
      <c r="E60" s="115" t="n">
        <f aca="false">D60</f>
        <v>2.83</v>
      </c>
      <c r="F60" s="116" t="n">
        <f aca="false">E60</f>
        <v>2.83</v>
      </c>
      <c r="G60" s="116" t="n">
        <f aca="false">F60</f>
        <v>2.83</v>
      </c>
      <c r="H60" s="116" t="n">
        <f aca="false">G60</f>
        <v>2.83</v>
      </c>
      <c r="I60" s="117" t="n">
        <f aca="false">H60</f>
        <v>2.83</v>
      </c>
      <c r="J60" s="99"/>
    </row>
    <row r="61" customFormat="false" ht="12.95" hidden="false" customHeight="true" outlineLevel="0" collapsed="false">
      <c r="A61" s="1"/>
      <c r="B61" s="60"/>
      <c r="C61" s="60"/>
      <c r="D61" s="95"/>
      <c r="E61" s="23"/>
      <c r="F61" s="23"/>
      <c r="G61" s="23"/>
      <c r="H61" s="23"/>
      <c r="I61" s="23"/>
      <c r="J61" s="118"/>
    </row>
    <row r="62" customFormat="false" ht="12.95" hidden="false" customHeight="true" outlineLevel="0" collapsed="false">
      <c r="A62" s="1"/>
      <c r="B62" s="60"/>
      <c r="C62" s="60"/>
      <c r="D62" s="95"/>
      <c r="E62" s="119" t="str">
        <f aca="false">E2</f>
        <v>WALLARAH - 5YR PLAN</v>
      </c>
      <c r="G62" s="23"/>
      <c r="H62" s="23"/>
      <c r="I62" s="23"/>
      <c r="J62" s="118"/>
    </row>
    <row r="63" customFormat="false" ht="12.95" hidden="false" customHeight="true" outlineLevel="0" collapsed="false">
      <c r="A63" s="1"/>
      <c r="B63" s="5"/>
      <c r="C63" s="5"/>
      <c r="D63" s="59"/>
      <c r="E63" s="96" t="s">
        <v>67</v>
      </c>
      <c r="G63" s="57"/>
      <c r="H63" s="59"/>
      <c r="I63" s="59"/>
    </row>
    <row r="64" customFormat="false" ht="12.95" hidden="false" customHeight="true" outlineLevel="0" collapsed="false">
      <c r="A64" s="1"/>
      <c r="B64" s="8" t="s">
        <v>68</v>
      </c>
      <c r="C64" s="120" t="s">
        <v>69</v>
      </c>
      <c r="D64" s="121"/>
      <c r="E64" s="122" t="n">
        <f aca="false">E36*E51</f>
        <v>9500</v>
      </c>
      <c r="F64" s="122" t="n">
        <f aca="false">F36*F51</f>
        <v>12500</v>
      </c>
      <c r="G64" s="122" t="n">
        <f aca="false">G36*G51</f>
        <v>12500</v>
      </c>
      <c r="H64" s="122" t="n">
        <f aca="false">H36*H51</f>
        <v>12500</v>
      </c>
      <c r="I64" s="122" t="n">
        <f aca="false">I36*I51</f>
        <v>12500</v>
      </c>
      <c r="J64" s="16" t="n">
        <f aca="false">SUM(E64:I64)</f>
        <v>59500</v>
      </c>
    </row>
    <row r="65" customFormat="false" ht="12.95" hidden="false" customHeight="true" outlineLevel="0" collapsed="false">
      <c r="A65" s="1"/>
      <c r="B65" s="20" t="s">
        <v>70</v>
      </c>
      <c r="C65" s="123" t="s">
        <v>69</v>
      </c>
      <c r="D65" s="124"/>
      <c r="E65" s="125" t="n">
        <f aca="false">E51*(E32-E36)</f>
        <v>1750</v>
      </c>
      <c r="F65" s="126" t="n">
        <v>0</v>
      </c>
      <c r="G65" s="126" t="n">
        <v>0</v>
      </c>
      <c r="H65" s="126" t="n">
        <v>0</v>
      </c>
      <c r="I65" s="126" t="n">
        <v>0</v>
      </c>
      <c r="J65" s="24" t="n">
        <f aca="false">SUM(E65:I65)</f>
        <v>1750</v>
      </c>
    </row>
    <row r="66" customFormat="false" ht="12.95" hidden="false" customHeight="true" outlineLevel="0" collapsed="false">
      <c r="A66" s="1"/>
      <c r="B66" s="20" t="s">
        <v>71</v>
      </c>
      <c r="C66" s="123" t="s">
        <v>69</v>
      </c>
      <c r="D66" s="124"/>
      <c r="E66" s="125" t="n">
        <f aca="false">IF(E$65&gt;0,(E$32-E$36)*E55,0)</f>
        <v>175</v>
      </c>
      <c r="F66" s="125" t="n">
        <f aca="false">IF(F$65&gt;0,(F$32-F$36)*F55,0)</f>
        <v>0</v>
      </c>
      <c r="G66" s="125" t="n">
        <f aca="false">IF(G$65&gt;0,(G$32-G$36)*G55,0)</f>
        <v>0</v>
      </c>
      <c r="H66" s="125" t="n">
        <f aca="false">IF(H$65&gt;0,(H$32-H$36)*H55,0)</f>
        <v>0</v>
      </c>
      <c r="I66" s="125" t="n">
        <f aca="false">IF(I$65&gt;0,(I$32-I$36)*I55,0)</f>
        <v>0</v>
      </c>
      <c r="J66" s="24" t="n">
        <f aca="false">SUM(E66:I66)</f>
        <v>175</v>
      </c>
    </row>
    <row r="67" customFormat="false" ht="12.95" hidden="false" customHeight="true" outlineLevel="0" collapsed="false">
      <c r="A67" s="1"/>
      <c r="B67" s="20" t="s">
        <v>72</v>
      </c>
      <c r="C67" s="123" t="s">
        <v>69</v>
      </c>
      <c r="D67" s="124"/>
      <c r="E67" s="125" t="n">
        <f aca="false">IF(E$65&gt;0,(E$32-E$36)*E57,0)</f>
        <v>350</v>
      </c>
      <c r="F67" s="125" t="n">
        <f aca="false">IF(F$65&gt;0,(F$32-F$36)*F57,0)</f>
        <v>0</v>
      </c>
      <c r="G67" s="125" t="n">
        <f aca="false">IF(G$65&gt;0,(G$32-G$36)*G57,0)</f>
        <v>0</v>
      </c>
      <c r="H67" s="125" t="n">
        <f aca="false">IF(H$65&gt;0,(H$32-H$36)*H57,0)</f>
        <v>0</v>
      </c>
      <c r="I67" s="125" t="n">
        <f aca="false">IF(I$65&gt;0,(I$32-I$36)*I57,0)</f>
        <v>0</v>
      </c>
      <c r="J67" s="24" t="n">
        <f aca="false">SUM(E67:I67)</f>
        <v>350</v>
      </c>
    </row>
    <row r="68" customFormat="false" ht="12.95" hidden="false" customHeight="true" outlineLevel="0" collapsed="false">
      <c r="A68" s="1"/>
      <c r="B68" s="20" t="s">
        <v>73</v>
      </c>
      <c r="C68" s="123" t="s">
        <v>69</v>
      </c>
      <c r="D68" s="24"/>
      <c r="E68" s="23" t="n">
        <f aca="false">E45*E55</f>
        <v>288.75</v>
      </c>
      <c r="F68" s="23" t="n">
        <f aca="false">F45*F55</f>
        <v>0</v>
      </c>
      <c r="G68" s="23" t="n">
        <f aca="false">G45*G55</f>
        <v>0</v>
      </c>
      <c r="H68" s="23" t="n">
        <f aca="false">H45*H55</f>
        <v>0</v>
      </c>
      <c r="I68" s="23" t="n">
        <f aca="false">I45*I55</f>
        <v>0</v>
      </c>
      <c r="J68" s="24" t="n">
        <f aca="false">SUM(E68:I68)</f>
        <v>288.75</v>
      </c>
    </row>
    <row r="69" customFormat="false" ht="12.95" hidden="false" customHeight="true" outlineLevel="0" collapsed="false">
      <c r="A69" s="1"/>
      <c r="B69" s="20" t="s">
        <v>74</v>
      </c>
      <c r="C69" s="127" t="s">
        <v>69</v>
      </c>
      <c r="D69" s="124"/>
      <c r="E69" s="125" t="n">
        <f aca="false">E13*E54</f>
        <v>495.5</v>
      </c>
      <c r="F69" s="125" t="n">
        <f aca="false">F13*F54</f>
        <v>500</v>
      </c>
      <c r="G69" s="125" t="n">
        <f aca="false">G13*G54</f>
        <v>500</v>
      </c>
      <c r="H69" s="125" t="n">
        <f aca="false">H13*H54</f>
        <v>500</v>
      </c>
      <c r="I69" s="125" t="n">
        <f aca="false">I13*I54</f>
        <v>500</v>
      </c>
      <c r="J69" s="128" t="n">
        <f aca="false">SUM(E69:I69)</f>
        <v>2495.5</v>
      </c>
    </row>
    <row r="70" customFormat="false" ht="12.95" hidden="false" customHeight="true" outlineLevel="0" collapsed="false">
      <c r="A70" s="1"/>
      <c r="B70" s="20" t="s">
        <v>75</v>
      </c>
      <c r="C70" s="127" t="s">
        <v>69</v>
      </c>
      <c r="D70" s="124"/>
      <c r="E70" s="125" t="n">
        <f aca="false">E13*E58</f>
        <v>842.35</v>
      </c>
      <c r="F70" s="125" t="n">
        <f aca="false">F13*F58</f>
        <v>850</v>
      </c>
      <c r="G70" s="125" t="n">
        <f aca="false">G13*G58</f>
        <v>850</v>
      </c>
      <c r="H70" s="125" t="n">
        <f aca="false">H13*H58</f>
        <v>850</v>
      </c>
      <c r="I70" s="125" t="n">
        <f aca="false">I13*I58</f>
        <v>850</v>
      </c>
      <c r="J70" s="24" t="n">
        <f aca="false">SUM(E70:I70)</f>
        <v>4242.35</v>
      </c>
    </row>
    <row r="71" customFormat="false" ht="12.95" hidden="false" customHeight="true" outlineLevel="0" collapsed="false">
      <c r="A71" s="1"/>
      <c r="B71" s="20" t="s">
        <v>76</v>
      </c>
      <c r="C71" s="127" t="s">
        <v>69</v>
      </c>
      <c r="D71" s="129" t="n">
        <v>2000</v>
      </c>
      <c r="E71" s="125" t="n">
        <f aca="false">$D71/E14*E13</f>
        <v>891.587944219523</v>
      </c>
      <c r="F71" s="125" t="n">
        <f aca="false">$D71/F14*F13</f>
        <v>809.061488673139</v>
      </c>
      <c r="G71" s="125" t="n">
        <f aca="false">$D71/G14*G13</f>
        <v>809.061488673139</v>
      </c>
      <c r="H71" s="125" t="n">
        <f aca="false">$D71/H14*H13</f>
        <v>809.061488673139</v>
      </c>
      <c r="I71" s="125" t="n">
        <f aca="false">$D71/I14*I13</f>
        <v>809.061488673139</v>
      </c>
      <c r="J71" s="25" t="n">
        <f aca="false">SUM(E71:I71)</f>
        <v>4127.83389891208</v>
      </c>
    </row>
    <row r="72" customFormat="false" ht="12.95" hidden="false" customHeight="true" outlineLevel="0" collapsed="false">
      <c r="A72" s="1"/>
      <c r="B72" s="27" t="s">
        <v>77</v>
      </c>
      <c r="C72" s="130" t="s">
        <v>69</v>
      </c>
      <c r="D72" s="121"/>
      <c r="E72" s="131" t="n">
        <f aca="false">SUM(E64:E71)</f>
        <v>14293.1879442195</v>
      </c>
      <c r="F72" s="131" t="n">
        <f aca="false">SUM(F64:F71)</f>
        <v>14659.0614886731</v>
      </c>
      <c r="G72" s="131" t="n">
        <f aca="false">SUM(G64:G71)</f>
        <v>14659.0614886731</v>
      </c>
      <c r="H72" s="131" t="n">
        <f aca="false">SUM(H64:H71)</f>
        <v>14659.0614886731</v>
      </c>
      <c r="I72" s="131" t="n">
        <f aca="false">SUM(I64:I71)</f>
        <v>14659.0614886731</v>
      </c>
      <c r="J72" s="121" t="n">
        <f aca="false">SUM(J64:J71)</f>
        <v>72929.4338989121</v>
      </c>
    </row>
    <row r="73" customFormat="false" ht="12.95" hidden="false" customHeight="true" outlineLevel="0" collapsed="false">
      <c r="A73" s="1"/>
      <c r="B73" s="13" t="s">
        <v>78</v>
      </c>
      <c r="C73" s="132" t="s">
        <v>69</v>
      </c>
      <c r="D73" s="133"/>
      <c r="E73" s="134" t="n">
        <f aca="false">E24</f>
        <v>19200.625</v>
      </c>
      <c r="F73" s="134" t="n">
        <f aca="false">F24</f>
        <v>19375</v>
      </c>
      <c r="G73" s="134" t="n">
        <f aca="false">G24</f>
        <v>19375</v>
      </c>
      <c r="H73" s="134" t="n">
        <f aca="false">H24</f>
        <v>19375</v>
      </c>
      <c r="I73" s="134" t="n">
        <f aca="false">I24</f>
        <v>19375</v>
      </c>
      <c r="J73" s="135" t="n">
        <f aca="false">SUM(E73:I73)</f>
        <v>96700.625</v>
      </c>
    </row>
    <row r="74" customFormat="false" ht="12.95" hidden="false" customHeight="true" outlineLevel="0" collapsed="false">
      <c r="A74" s="1"/>
      <c r="B74" s="38" t="s">
        <v>79</v>
      </c>
      <c r="C74" s="136" t="s">
        <v>69</v>
      </c>
      <c r="D74" s="137"/>
      <c r="E74" s="138" t="n">
        <f aca="false">E73-E72</f>
        <v>4907.43705578048</v>
      </c>
      <c r="F74" s="138" t="n">
        <f aca="false">F73-F72</f>
        <v>4715.93851132686</v>
      </c>
      <c r="G74" s="138" t="n">
        <f aca="false">G73-G72</f>
        <v>4715.93851132686</v>
      </c>
      <c r="H74" s="138" t="n">
        <f aca="false">H73-H72</f>
        <v>4715.93851132686</v>
      </c>
      <c r="I74" s="138" t="n">
        <f aca="false">I73-I72</f>
        <v>4715.93851132686</v>
      </c>
      <c r="J74" s="137" t="n">
        <f aca="false">J73-J72</f>
        <v>23771.1911010879</v>
      </c>
    </row>
    <row r="75" customFormat="false" ht="12.95" hidden="false" customHeight="true" outlineLevel="0" collapsed="false">
      <c r="A75" s="1"/>
      <c r="B75" s="139"/>
      <c r="C75" s="140"/>
      <c r="D75" s="141"/>
      <c r="E75" s="141"/>
      <c r="F75" s="141"/>
      <c r="G75" s="141"/>
      <c r="H75" s="141"/>
      <c r="I75" s="141"/>
      <c r="J75" s="141"/>
    </row>
    <row r="76" customFormat="false" ht="12.95" hidden="false" customHeight="true" outlineLevel="0" collapsed="false">
      <c r="A76" s="1"/>
      <c r="B76" s="8" t="s">
        <v>77</v>
      </c>
      <c r="C76" s="142" t="s">
        <v>80</v>
      </c>
      <c r="D76" s="143"/>
      <c r="E76" s="144" t="n">
        <f aca="false">E72/E13</f>
        <v>28.8459897966085</v>
      </c>
      <c r="F76" s="144" t="n">
        <f aca="false">F72/F13</f>
        <v>29.3181229773463</v>
      </c>
      <c r="G76" s="144" t="n">
        <f aca="false">G72/G13</f>
        <v>29.3181229773463</v>
      </c>
      <c r="H76" s="144" t="n">
        <f aca="false">H72/H13</f>
        <v>29.3181229773463</v>
      </c>
      <c r="I76" s="144" t="n">
        <f aca="false">I72/I13</f>
        <v>29.3181229773463</v>
      </c>
      <c r="J76" s="145" t="n">
        <f aca="false">J72/J13</f>
        <v>29.224377438955</v>
      </c>
    </row>
    <row r="77" customFormat="false" ht="12.95" hidden="false" customHeight="true" outlineLevel="0" collapsed="false">
      <c r="A77" s="1"/>
      <c r="B77" s="13" t="s">
        <v>78</v>
      </c>
      <c r="C77" s="132" t="s">
        <v>80</v>
      </c>
      <c r="D77" s="133"/>
      <c r="E77" s="146" t="n">
        <f aca="false">E20</f>
        <v>38.75</v>
      </c>
      <c r="F77" s="146" t="n">
        <f aca="false">F20</f>
        <v>38.75</v>
      </c>
      <c r="G77" s="146" t="n">
        <f aca="false">G20</f>
        <v>38.75</v>
      </c>
      <c r="H77" s="146" t="n">
        <f aca="false">H20</f>
        <v>38.75</v>
      </c>
      <c r="I77" s="146" t="n">
        <f aca="false">I20</f>
        <v>38.75</v>
      </c>
      <c r="J77" s="147" t="n">
        <f aca="false">J20</f>
        <v>38.75</v>
      </c>
    </row>
    <row r="78" customFormat="false" ht="12.95" hidden="false" customHeight="true" outlineLevel="0" collapsed="false">
      <c r="A78" s="1"/>
      <c r="B78" s="38" t="s">
        <v>79</v>
      </c>
      <c r="C78" s="136" t="s">
        <v>80</v>
      </c>
      <c r="D78" s="137"/>
      <c r="E78" s="148" t="n">
        <f aca="false">E77-E76</f>
        <v>9.90401020339148</v>
      </c>
      <c r="F78" s="148" t="n">
        <f aca="false">F77-F76</f>
        <v>9.43187702265372</v>
      </c>
      <c r="G78" s="148" t="n">
        <f aca="false">G77-G76</f>
        <v>9.43187702265372</v>
      </c>
      <c r="H78" s="148" t="n">
        <f aca="false">H77-H76</f>
        <v>9.43187702265372</v>
      </c>
      <c r="I78" s="148" t="n">
        <f aca="false">I77-I76</f>
        <v>9.43187702265372</v>
      </c>
      <c r="J78" s="149" t="n">
        <f aca="false">J77-J76</f>
        <v>9.52562256104505</v>
      </c>
    </row>
    <row r="79" customFormat="false" ht="12.95" hidden="false" customHeight="true" outlineLevel="0" collapsed="false">
      <c r="A79" s="1"/>
      <c r="B79" s="139"/>
      <c r="C79" s="140"/>
      <c r="D79" s="141"/>
      <c r="E79" s="141"/>
      <c r="F79" s="141"/>
      <c r="G79" s="141"/>
      <c r="H79" s="141"/>
      <c r="I79" s="141"/>
      <c r="J79" s="141"/>
    </row>
    <row r="80" customFormat="false" ht="12.95" hidden="false" customHeight="true" outlineLevel="0" collapsed="false">
      <c r="A80" s="1"/>
      <c r="B80" s="139"/>
      <c r="C80" s="140"/>
      <c r="D80" s="141"/>
      <c r="E80" s="96" t="s">
        <v>81</v>
      </c>
      <c r="G80" s="141"/>
      <c r="H80" s="141"/>
      <c r="I80" s="141"/>
      <c r="J80" s="141"/>
    </row>
    <row r="81" customFormat="false" ht="12.95" hidden="false" customHeight="true" outlineLevel="0" collapsed="false">
      <c r="A81" s="1"/>
      <c r="B81" s="60"/>
      <c r="C81" s="8"/>
      <c r="D81" s="9" t="s">
        <v>2</v>
      </c>
      <c r="E81" s="10" t="s">
        <v>3</v>
      </c>
      <c r="F81" s="10" t="s">
        <v>4</v>
      </c>
      <c r="G81" s="10" t="s">
        <v>5</v>
      </c>
      <c r="H81" s="10" t="s">
        <v>6</v>
      </c>
      <c r="I81" s="10" t="s">
        <v>7</v>
      </c>
      <c r="J81" s="12" t="s">
        <v>8</v>
      </c>
    </row>
    <row r="82" customFormat="false" ht="12.95" hidden="false" customHeight="true" outlineLevel="0" collapsed="false">
      <c r="A82" s="1"/>
      <c r="B82" s="60"/>
      <c r="C82" s="13" t="s">
        <v>9</v>
      </c>
      <c r="D82" s="14" t="s">
        <v>10</v>
      </c>
      <c r="E82" s="15" t="s">
        <v>11</v>
      </c>
      <c r="F82" s="15" t="s">
        <v>12</v>
      </c>
      <c r="G82" s="15" t="s">
        <v>12</v>
      </c>
      <c r="H82" s="15" t="s">
        <v>12</v>
      </c>
      <c r="I82" s="15" t="s">
        <v>12</v>
      </c>
      <c r="J82" s="14" t="s">
        <v>12</v>
      </c>
    </row>
    <row r="83" customFormat="false" ht="12.95" hidden="false" customHeight="true" outlineLevel="0" collapsed="false">
      <c r="A83" s="1"/>
      <c r="B83" s="8" t="s">
        <v>82</v>
      </c>
      <c r="C83" s="120" t="s">
        <v>69</v>
      </c>
      <c r="D83" s="150"/>
      <c r="E83" s="151" t="n">
        <f aca="false">E34*E50</f>
        <v>15400</v>
      </c>
      <c r="F83" s="151" t="n">
        <f aca="false">F34*F50</f>
        <v>0</v>
      </c>
      <c r="G83" s="151" t="n">
        <f aca="false">G34*G50</f>
        <v>0</v>
      </c>
      <c r="H83" s="151" t="n">
        <f aca="false">H34*H50</f>
        <v>0</v>
      </c>
      <c r="I83" s="151" t="n">
        <f aca="false">I34*I50</f>
        <v>0</v>
      </c>
      <c r="J83" s="16" t="n">
        <f aca="false">SUM(E83:I83)</f>
        <v>15400</v>
      </c>
    </row>
    <row r="84" customFormat="false" ht="12.95" hidden="false" customHeight="true" outlineLevel="0" collapsed="false">
      <c r="A84" s="1"/>
      <c r="B84" s="20" t="s">
        <v>56</v>
      </c>
      <c r="C84" s="123" t="s">
        <v>69</v>
      </c>
      <c r="D84" s="152"/>
      <c r="E84" s="153" t="n">
        <f aca="false">(E32*E51)-E64-E65</f>
        <v>0</v>
      </c>
      <c r="F84" s="153" t="n">
        <f aca="false">(F32*F51)-F64-F65</f>
        <v>10000</v>
      </c>
      <c r="G84" s="153" t="n">
        <f aca="false">(G32*G51)-G64-G65</f>
        <v>10000</v>
      </c>
      <c r="H84" s="153" t="n">
        <f aca="false">(H32*H51)-H64-H65</f>
        <v>10000</v>
      </c>
      <c r="I84" s="153" t="n">
        <f aca="false">(I32*I51)-I64-I65</f>
        <v>10000</v>
      </c>
      <c r="J84" s="24" t="n">
        <f aca="false">SUM(E84:I84)</f>
        <v>40000</v>
      </c>
    </row>
    <row r="85" customFormat="false" ht="12.95" hidden="false" customHeight="true" outlineLevel="0" collapsed="false">
      <c r="A85" s="1"/>
      <c r="B85" s="20" t="s">
        <v>57</v>
      </c>
      <c r="C85" s="154" t="s">
        <v>69</v>
      </c>
      <c r="D85" s="152"/>
      <c r="E85" s="153" t="n">
        <f aca="false">E33*E52</f>
        <v>0</v>
      </c>
      <c r="F85" s="153" t="n">
        <f aca="false">F33*F52</f>
        <v>10000</v>
      </c>
      <c r="G85" s="153" t="n">
        <f aca="false">G33*G52</f>
        <v>10000</v>
      </c>
      <c r="H85" s="153" t="n">
        <f aca="false">H33*H52</f>
        <v>10000</v>
      </c>
      <c r="I85" s="153" t="n">
        <f aca="false">I33*I52</f>
        <v>10000</v>
      </c>
      <c r="J85" s="25" t="n">
        <f aca="false">SUM(E85:I85)</f>
        <v>40000</v>
      </c>
    </row>
    <row r="86" customFormat="false" ht="12.95" hidden="false" customHeight="true" outlineLevel="0" collapsed="false">
      <c r="A86" s="1"/>
      <c r="B86" s="27" t="s">
        <v>83</v>
      </c>
      <c r="C86" s="120" t="s">
        <v>69</v>
      </c>
      <c r="D86" s="155"/>
      <c r="E86" s="156" t="n">
        <f aca="false">SUM(E83:E85)</f>
        <v>15400</v>
      </c>
      <c r="F86" s="156" t="n">
        <f aca="false">SUM(F83:F85)</f>
        <v>20000</v>
      </c>
      <c r="G86" s="156" t="n">
        <f aca="false">SUM(G83:G85)</f>
        <v>20000</v>
      </c>
      <c r="H86" s="156" t="n">
        <f aca="false">SUM(H83:H85)</f>
        <v>20000</v>
      </c>
      <c r="I86" s="156" t="n">
        <f aca="false">SUM(I83:I85)</f>
        <v>20000</v>
      </c>
      <c r="J86" s="155" t="n">
        <f aca="false">SUM(J83:J85)</f>
        <v>95400</v>
      </c>
    </row>
    <row r="87" customFormat="false" ht="12.95" hidden="false" customHeight="true" outlineLevel="0" collapsed="false">
      <c r="A87" s="1"/>
      <c r="B87" s="20" t="s">
        <v>84</v>
      </c>
      <c r="C87" s="123" t="s">
        <v>69</v>
      </c>
      <c r="D87" s="24"/>
      <c r="E87" s="23" t="n">
        <f aca="false">(E32-E36)*E55</f>
        <v>175</v>
      </c>
      <c r="F87" s="23" t="n">
        <f aca="false">(F32-F36)*F55</f>
        <v>1000</v>
      </c>
      <c r="G87" s="23" t="n">
        <f aca="false">(G32-G36)*G55</f>
        <v>1000</v>
      </c>
      <c r="H87" s="23" t="n">
        <f aca="false">(H32-H36)*H55</f>
        <v>1000</v>
      </c>
      <c r="I87" s="23" t="n">
        <f aca="false">(I32-I36)*I55</f>
        <v>1000</v>
      </c>
      <c r="J87" s="24" t="n">
        <f aca="false">SUM(E87:I87)</f>
        <v>4175</v>
      </c>
    </row>
    <row r="88" customFormat="false" ht="12.95" hidden="false" customHeight="true" outlineLevel="0" collapsed="false">
      <c r="A88" s="1"/>
      <c r="B88" s="20" t="s">
        <v>85</v>
      </c>
      <c r="C88" s="123" t="s">
        <v>69</v>
      </c>
      <c r="D88" s="24"/>
      <c r="E88" s="23" t="n">
        <f aca="false">E33*E56</f>
        <v>0</v>
      </c>
      <c r="F88" s="23" t="n">
        <f aca="false">F33*F56</f>
        <v>600</v>
      </c>
      <c r="G88" s="23" t="n">
        <f aca="false">G33*G56</f>
        <v>600</v>
      </c>
      <c r="H88" s="23" t="n">
        <f aca="false">H33*H56</f>
        <v>600</v>
      </c>
      <c r="I88" s="23" t="n">
        <f aca="false">I33*I56</f>
        <v>600</v>
      </c>
      <c r="J88" s="24" t="n">
        <f aca="false">SUM(E88:I88)</f>
        <v>2400</v>
      </c>
    </row>
    <row r="89" customFormat="false" ht="12.95" hidden="false" customHeight="true" outlineLevel="0" collapsed="false">
      <c r="A89" s="1"/>
      <c r="B89" s="20" t="s">
        <v>72</v>
      </c>
      <c r="C89" s="127" t="s">
        <v>69</v>
      </c>
      <c r="D89" s="25"/>
      <c r="E89" s="157" t="n">
        <f aca="false">(E57*E37)-E67</f>
        <v>3500</v>
      </c>
      <c r="F89" s="157" t="n">
        <f aca="false">(F57*F37)-F67</f>
        <v>4000</v>
      </c>
      <c r="G89" s="157" t="n">
        <f aca="false">(G57*G37)-G67</f>
        <v>4000</v>
      </c>
      <c r="H89" s="157" t="n">
        <f aca="false">(H57*H37)-H67</f>
        <v>4000</v>
      </c>
      <c r="I89" s="157" t="n">
        <f aca="false">(I57*I37)-I67</f>
        <v>4000</v>
      </c>
      <c r="J89" s="25" t="n">
        <f aca="false">SUM(E89:I89)</f>
        <v>19500</v>
      </c>
    </row>
    <row r="90" customFormat="false" ht="12.95" hidden="false" customHeight="true" outlineLevel="0" collapsed="false">
      <c r="A90" s="1"/>
      <c r="B90" s="39" t="s">
        <v>86</v>
      </c>
      <c r="C90" s="136" t="s">
        <v>69</v>
      </c>
      <c r="D90" s="158"/>
      <c r="E90" s="159" t="n">
        <f aca="false">SUM(E86:E89)</f>
        <v>19075</v>
      </c>
      <c r="F90" s="159" t="n">
        <f aca="false">SUM(F86:F89)</f>
        <v>25600</v>
      </c>
      <c r="G90" s="159" t="n">
        <f aca="false">SUM(G86:G89)</f>
        <v>25600</v>
      </c>
      <c r="H90" s="159" t="n">
        <f aca="false">SUM(H86:H89)</f>
        <v>25600</v>
      </c>
      <c r="I90" s="159" t="n">
        <f aca="false">SUM(I86:I89)</f>
        <v>25600</v>
      </c>
      <c r="J90" s="158" t="n">
        <f aca="false">SUM(J86:J89)</f>
        <v>121475</v>
      </c>
    </row>
    <row r="91" customFormat="false" ht="12.95" hidden="false" customHeight="true" outlineLevel="0" collapsed="false">
      <c r="A91" s="1"/>
      <c r="B91" s="9" t="s">
        <v>63</v>
      </c>
      <c r="C91" s="120" t="s">
        <v>69</v>
      </c>
      <c r="D91" s="160"/>
      <c r="E91" s="161" t="n">
        <f aca="false">E9*E58</f>
        <v>1047.2</v>
      </c>
      <c r="F91" s="161" t="n">
        <f aca="false">F9*F58</f>
        <v>1251.2</v>
      </c>
      <c r="G91" s="161" t="n">
        <f aca="false">G9*G58</f>
        <v>1251.2</v>
      </c>
      <c r="H91" s="161" t="n">
        <f aca="false">H9*H58</f>
        <v>1251.2</v>
      </c>
      <c r="I91" s="161" t="n">
        <f aca="false">I9*I58</f>
        <v>1251.2</v>
      </c>
      <c r="J91" s="24" t="n">
        <f aca="false">SUM(E91:I91)</f>
        <v>6052</v>
      </c>
    </row>
    <row r="92" customFormat="false" ht="12.95" hidden="false" customHeight="true" outlineLevel="0" collapsed="false">
      <c r="A92" s="1"/>
      <c r="B92" s="21" t="s">
        <v>76</v>
      </c>
      <c r="C92" s="123" t="s">
        <v>69</v>
      </c>
      <c r="D92" s="162"/>
      <c r="E92" s="163" t="n">
        <f aca="false">D71-E71</f>
        <v>1108.41205578048</v>
      </c>
      <c r="F92" s="163" t="n">
        <f aca="false">E71-F71</f>
        <v>82.526455546384</v>
      </c>
      <c r="G92" s="163" t="n">
        <f aca="false">F71-G71</f>
        <v>0</v>
      </c>
      <c r="H92" s="163" t="n">
        <f aca="false">G71-H71</f>
        <v>0</v>
      </c>
      <c r="I92" s="163" t="n">
        <f aca="false">H71-I71</f>
        <v>0</v>
      </c>
      <c r="J92" s="24" t="n">
        <f aca="false">SUM(E92:I92)</f>
        <v>1190.93851132686</v>
      </c>
    </row>
    <row r="93" customFormat="false" ht="12.95" hidden="false" customHeight="true" outlineLevel="0" collapsed="false">
      <c r="A93" s="1"/>
      <c r="B93" s="21" t="s">
        <v>65</v>
      </c>
      <c r="C93" s="123" t="s">
        <v>69</v>
      </c>
      <c r="D93" s="162"/>
      <c r="E93" s="163" t="n">
        <f aca="false">E9*E59</f>
        <v>3486.56</v>
      </c>
      <c r="F93" s="163" t="n">
        <f aca="false">F9*F59</f>
        <v>4165.76</v>
      </c>
      <c r="G93" s="163" t="n">
        <f aca="false">G9*G59</f>
        <v>4165.76</v>
      </c>
      <c r="H93" s="163" t="n">
        <f aca="false">H9*H59</f>
        <v>4165.76</v>
      </c>
      <c r="I93" s="163" t="n">
        <f aca="false">I9*I59</f>
        <v>4165.76</v>
      </c>
      <c r="J93" s="24" t="n">
        <f aca="false">SUM(E93:I93)</f>
        <v>20149.6</v>
      </c>
    </row>
    <row r="94" customFormat="false" ht="12.95" hidden="false" customHeight="true" outlineLevel="0" collapsed="false">
      <c r="A94" s="1"/>
      <c r="B94" s="49" t="s">
        <v>66</v>
      </c>
      <c r="C94" s="127" t="s">
        <v>69</v>
      </c>
      <c r="D94" s="162"/>
      <c r="E94" s="163" t="n">
        <f aca="false">E9*E60</f>
        <v>1743.28</v>
      </c>
      <c r="F94" s="163" t="n">
        <f aca="false">F9*F60</f>
        <v>2082.88</v>
      </c>
      <c r="G94" s="163" t="n">
        <f aca="false">G9*G60</f>
        <v>2082.88</v>
      </c>
      <c r="H94" s="163" t="n">
        <f aca="false">H9*H60</f>
        <v>2082.88</v>
      </c>
      <c r="I94" s="163" t="n">
        <f aca="false">I9*I60</f>
        <v>2082.88</v>
      </c>
      <c r="J94" s="24" t="n">
        <f aca="false">SUM(E94:I94)</f>
        <v>10074.8</v>
      </c>
    </row>
    <row r="95" customFormat="false" ht="12.95" hidden="false" customHeight="true" outlineLevel="0" collapsed="false">
      <c r="A95" s="1"/>
      <c r="B95" s="28" t="s">
        <v>87</v>
      </c>
      <c r="C95" s="130" t="s">
        <v>69</v>
      </c>
      <c r="D95" s="160"/>
      <c r="E95" s="164" t="n">
        <f aca="false">SUM(E90:E94)</f>
        <v>26460.4520557805</v>
      </c>
      <c r="F95" s="164" t="n">
        <f aca="false">SUM(F90:F94)</f>
        <v>33182.3664555464</v>
      </c>
      <c r="G95" s="164" t="n">
        <f aca="false">SUM(G90:G94)</f>
        <v>33099.84</v>
      </c>
      <c r="H95" s="164" t="n">
        <f aca="false">SUM(H90:H94)</f>
        <v>33099.84</v>
      </c>
      <c r="I95" s="164" t="n">
        <f aca="false">SUM(I90:I94)</f>
        <v>33099.84</v>
      </c>
      <c r="J95" s="160" t="n">
        <f aca="false">SUM(J90:J94)</f>
        <v>158942.338511327</v>
      </c>
    </row>
    <row r="96" customFormat="false" ht="12.95" hidden="false" customHeight="true" outlineLevel="0" collapsed="false">
      <c r="A96" s="1"/>
      <c r="B96" s="13" t="s">
        <v>88</v>
      </c>
      <c r="C96" s="132" t="s">
        <v>69</v>
      </c>
      <c r="D96" s="133"/>
      <c r="E96" s="134" t="n">
        <f aca="false">E23</f>
        <v>39424</v>
      </c>
      <c r="F96" s="134" t="n">
        <f aca="false">F23</f>
        <v>40145.4545454545</v>
      </c>
      <c r="G96" s="134" t="n">
        <f aca="false">G23</f>
        <v>36800</v>
      </c>
      <c r="H96" s="134" t="n">
        <f aca="false">H23</f>
        <v>36800</v>
      </c>
      <c r="I96" s="134" t="n">
        <f aca="false">I23</f>
        <v>36800</v>
      </c>
      <c r="J96" s="135" t="n">
        <f aca="false">SUM(E96:I96)</f>
        <v>189969.454545455</v>
      </c>
    </row>
    <row r="97" customFormat="false" ht="12.95" hidden="false" customHeight="true" outlineLevel="0" collapsed="false">
      <c r="A97" s="1"/>
      <c r="B97" s="38" t="s">
        <v>89</v>
      </c>
      <c r="C97" s="136" t="s">
        <v>69</v>
      </c>
      <c r="D97" s="137"/>
      <c r="E97" s="138" t="n">
        <f aca="false">E96-E95</f>
        <v>12963.5479442195</v>
      </c>
      <c r="F97" s="138" t="n">
        <f aca="false">F96-F95</f>
        <v>6963.08808990816</v>
      </c>
      <c r="G97" s="138" t="n">
        <f aca="false">G96-G95</f>
        <v>3700.16</v>
      </c>
      <c r="H97" s="138" t="n">
        <f aca="false">H96-H95</f>
        <v>3700.16</v>
      </c>
      <c r="I97" s="138" t="n">
        <f aca="false">I96-I95</f>
        <v>3700.16</v>
      </c>
      <c r="J97" s="137" t="n">
        <f aca="false">J96-J95</f>
        <v>31027.1160341277</v>
      </c>
    </row>
    <row r="98" customFormat="false" ht="12.95" hidden="false" customHeight="true" outlineLevel="0" collapsed="false">
      <c r="A98" s="57"/>
      <c r="B98" s="139"/>
      <c r="C98" s="140"/>
      <c r="D98" s="141"/>
      <c r="E98" s="141"/>
      <c r="F98" s="141"/>
      <c r="G98" s="141"/>
      <c r="H98" s="141"/>
      <c r="I98" s="141"/>
      <c r="J98" s="141"/>
      <c r="K98" s="165"/>
    </row>
    <row r="99" customFormat="false" ht="12.95" hidden="false" customHeight="true" outlineLevel="0" collapsed="false">
      <c r="A99" s="1"/>
      <c r="B99" s="9" t="s">
        <v>87</v>
      </c>
      <c r="C99" s="142" t="s">
        <v>80</v>
      </c>
      <c r="D99" s="166"/>
      <c r="E99" s="167" t="n">
        <f aca="false">E95/E9</f>
        <v>42.9552793113319</v>
      </c>
      <c r="F99" s="167" t="n">
        <f aca="false">F95/F9</f>
        <v>45.0847370319924</v>
      </c>
      <c r="G99" s="167" t="n">
        <f aca="false">G95/G9</f>
        <v>44.9726086956522</v>
      </c>
      <c r="H99" s="167" t="n">
        <f aca="false">H95/H9</f>
        <v>44.9726086956522</v>
      </c>
      <c r="I99" s="167" t="n">
        <f aca="false">I95/I9</f>
        <v>44.9726086956522</v>
      </c>
      <c r="J99" s="168" t="n">
        <f aca="false">J95/J9</f>
        <v>44.6467243009345</v>
      </c>
    </row>
    <row r="100" customFormat="false" ht="12.95" hidden="false" customHeight="true" outlineLevel="0" collapsed="false">
      <c r="A100" s="1"/>
      <c r="B100" s="13" t="s">
        <v>88</v>
      </c>
      <c r="C100" s="132" t="s">
        <v>80</v>
      </c>
      <c r="D100" s="133"/>
      <c r="E100" s="169" t="n">
        <f aca="false">E18</f>
        <v>64</v>
      </c>
      <c r="F100" s="169" t="n">
        <f aca="false">F18</f>
        <v>54.5454545454545</v>
      </c>
      <c r="G100" s="169" t="n">
        <f aca="false">G18</f>
        <v>50</v>
      </c>
      <c r="H100" s="169" t="n">
        <f aca="false">H18</f>
        <v>50</v>
      </c>
      <c r="I100" s="169" t="n">
        <f aca="false">I18</f>
        <v>50</v>
      </c>
      <c r="J100" s="170" t="n">
        <f aca="false">J18</f>
        <v>53.3622063329929</v>
      </c>
    </row>
    <row r="101" customFormat="false" ht="12.95" hidden="false" customHeight="true" outlineLevel="0" collapsed="false">
      <c r="A101" s="1"/>
      <c r="B101" s="38" t="s">
        <v>89</v>
      </c>
      <c r="C101" s="136" t="s">
        <v>80</v>
      </c>
      <c r="D101" s="137"/>
      <c r="E101" s="171" t="n">
        <f aca="false">E100-E99</f>
        <v>21.0447206886681</v>
      </c>
      <c r="F101" s="171" t="n">
        <f aca="false">F100-F99</f>
        <v>9.46071751346217</v>
      </c>
      <c r="G101" s="171" t="n">
        <f aca="false">G100-G99</f>
        <v>5.02739130434783</v>
      </c>
      <c r="H101" s="171" t="n">
        <f aca="false">H100-H99</f>
        <v>5.02739130434783</v>
      </c>
      <c r="I101" s="171" t="n">
        <f aca="false">I100-I99</f>
        <v>5.02739130434783</v>
      </c>
      <c r="J101" s="172" t="n">
        <f aca="false">J100-J99</f>
        <v>8.71548203205834</v>
      </c>
    </row>
    <row r="102" customFormat="false" ht="12.95" hidden="false" customHeight="true" outlineLevel="0" collapsed="false">
      <c r="A102" s="1"/>
    </row>
    <row r="103" customFormat="false" ht="12.95" hidden="false" customHeight="true" outlineLevel="0" collapsed="false">
      <c r="A103" s="1"/>
      <c r="E103" s="96" t="s">
        <v>90</v>
      </c>
    </row>
    <row r="104" customFormat="false" ht="12.95" hidden="false" customHeight="true" outlineLevel="0" collapsed="false">
      <c r="A104" s="1"/>
      <c r="B104" s="8" t="s">
        <v>91</v>
      </c>
      <c r="C104" s="142" t="s">
        <v>69</v>
      </c>
      <c r="D104" s="121"/>
      <c r="E104" s="122" t="n">
        <f aca="false">E74</f>
        <v>4907.43705578048</v>
      </c>
      <c r="F104" s="122" t="n">
        <f aca="false">F74</f>
        <v>4715.93851132686</v>
      </c>
      <c r="G104" s="122" t="n">
        <f aca="false">G74</f>
        <v>4715.93851132686</v>
      </c>
      <c r="H104" s="122" t="n">
        <f aca="false">H74</f>
        <v>4715.93851132686</v>
      </c>
      <c r="I104" s="122" t="n">
        <f aca="false">I74</f>
        <v>4715.93851132686</v>
      </c>
      <c r="J104" s="143" t="n">
        <f aca="false">SUM(E104:I104)</f>
        <v>23771.1911010879</v>
      </c>
    </row>
    <row r="105" customFormat="false" ht="12.95" hidden="false" customHeight="true" outlineLevel="0" collapsed="false">
      <c r="A105" s="1"/>
      <c r="B105" s="13" t="s">
        <v>92</v>
      </c>
      <c r="C105" s="132" t="s">
        <v>69</v>
      </c>
      <c r="D105" s="173"/>
      <c r="E105" s="174" t="n">
        <f aca="false">E97</f>
        <v>12963.5479442195</v>
      </c>
      <c r="F105" s="174" t="n">
        <f aca="false">F97</f>
        <v>6963.08808990816</v>
      </c>
      <c r="G105" s="174" t="n">
        <f aca="false">G97</f>
        <v>3700.16</v>
      </c>
      <c r="H105" s="174" t="n">
        <f aca="false">H97</f>
        <v>3700.16</v>
      </c>
      <c r="I105" s="174" t="n">
        <f aca="false">I97</f>
        <v>3700.16</v>
      </c>
      <c r="J105" s="25" t="n">
        <f aca="false">SUM(E105:I105)</f>
        <v>31027.1160341277</v>
      </c>
    </row>
    <row r="106" customFormat="false" ht="12.95" hidden="false" customHeight="true" outlineLevel="0" collapsed="false">
      <c r="A106" s="1"/>
      <c r="B106" s="175" t="s">
        <v>93</v>
      </c>
      <c r="C106" s="176" t="s">
        <v>69</v>
      </c>
      <c r="D106" s="177"/>
      <c r="E106" s="178" t="n">
        <f aca="false">SUM(E104:E105)</f>
        <v>17870.985</v>
      </c>
      <c r="F106" s="178" t="n">
        <f aca="false">SUM(F104:F105)</f>
        <v>11679.026601235</v>
      </c>
      <c r="G106" s="178" t="n">
        <f aca="false">SUM(G104:G105)</f>
        <v>8416.09851132686</v>
      </c>
      <c r="H106" s="178" t="n">
        <f aca="false">SUM(H104:H105)</f>
        <v>8416.09851132686</v>
      </c>
      <c r="I106" s="178" t="n">
        <f aca="false">SUM(I104:I105)</f>
        <v>8416.09851132686</v>
      </c>
      <c r="J106" s="31" t="n">
        <f aca="false">SUM(J104:J105)</f>
        <v>54798.3071352156</v>
      </c>
    </row>
    <row r="107" customFormat="false" ht="12.95" hidden="false" customHeight="true" outlineLevel="0" collapsed="false">
      <c r="A107" s="1"/>
      <c r="B107" s="49" t="s">
        <v>94</v>
      </c>
      <c r="C107" s="127" t="s">
        <v>69</v>
      </c>
      <c r="D107" s="179"/>
      <c r="E107" s="180" t="n">
        <v>0</v>
      </c>
      <c r="F107" s="180" t="n">
        <v>0</v>
      </c>
      <c r="G107" s="180" t="n">
        <v>0</v>
      </c>
      <c r="H107" s="180" t="n">
        <v>0</v>
      </c>
      <c r="I107" s="180" t="n">
        <v>0</v>
      </c>
      <c r="J107" s="177" t="n">
        <f aca="false">SUM(D107:I107)</f>
        <v>0</v>
      </c>
    </row>
    <row r="108" customFormat="false" ht="12.95" hidden="false" customHeight="true" outlineLevel="0" collapsed="false">
      <c r="A108" s="1"/>
      <c r="B108" s="181" t="s">
        <v>95</v>
      </c>
      <c r="C108" s="136" t="s">
        <v>69</v>
      </c>
      <c r="D108" s="43"/>
      <c r="E108" s="41" t="n">
        <f aca="false">E106-E107</f>
        <v>17870.985</v>
      </c>
      <c r="F108" s="42" t="n">
        <f aca="false">F106-F107</f>
        <v>11679.026601235</v>
      </c>
      <c r="G108" s="42" t="n">
        <f aca="false">G106-G107</f>
        <v>8416.09851132686</v>
      </c>
      <c r="H108" s="42" t="n">
        <f aca="false">H106-H107</f>
        <v>8416.09851132686</v>
      </c>
      <c r="I108" s="42" t="n">
        <f aca="false">I106-I107</f>
        <v>8416.09851132686</v>
      </c>
      <c r="J108" s="43" t="n">
        <f aca="false">J106-J107</f>
        <v>54798.3071352156</v>
      </c>
    </row>
    <row r="109" customFormat="false" ht="12.95" hidden="false" customHeight="true" outlineLevel="0" collapsed="false">
      <c r="A109" s="1"/>
      <c r="B109" s="60"/>
      <c r="C109" s="60"/>
      <c r="D109" s="95"/>
      <c r="E109" s="23"/>
      <c r="F109" s="23"/>
      <c r="G109" s="23"/>
      <c r="H109" s="23"/>
      <c r="I109" s="23"/>
      <c r="J109" s="118"/>
    </row>
    <row r="110" customFormat="false" ht="12.95" hidden="false" customHeight="true" outlineLevel="0" collapsed="false">
      <c r="A110" s="1"/>
      <c r="B110" s="5"/>
      <c r="C110" s="5"/>
      <c r="D110" s="59"/>
      <c r="E110" s="96" t="s">
        <v>96</v>
      </c>
      <c r="G110" s="57"/>
      <c r="H110" s="57"/>
      <c r="I110" s="182"/>
    </row>
    <row r="111" customFormat="false" ht="12.95" hidden="false" customHeight="true" outlineLevel="0" collapsed="false">
      <c r="A111" s="1"/>
      <c r="B111" s="5"/>
      <c r="C111" s="8"/>
      <c r="D111" s="9" t="s">
        <v>2</v>
      </c>
      <c r="E111" s="10" t="s">
        <v>3</v>
      </c>
      <c r="F111" s="10" t="s">
        <v>4</v>
      </c>
      <c r="G111" s="10" t="s">
        <v>5</v>
      </c>
      <c r="H111" s="10" t="s">
        <v>6</v>
      </c>
      <c r="I111" s="11" t="s">
        <v>7</v>
      </c>
      <c r="J111" s="12" t="s">
        <v>8</v>
      </c>
    </row>
    <row r="112" customFormat="false" ht="12.95" hidden="false" customHeight="true" outlineLevel="0" collapsed="false">
      <c r="A112" s="1"/>
      <c r="B112" s="5"/>
      <c r="C112" s="13" t="s">
        <v>9</v>
      </c>
      <c r="D112" s="14" t="s">
        <v>10</v>
      </c>
      <c r="E112" s="15" t="s">
        <v>11</v>
      </c>
      <c r="F112" s="15" t="s">
        <v>12</v>
      </c>
      <c r="G112" s="15" t="s">
        <v>12</v>
      </c>
      <c r="H112" s="15" t="s">
        <v>12</v>
      </c>
      <c r="I112" s="15" t="s">
        <v>12</v>
      </c>
      <c r="J112" s="14" t="s">
        <v>12</v>
      </c>
    </row>
    <row r="113" customFormat="false" ht="12.95" hidden="false" customHeight="true" outlineLevel="0" collapsed="false">
      <c r="A113" s="1"/>
      <c r="B113" s="12" t="s">
        <v>97</v>
      </c>
      <c r="C113" s="142" t="s">
        <v>69</v>
      </c>
      <c r="D113" s="16"/>
      <c r="E113" s="18" t="n">
        <f aca="false">E106</f>
        <v>17870.985</v>
      </c>
      <c r="F113" s="18" t="n">
        <f aca="false">F106</f>
        <v>11679.026601235</v>
      </c>
      <c r="G113" s="18" t="n">
        <f aca="false">G106</f>
        <v>8416.09851132686</v>
      </c>
      <c r="H113" s="18" t="n">
        <f aca="false">H106</f>
        <v>8416.09851132686</v>
      </c>
      <c r="I113" s="19" t="n">
        <f aca="false">I106</f>
        <v>8416.09851132686</v>
      </c>
      <c r="J113" s="24" t="n">
        <f aca="false">SUM(E113:I113)</f>
        <v>54798.3071352156</v>
      </c>
    </row>
    <row r="114" customFormat="false" ht="12.95" hidden="false" customHeight="true" outlineLevel="0" collapsed="false">
      <c r="A114" s="1"/>
      <c r="B114" s="49" t="s">
        <v>98</v>
      </c>
      <c r="C114" s="123" t="s">
        <v>69</v>
      </c>
      <c r="D114" s="24"/>
      <c r="E114" s="180" t="n">
        <v>-5000</v>
      </c>
      <c r="F114" s="180" t="n">
        <v>0</v>
      </c>
      <c r="G114" s="180" t="n">
        <v>0</v>
      </c>
      <c r="H114" s="180" t="n">
        <v>0</v>
      </c>
      <c r="I114" s="180" t="n">
        <v>0</v>
      </c>
      <c r="J114" s="24" t="n">
        <f aca="false">SUM(E114:I114)</f>
        <v>-5000</v>
      </c>
    </row>
    <row r="115" customFormat="false" ht="12.95" hidden="false" customHeight="true" outlineLevel="0" collapsed="false">
      <c r="A115" s="1"/>
      <c r="B115" s="49" t="s">
        <v>99</v>
      </c>
      <c r="C115" s="127" t="s">
        <v>69</v>
      </c>
      <c r="D115" s="179"/>
      <c r="E115" s="180" t="n">
        <v>-2000</v>
      </c>
      <c r="F115" s="180" t="n">
        <v>-1500</v>
      </c>
      <c r="G115" s="180" t="n">
        <v>-1500</v>
      </c>
      <c r="H115" s="180" t="n">
        <v>-1500</v>
      </c>
      <c r="I115" s="180" t="n">
        <v>-1500</v>
      </c>
      <c r="J115" s="24" t="n">
        <f aca="false">SUM(E115:I115)</f>
        <v>-8000</v>
      </c>
    </row>
    <row r="116" customFormat="false" ht="12.95" hidden="false" customHeight="true" outlineLevel="0" collapsed="false">
      <c r="A116" s="1"/>
      <c r="B116" s="54" t="s">
        <v>100</v>
      </c>
      <c r="C116" s="136" t="s">
        <v>69</v>
      </c>
      <c r="D116" s="43"/>
      <c r="E116" s="42" t="n">
        <f aca="false">SUM(E113:E115)</f>
        <v>10870.985</v>
      </c>
      <c r="F116" s="42" t="n">
        <f aca="false">SUM(F113:F115)</f>
        <v>10179.026601235</v>
      </c>
      <c r="G116" s="42" t="n">
        <f aca="false">SUM(G113:G115)</f>
        <v>6916.09851132686</v>
      </c>
      <c r="H116" s="42" t="n">
        <f aca="false">SUM(H113:H115)</f>
        <v>6916.09851132686</v>
      </c>
      <c r="I116" s="183" t="n">
        <f aca="false">SUM(I113:I115)</f>
        <v>6916.09851132686</v>
      </c>
      <c r="J116" s="183" t="n">
        <f aca="false">SUM(J113:J115)</f>
        <v>41798.3071352156</v>
      </c>
    </row>
  </sheetData>
  <printOptions headings="false" gridLines="false" gridLinesSet="true" horizontalCentered="false" verticalCentered="false"/>
  <pageMargins left="0" right="0" top="0.39375" bottom="0" header="0" footer="0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&amp;R&amp;"CG Omega,Regular"&amp;6&amp;F &amp;A &amp;D &amp;P </oddHeader>
    <oddFooter/>
  </headerFooter>
  <rowBreaks count="2" manualBreakCount="2">
    <brk id="60" man="true" max="16383" min="0"/>
    <brk id="33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M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5" activeCellId="0" sqref="B15"/>
    </sheetView>
  </sheetViews>
  <sheetFormatPr defaultColWidth="8.8828125" defaultRowHeight="11.25" customHeight="true" zeroHeight="false" outlineLevelRow="0" outlineLevelCol="0"/>
  <cols>
    <col collapsed="false" customWidth="true" hidden="false" outlineLevel="0" max="1" min="1" style="184" width="19.32"/>
    <col collapsed="false" customWidth="true" hidden="false" outlineLevel="0" max="31" min="2" style="184" width="7.55"/>
    <col collapsed="false" customWidth="false" hidden="false" outlineLevel="0" max="257" min="32" style="184" width="8.88"/>
  </cols>
  <sheetData>
    <row r="4" customFormat="false" ht="11.25" hidden="false" customHeight="false" outlineLevel="0" collapsed="false">
      <c r="A4" s="185"/>
      <c r="B4" s="186" t="s">
        <v>101</v>
      </c>
      <c r="C4" s="186" t="s">
        <v>102</v>
      </c>
      <c r="D4" s="186" t="s">
        <v>103</v>
      </c>
      <c r="E4" s="186" t="s">
        <v>104</v>
      </c>
      <c r="F4" s="186" t="s">
        <v>105</v>
      </c>
      <c r="G4" s="186" t="s">
        <v>106</v>
      </c>
      <c r="H4" s="186" t="s">
        <v>107</v>
      </c>
      <c r="I4" s="186" t="s">
        <v>108</v>
      </c>
      <c r="J4" s="186" t="s">
        <v>109</v>
      </c>
      <c r="K4" s="186" t="s">
        <v>110</v>
      </c>
      <c r="L4" s="186" t="s">
        <v>111</v>
      </c>
      <c r="M4" s="186" t="s">
        <v>112</v>
      </c>
    </row>
    <row r="5" customFormat="false" ht="11.25" hidden="false" customHeight="false" outlineLevel="0" collapsed="false">
      <c r="A5" s="187" t="s">
        <v>113</v>
      </c>
      <c r="B5" s="188" t="n">
        <f aca="false">SUM(B6:B7)</f>
        <v>105000</v>
      </c>
      <c r="C5" s="188" t="n">
        <f aca="false">SUM(C6:C7)</f>
        <v>105000</v>
      </c>
      <c r="D5" s="188" t="n">
        <f aca="false">SUM(D6:D7)</f>
        <v>105000</v>
      </c>
      <c r="E5" s="188" t="n">
        <f aca="false">SUM(E6:E7)</f>
        <v>105000</v>
      </c>
      <c r="F5" s="188" t="n">
        <f aca="false">SUM(F6:F7)</f>
        <v>105000</v>
      </c>
      <c r="G5" s="188" t="n">
        <f aca="false">SUM(G6:G7)</f>
        <v>105000</v>
      </c>
      <c r="H5" s="188" t="n">
        <f aca="false">SUM(H6:H7)</f>
        <v>105000</v>
      </c>
      <c r="I5" s="188" t="n">
        <f aca="false">SUM(I6:I7)</f>
        <v>105000</v>
      </c>
      <c r="J5" s="188" t="n">
        <f aca="false">SUM(J6:J7)</f>
        <v>105000</v>
      </c>
      <c r="K5" s="188" t="n">
        <f aca="false">SUM(K6:K7)</f>
        <v>105000</v>
      </c>
      <c r="L5" s="188" t="n">
        <f aca="false">SUM(L6:L7)</f>
        <v>105000</v>
      </c>
      <c r="M5" s="188" t="n">
        <f aca="false">SUM(M6:M7)</f>
        <v>105000</v>
      </c>
    </row>
    <row r="6" customFormat="false" ht="11.25" hidden="false" customHeight="false" outlineLevel="0" collapsed="false">
      <c r="A6" s="184" t="s">
        <v>114</v>
      </c>
      <c r="B6" s="189" t="n">
        <v>30000</v>
      </c>
      <c r="C6" s="189" t="n">
        <v>30000</v>
      </c>
      <c r="D6" s="189" t="n">
        <v>30000</v>
      </c>
      <c r="E6" s="189" t="n">
        <v>30000</v>
      </c>
      <c r="F6" s="189" t="n">
        <v>30000</v>
      </c>
      <c r="G6" s="189" t="n">
        <v>30000</v>
      </c>
      <c r="H6" s="189" t="n">
        <v>30000</v>
      </c>
      <c r="I6" s="189" t="n">
        <v>30000</v>
      </c>
      <c r="J6" s="189" t="n">
        <v>30000</v>
      </c>
      <c r="K6" s="189" t="n">
        <v>30000</v>
      </c>
      <c r="L6" s="189" t="n">
        <v>30000</v>
      </c>
      <c r="M6" s="189" t="n">
        <v>30000</v>
      </c>
    </row>
    <row r="7" customFormat="false" ht="11.25" hidden="false" customHeight="false" outlineLevel="0" collapsed="false">
      <c r="A7" s="184" t="s">
        <v>115</v>
      </c>
      <c r="B7" s="189" t="n">
        <v>75000</v>
      </c>
      <c r="C7" s="189" t="n">
        <v>75000</v>
      </c>
      <c r="D7" s="189" t="n">
        <v>75000</v>
      </c>
      <c r="E7" s="189" t="n">
        <v>75000</v>
      </c>
      <c r="F7" s="189" t="n">
        <v>75000</v>
      </c>
      <c r="G7" s="189" t="n">
        <v>75000</v>
      </c>
      <c r="H7" s="189" t="n">
        <v>75000</v>
      </c>
      <c r="I7" s="189" t="n">
        <v>75000</v>
      </c>
      <c r="J7" s="189" t="n">
        <v>75000</v>
      </c>
      <c r="K7" s="189" t="n">
        <v>75000</v>
      </c>
      <c r="L7" s="189" t="n">
        <v>75000</v>
      </c>
      <c r="M7" s="189" t="n">
        <v>75000</v>
      </c>
    </row>
    <row r="8" customFormat="false" ht="11.25" hidden="false" customHeight="false" outlineLevel="0" collapsed="false">
      <c r="A8" s="184" t="s">
        <v>116</v>
      </c>
      <c r="B8" s="184" t="n">
        <v>30</v>
      </c>
      <c r="C8" s="184" t="n">
        <v>30</v>
      </c>
      <c r="D8" s="184" t="n">
        <v>30</v>
      </c>
      <c r="E8" s="184" t="n">
        <v>30</v>
      </c>
      <c r="F8" s="184" t="n">
        <v>30</v>
      </c>
      <c r="G8" s="184" t="n">
        <v>30</v>
      </c>
      <c r="H8" s="184" t="n">
        <v>30</v>
      </c>
      <c r="I8" s="184" t="n">
        <v>30</v>
      </c>
      <c r="J8" s="184" t="n">
        <v>30</v>
      </c>
      <c r="K8" s="184" t="n">
        <v>30</v>
      </c>
      <c r="L8" s="184" t="n">
        <v>30</v>
      </c>
      <c r="M8" s="184" t="n">
        <v>30</v>
      </c>
    </row>
    <row r="11" customFormat="false" ht="11.25" hidden="false" customHeight="false" outlineLevel="0" collapsed="false">
      <c r="A11" s="187" t="s">
        <v>117</v>
      </c>
    </row>
    <row r="12" customFormat="false" ht="11.25" hidden="false" customHeight="false" outlineLevel="0" collapsed="false">
      <c r="A12" s="184" t="s">
        <v>118</v>
      </c>
      <c r="B12" s="189" t="n">
        <f aca="false">B5*B8/1000</f>
        <v>3150</v>
      </c>
      <c r="C12" s="189" t="n">
        <f aca="false">C5*C8/1000</f>
        <v>3150</v>
      </c>
      <c r="D12" s="189" t="n">
        <f aca="false">D5*D8/1000</f>
        <v>3150</v>
      </c>
      <c r="E12" s="189" t="n">
        <f aca="false">E5*E8/1000</f>
        <v>3150</v>
      </c>
      <c r="F12" s="189" t="n">
        <f aca="false">F5*F8/1000</f>
        <v>3150</v>
      </c>
      <c r="G12" s="189" t="n">
        <f aca="false">G5*G8/1000</f>
        <v>3150</v>
      </c>
      <c r="H12" s="189" t="n">
        <f aca="false">H5*H8/1000</f>
        <v>3150</v>
      </c>
      <c r="I12" s="189" t="n">
        <f aca="false">I5*I8/1000</f>
        <v>3150</v>
      </c>
      <c r="J12" s="189" t="n">
        <f aca="false">J5*J8/1000</f>
        <v>3150</v>
      </c>
      <c r="K12" s="189" t="n">
        <f aca="false">K5*K8/1000</f>
        <v>3150</v>
      </c>
      <c r="L12" s="189" t="n">
        <f aca="false">L5*L8/1000</f>
        <v>3150</v>
      </c>
      <c r="M12" s="189" t="n">
        <f aca="false">M5*M8/1000</f>
        <v>3150</v>
      </c>
    </row>
    <row r="13" customFormat="false" ht="11.25" hidden="false" customHeight="false" outlineLevel="0" collapsed="false">
      <c r="A13" s="184" t="s">
        <v>119</v>
      </c>
      <c r="B13" s="184" t="n">
        <v>625</v>
      </c>
      <c r="C13" s="184" t="n">
        <v>625</v>
      </c>
      <c r="D13" s="184" t="n">
        <v>625</v>
      </c>
      <c r="E13" s="184" t="n">
        <v>625</v>
      </c>
      <c r="F13" s="184" t="n">
        <v>625</v>
      </c>
      <c r="G13" s="184" t="n">
        <v>625</v>
      </c>
      <c r="H13" s="184" t="n">
        <v>625</v>
      </c>
      <c r="I13" s="184" t="n">
        <v>625</v>
      </c>
      <c r="J13" s="184" t="n">
        <v>625</v>
      </c>
      <c r="K13" s="184" t="n">
        <v>625</v>
      </c>
      <c r="L13" s="184" t="n">
        <v>625</v>
      </c>
      <c r="M13" s="184" t="n">
        <v>625</v>
      </c>
    </row>
    <row r="15" customFormat="false" ht="11.25" hidden="false" customHeight="false" outlineLevel="0" collapsed="false">
      <c r="A15" s="187" t="s">
        <v>120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1996-08-06T07:39:42Z</dcterms:created>
  <dc:creator>Tony Haggarty</dc:creator>
  <dc:description/>
  <dc:language>en-US</dc:language>
  <cp:lastModifiedBy>tmatsuba</cp:lastModifiedBy>
  <cp:lastPrinted>2001-10-07T20:13:11Z</cp:lastPrinted>
  <dcterms:modified xsi:type="dcterms:W3CDTF">2001-10-31T08:22:16Z</dcterms:modified>
  <cp:revision>0</cp:revision>
  <dc:subject/>
  <dc:title/>
</cp:coreProperties>
</file>