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<sst xmlns="http://schemas.openxmlformats.org/spreadsheetml/2006/main" count="29" uniqueCount="15">
  <si>
    <t xml:space="preserve">MGU Quote Volumes</t>
  </si>
  <si>
    <t xml:space="preserve">VARIABLE COSTS</t>
  </si>
  <si>
    <t xml:space="preserve">TRANSPORT VALUE</t>
  </si>
  <si>
    <t xml:space="preserve">(Requested by Geof)</t>
  </si>
  <si>
    <t xml:space="preserve">Dth/day</t>
  </si>
  <si>
    <t xml:space="preserve">ANR SW Offer</t>
  </si>
  <si>
    <t xml:space="preserve">ANR SE Offer</t>
  </si>
  <si>
    <t xml:space="preserve">PEPL Field  Offer</t>
  </si>
  <si>
    <t xml:space="preserve">Trunkline ELA Offer</t>
  </si>
  <si>
    <t xml:space="preserve">ML7 Gated Gas Purchase Offer</t>
  </si>
  <si>
    <t xml:space="preserve">Dawn Offer</t>
  </si>
  <si>
    <t xml:space="preserve">ML7  Excess Transport Bid</t>
  </si>
  <si>
    <t xml:space="preserve">Michcon Bid</t>
  </si>
  <si>
    <t xml:space="preserve">Nymex</t>
  </si>
  <si>
    <t xml:space="preserve">Mich Bid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</si>
</sst>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0%"/>
    <numFmt numFmtId="167" formatCode="[$-409]mmm\-yy"/>
    <numFmt numFmtId="168" formatCode="_(* #,##0.00_);_(* \(#,##0.00\);_(* \-??_);_(@_)"/>
    <numFmt numFmtId="169" formatCode="_(* #,##0_);_(* \(#,##0\);_(* \-??_);_(@_)"/>
    <numFmt numFmtId="170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2" style="0" width="10.28"/>
    <col collapsed="false" customWidth="true" hidden="false" outlineLevel="0" max="7" min="7" style="0" width="9.28"/>
    <col collapsed="false" customWidth="true" hidden="false" outlineLevel="0" max="9" min="8" style="0" width="10.28"/>
    <col collapsed="false" customWidth="true" hidden="false" outlineLevel="0" max="10" min="10" style="0" width="11.28"/>
    <col collapsed="false" customWidth="true" hidden="false" outlineLevel="0" max="13" min="11" style="0" width="9.14"/>
    <col collapsed="false" customWidth="true" hidden="false" outlineLevel="0" max="14" min="14" style="0" width="3.99"/>
    <col collapsed="false" customWidth="true" hidden="false" outlineLevel="0" max="22" min="22" style="0" width="3.85"/>
    <col collapsed="false" customWidth="true" hidden="false" outlineLevel="0" max="24" min="24" style="0" width="4.99"/>
    <col collapsed="false" customWidth="true" hidden="false" outlineLevel="0" max="29" min="29" style="0" width="3.85"/>
    <col collapsed="false" customWidth="true" hidden="false" outlineLevel="0" max="33" min="30" style="0" width="7.28"/>
    <col collapsed="false" customWidth="true" hidden="false" outlineLevel="0" max="34" min="34" style="0" width="3.99"/>
    <col collapsed="false" customWidth="true" hidden="false" outlineLevel="0" max="38" min="35" style="0" width="6.41"/>
  </cols>
  <sheetData>
    <row r="1" customFormat="false" ht="15.75" hidden="false" customHeight="false" outlineLevel="0" collapsed="false">
      <c r="A1" s="0" t="s">
        <v>0</v>
      </c>
      <c r="Y1" s="1" t="s">
        <v>1</v>
      </c>
      <c r="AD1" s="1" t="s">
        <v>2</v>
      </c>
    </row>
    <row r="2" customFormat="false" ht="12.75" hidden="false" customHeight="false" outlineLevel="0" collapsed="false">
      <c r="A2" s="0" t="s">
        <v>3</v>
      </c>
      <c r="Y2" s="2" t="n">
        <v>0.0449</v>
      </c>
      <c r="Z2" s="2" t="n">
        <v>0.0497</v>
      </c>
      <c r="AA2" s="2" t="n">
        <v>0.0484</v>
      </c>
      <c r="AB2" s="2" t="n">
        <v>0.0299</v>
      </c>
    </row>
    <row r="3" customFormat="false" ht="12.75" hidden="false" customHeight="false" outlineLevel="0" collapsed="false">
      <c r="Y3" s="0" t="n">
        <f aca="false">0.014+0.01</f>
        <v>0.024</v>
      </c>
      <c r="Z3" s="0" t="n">
        <v>0.026</v>
      </c>
      <c r="AA3" s="0" t="n">
        <v>0.035</v>
      </c>
      <c r="AB3" s="0" t="n">
        <v>0.025</v>
      </c>
    </row>
    <row r="4" customFormat="false" ht="12.75" hidden="false" customHeight="false" outlineLevel="0" collapsed="false">
      <c r="A4" s="3" t="s">
        <v>4</v>
      </c>
      <c r="B4" s="4"/>
    </row>
    <row r="5" customFormat="false" ht="63.75" hidden="false" customHeight="false" outlineLevel="0" collapsed="false">
      <c r="A5" s="5"/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/>
      <c r="I5" s="6" t="s">
        <v>11</v>
      </c>
      <c r="J5" s="6" t="s">
        <v>12</v>
      </c>
      <c r="K5" s="5"/>
      <c r="L5" s="5"/>
      <c r="M5" s="5"/>
      <c r="N5" s="5"/>
      <c r="O5" s="5" t="s">
        <v>13</v>
      </c>
      <c r="P5" s="6" t="s">
        <v>5</v>
      </c>
      <c r="Q5" s="6" t="s">
        <v>6</v>
      </c>
      <c r="R5" s="6" t="s">
        <v>7</v>
      </c>
      <c r="S5" s="6" t="s">
        <v>8</v>
      </c>
      <c r="T5" s="6" t="s">
        <v>9</v>
      </c>
      <c r="U5" s="6" t="s">
        <v>10</v>
      </c>
      <c r="V5" s="7"/>
      <c r="W5" s="7" t="s">
        <v>14</v>
      </c>
      <c r="X5" s="5"/>
      <c r="Y5" s="6" t="s">
        <v>5</v>
      </c>
      <c r="Z5" s="6" t="s">
        <v>6</v>
      </c>
      <c r="AA5" s="6" t="s">
        <v>7</v>
      </c>
      <c r="AB5" s="6" t="s">
        <v>8</v>
      </c>
      <c r="AC5" s="5"/>
      <c r="AD5" s="6" t="s">
        <v>5</v>
      </c>
      <c r="AE5" s="6" t="s">
        <v>6</v>
      </c>
      <c r="AF5" s="6" t="s">
        <v>7</v>
      </c>
      <c r="AG5" s="6" t="s">
        <v>8</v>
      </c>
      <c r="AH5" s="5"/>
      <c r="AI5" s="5"/>
      <c r="AJ5" s="5"/>
      <c r="AK5" s="5"/>
      <c r="AL5" s="5"/>
    </row>
    <row r="6" customFormat="false" ht="12.75" hidden="false" customHeight="false" outlineLevel="0" collapsed="false">
      <c r="A6" s="8" t="n">
        <v>36982</v>
      </c>
      <c r="B6" s="9" t="n">
        <v>7721.08663500497</v>
      </c>
      <c r="C6" s="9" t="n">
        <v>15103.0669801638</v>
      </c>
      <c r="D6" s="9" t="n">
        <v>14670.4390652835</v>
      </c>
      <c r="E6" s="9" t="n">
        <v>0</v>
      </c>
      <c r="F6" s="9" t="n">
        <v>66318.7769442802</v>
      </c>
      <c r="G6" s="9" t="n">
        <v>6000</v>
      </c>
      <c r="H6" s="9"/>
      <c r="I6" s="9" t="n">
        <v>0</v>
      </c>
      <c r="J6" s="9" t="n">
        <v>102901.785016305</v>
      </c>
      <c r="K6" s="10" t="n">
        <f aca="false">SUM(B6:G6)-I6-J6</f>
        <v>6911.5846084276</v>
      </c>
      <c r="L6" s="10" t="n">
        <f aca="false">+J6-F6-G6</f>
        <v>30583.0080720246</v>
      </c>
      <c r="M6" s="10" t="n">
        <f aca="false">+L6*0.003</f>
        <v>91.7490242160737</v>
      </c>
      <c r="N6" s="10"/>
      <c r="O6" s="0" t="n">
        <v>5.76</v>
      </c>
      <c r="P6" s="0" t="n">
        <v>-0.055</v>
      </c>
      <c r="Q6" s="0" t="n">
        <v>-0.065</v>
      </c>
      <c r="R6" s="0" t="n">
        <f aca="false">+P6</f>
        <v>-0.055</v>
      </c>
      <c r="S6" s="0" t="n">
        <v>-0.07</v>
      </c>
      <c r="T6" s="0" t="n">
        <f aca="false">+W6+0.08</f>
        <v>0.34</v>
      </c>
      <c r="U6" s="0" t="n">
        <v>0.33</v>
      </c>
      <c r="W6" s="0" t="n">
        <v>0.26</v>
      </c>
      <c r="Y6" s="11" t="n">
        <f aca="false">($O6+P6)/(1-Y$2)*Y$2+Y$3</f>
        <v>0.292196523924197</v>
      </c>
      <c r="Z6" s="11" t="n">
        <f aca="false">($O6+Q6)/(1-Z$2)*Z$2+Z$3</f>
        <v>0.323844364937388</v>
      </c>
      <c r="AA6" s="11" t="n">
        <f aca="false">($O6+R6)/(1-AA$2)*AA$2+AA$3</f>
        <v>0.325166036149643</v>
      </c>
      <c r="AB6" s="11" t="n">
        <f aca="false">($O6+S6)/(1-AB$2)*AB$2+AB$3</f>
        <v>0.2003747036388</v>
      </c>
      <c r="AD6" s="11" t="n">
        <f aca="false">+($W6-P6)-Y6</f>
        <v>0.0228034760758035</v>
      </c>
      <c r="AE6" s="11" t="n">
        <f aca="false">+($W6-Q6)-Z6</f>
        <v>0.00115563506261179</v>
      </c>
      <c r="AF6" s="11" t="n">
        <f aca="false">+($W6-R6)-AA6</f>
        <v>-0.0101660361496427</v>
      </c>
      <c r="AG6" s="11" t="n">
        <f aca="false">+($W6-S6)-AB6</f>
        <v>0.1296252963612</v>
      </c>
      <c r="AH6" s="11"/>
      <c r="AI6" s="11" t="n">
        <f aca="false">AVERAGE(AD6:AD12)</f>
        <v>0.0312318381022181</v>
      </c>
      <c r="AJ6" s="11" t="n">
        <f aca="false">AVERAGE(AE6:AE12)</f>
        <v>0.0105321477428181</v>
      </c>
      <c r="AK6" s="11" t="n">
        <f aca="false">AVERAGE(AF6:AF12)</f>
        <v>-0.00104725875217678</v>
      </c>
      <c r="AL6" s="11" t="n">
        <f aca="false">AVERAGE(AG6:AG12)</f>
        <v>0.135151162619465</v>
      </c>
    </row>
    <row r="7" customFormat="false" ht="12.75" hidden="false" customHeight="false" outlineLevel="0" collapsed="false">
      <c r="A7" s="8" t="n">
        <v>37012</v>
      </c>
      <c r="B7" s="9" t="n">
        <v>7721.08663500497</v>
      </c>
      <c r="C7" s="9" t="n">
        <v>15103.0669801638</v>
      </c>
      <c r="D7" s="9" t="n">
        <v>14670.4390652835</v>
      </c>
      <c r="E7" s="9" t="n">
        <v>0</v>
      </c>
      <c r="F7" s="9" t="n">
        <v>32677.2921106205</v>
      </c>
      <c r="G7" s="9" t="n">
        <v>6000</v>
      </c>
      <c r="H7" s="9"/>
      <c r="I7" s="9" t="n">
        <v>0</v>
      </c>
      <c r="J7" s="9" t="n">
        <v>69260.3001826451</v>
      </c>
      <c r="K7" s="10" t="n">
        <f aca="false">SUM(B7:G7)-I7-J7</f>
        <v>6911.5846084276</v>
      </c>
      <c r="L7" s="10" t="n">
        <f aca="false">+J7-F7-G7</f>
        <v>30583.0080720246</v>
      </c>
      <c r="M7" s="10" t="n">
        <f aca="false">+L7*0.003</f>
        <v>91.7490242160738</v>
      </c>
      <c r="N7" s="10"/>
      <c r="O7" s="0" t="n">
        <v>5.675</v>
      </c>
      <c r="P7" s="0" t="n">
        <v>-0.055</v>
      </c>
      <c r="Q7" s="0" t="n">
        <v>-0.065</v>
      </c>
      <c r="R7" s="0" t="n">
        <f aca="false">+P7</f>
        <v>-0.055</v>
      </c>
      <c r="S7" s="0" t="n">
        <v>-0.07</v>
      </c>
      <c r="T7" s="0" t="n">
        <f aca="false">+W7+0.08</f>
        <v>0.34</v>
      </c>
      <c r="U7" s="0" t="n">
        <v>0.33</v>
      </c>
      <c r="W7" s="0" t="n">
        <v>0.26</v>
      </c>
      <c r="Y7" s="11" t="n">
        <f aca="false">($O7+P7)/(1-Y$2)*Y$2+Y$3</f>
        <v>0.288200607266255</v>
      </c>
      <c r="Z7" s="11" t="n">
        <f aca="false">($O7+Q7)/(1-Z$2)*Z$2+Z$3</f>
        <v>0.319398926654741</v>
      </c>
      <c r="AA7" s="11" t="n">
        <f aca="false">($O7+R7)/(1-AA$2)*AA$2+AA$3</f>
        <v>0.320842791088693</v>
      </c>
      <c r="AB7" s="11" t="n">
        <f aca="false">($O7+S7)/(1-AB$2)*AB$2+AB$3</f>
        <v>0.197754870631894</v>
      </c>
      <c r="AD7" s="11" t="n">
        <f aca="false">+($W7-P7)-Y7</f>
        <v>0.0267993927337451</v>
      </c>
      <c r="AE7" s="11" t="n">
        <f aca="false">+($W7-Q7)-Z7</f>
        <v>0.00560107334525939</v>
      </c>
      <c r="AF7" s="11" t="n">
        <f aca="false">+($W7-R7)-AA7</f>
        <v>-0.00584279108869273</v>
      </c>
      <c r="AG7" s="11" t="n">
        <f aca="false">+($W7-S7)-AB7</f>
        <v>0.132245129368106</v>
      </c>
      <c r="AH7" s="11"/>
    </row>
    <row r="8" customFormat="false" ht="12.75" hidden="false" customHeight="false" outlineLevel="0" collapsed="false">
      <c r="A8" s="8" t="n">
        <v>37043</v>
      </c>
      <c r="B8" s="9" t="n">
        <v>7721.08663500497</v>
      </c>
      <c r="C8" s="9" t="n">
        <v>15103.0669801638</v>
      </c>
      <c r="D8" s="9" t="n">
        <v>14670.4390652835</v>
      </c>
      <c r="E8" s="9" t="n">
        <v>0</v>
      </c>
      <c r="F8" s="9" t="n">
        <v>17217.5010511074</v>
      </c>
      <c r="G8" s="9" t="n">
        <v>6000</v>
      </c>
      <c r="H8" s="9"/>
      <c r="I8" s="9" t="n">
        <v>0</v>
      </c>
      <c r="J8" s="9" t="n">
        <v>53800.509123132</v>
      </c>
      <c r="K8" s="10" t="n">
        <f aca="false">SUM(B8:G8)-I8-J8</f>
        <v>6911.5846084276</v>
      </c>
      <c r="L8" s="10" t="n">
        <f aca="false">+J8-F8-G8</f>
        <v>30583.0080720246</v>
      </c>
      <c r="M8" s="10" t="n">
        <f aca="false">+L8*0.003</f>
        <v>91.7490242160737</v>
      </c>
      <c r="N8" s="10"/>
      <c r="O8" s="0" t="n">
        <v>5.69</v>
      </c>
      <c r="P8" s="0" t="n">
        <v>-0.055</v>
      </c>
      <c r="Q8" s="0" t="n">
        <v>-0.065</v>
      </c>
      <c r="R8" s="0" t="n">
        <f aca="false">+P8</f>
        <v>-0.055</v>
      </c>
      <c r="S8" s="0" t="n">
        <v>-0.07</v>
      </c>
      <c r="T8" s="0" t="n">
        <f aca="false">+W8+0.08</f>
        <v>0.34</v>
      </c>
      <c r="U8" s="0" t="n">
        <v>0.33</v>
      </c>
      <c r="W8" s="0" t="n">
        <v>0.26</v>
      </c>
      <c r="Y8" s="11" t="n">
        <f aca="false">($O8+P8)/(1-Y$2)*Y$2+Y$3</f>
        <v>0.288905769029421</v>
      </c>
      <c r="Z8" s="11" t="n">
        <f aca="false">($O8+Q8)/(1-Z$2)*Z$2+Z$3</f>
        <v>0.320183415763443</v>
      </c>
      <c r="AA8" s="11" t="n">
        <f aca="false">($O8+R8)/(1-AA$2)*AA$2+AA$3</f>
        <v>0.321605716687684</v>
      </c>
      <c r="AB8" s="11" t="n">
        <f aca="false">($O8+S8)/(1-AB$2)*AB$2+AB$3</f>
        <v>0.198217194103701</v>
      </c>
      <c r="AD8" s="11" t="n">
        <f aca="false">+($W8-P8)-Y8</f>
        <v>0.0260942309705789</v>
      </c>
      <c r="AE8" s="11" t="n">
        <f aca="false">+($W8-Q8)-Z8</f>
        <v>0.0048165842365569</v>
      </c>
      <c r="AF8" s="11" t="n">
        <f aca="false">+($W8-R8)-AA8</f>
        <v>-0.00660571668768389</v>
      </c>
      <c r="AG8" s="11" t="n">
        <f aca="false">+($W8-S8)-AB8</f>
        <v>0.131782805896299</v>
      </c>
      <c r="AH8" s="11"/>
    </row>
    <row r="9" customFormat="false" ht="12.75" hidden="false" customHeight="false" outlineLevel="0" collapsed="false">
      <c r="A9" s="8" t="n">
        <v>37073</v>
      </c>
      <c r="B9" s="9" t="n">
        <v>7721.08663500497</v>
      </c>
      <c r="C9" s="9" t="n">
        <v>15103.0669801638</v>
      </c>
      <c r="D9" s="9" t="n">
        <v>14670.4390652835</v>
      </c>
      <c r="E9" s="9" t="n">
        <v>0</v>
      </c>
      <c r="F9" s="9" t="n">
        <v>14063.6459593514</v>
      </c>
      <c r="G9" s="9" t="n">
        <v>6000</v>
      </c>
      <c r="H9" s="9"/>
      <c r="I9" s="9" t="n">
        <v>0</v>
      </c>
      <c r="J9" s="9" t="n">
        <v>50646.654031376</v>
      </c>
      <c r="K9" s="10" t="n">
        <f aca="false">SUM(B9:G9)-I9-J9</f>
        <v>6911.5846084276</v>
      </c>
      <c r="L9" s="10" t="n">
        <f aca="false">+J9-F9-G9</f>
        <v>30583.0080720246</v>
      </c>
      <c r="M9" s="10" t="n">
        <f aca="false">+L9*0.003</f>
        <v>91.7490242160738</v>
      </c>
      <c r="N9" s="10"/>
      <c r="O9" s="0" t="n">
        <v>5.79</v>
      </c>
      <c r="P9" s="0" t="n">
        <v>-0.055</v>
      </c>
      <c r="Q9" s="0" t="n">
        <v>-0.065</v>
      </c>
      <c r="R9" s="0" t="n">
        <f aca="false">+P9</f>
        <v>-0.055</v>
      </c>
      <c r="S9" s="0" t="n">
        <v>-0.07</v>
      </c>
      <c r="T9" s="0" t="n">
        <f aca="false">+W9+0.08</f>
        <v>0.34</v>
      </c>
      <c r="U9" s="0" t="n">
        <v>0.33</v>
      </c>
      <c r="W9" s="0" t="n">
        <v>0.26</v>
      </c>
      <c r="Y9" s="11" t="n">
        <f aca="false">($O9+P9)/(1-Y$2)*Y$2+Y$3</f>
        <v>0.293606847450529</v>
      </c>
      <c r="Z9" s="11" t="n">
        <f aca="false">($O9+Q9)/(1-Z$2)*Z$2+Z$3</f>
        <v>0.325413343154793</v>
      </c>
      <c r="AA9" s="11" t="n">
        <f aca="false">($O9+R9)/(1-AA$2)*AA$2+AA$3</f>
        <v>0.326691887347625</v>
      </c>
      <c r="AB9" s="11" t="n">
        <f aca="false">($O9+S9)/(1-AB$2)*AB$2+AB$3</f>
        <v>0.201299350582414</v>
      </c>
      <c r="AD9" s="11" t="n">
        <f aca="false">+($W9-P9)-Y9</f>
        <v>0.0213931525494712</v>
      </c>
      <c r="AE9" s="11" t="n">
        <f aca="false">+($W9-Q9)-Z9</f>
        <v>-0.000413343154793189</v>
      </c>
      <c r="AF9" s="11" t="n">
        <f aca="false">+($W9-R9)-AA9</f>
        <v>-0.011691887347625</v>
      </c>
      <c r="AG9" s="11" t="n">
        <f aca="false">+($W9-S9)-AB9</f>
        <v>0.128700649417586</v>
      </c>
      <c r="AH9" s="11"/>
    </row>
    <row r="10" customFormat="false" ht="12.75" hidden="false" customHeight="false" outlineLevel="0" collapsed="false">
      <c r="A10" s="8" t="n">
        <v>37104</v>
      </c>
      <c r="B10" s="9" t="n">
        <v>7721.08663500497</v>
      </c>
      <c r="C10" s="9" t="n">
        <v>15103.0669801638</v>
      </c>
      <c r="D10" s="9" t="n">
        <v>14670.4390652835</v>
      </c>
      <c r="E10" s="9" t="n">
        <v>0</v>
      </c>
      <c r="F10" s="9" t="n">
        <v>14656.8820792831</v>
      </c>
      <c r="G10" s="9" t="n">
        <v>6000</v>
      </c>
      <c r="H10" s="9"/>
      <c r="I10" s="9" t="n">
        <v>0</v>
      </c>
      <c r="J10" s="9" t="n">
        <v>51239.8901513077</v>
      </c>
      <c r="K10" s="10" t="n">
        <f aca="false">SUM(B10:G10)-I10-J10</f>
        <v>6911.5846084276</v>
      </c>
      <c r="L10" s="10" t="n">
        <f aca="false">+J10-F10-G10</f>
        <v>30583.0080720246</v>
      </c>
      <c r="M10" s="10" t="n">
        <f aca="false">+L10*0.003</f>
        <v>91.7490242160738</v>
      </c>
      <c r="N10" s="10"/>
      <c r="O10" s="0" t="n">
        <v>5.24</v>
      </c>
      <c r="P10" s="0" t="n">
        <v>-0.055</v>
      </c>
      <c r="Q10" s="0" t="n">
        <v>-0.065</v>
      </c>
      <c r="R10" s="0" t="n">
        <f aca="false">+P10</f>
        <v>-0.055</v>
      </c>
      <c r="S10" s="0" t="n">
        <v>-0.07</v>
      </c>
      <c r="T10" s="0" t="n">
        <f aca="false">+W10+0.08</f>
        <v>0.34</v>
      </c>
      <c r="U10" s="0" t="n">
        <v>0.33</v>
      </c>
      <c r="W10" s="0" t="n">
        <v>0.26</v>
      </c>
      <c r="Y10" s="11" t="n">
        <f aca="false">($O10+P10)/(1-Y$2)*Y$2+Y$3</f>
        <v>0.267750916134436</v>
      </c>
      <c r="Z10" s="11" t="n">
        <f aca="false">($O10+Q10)/(1-Z$2)*Z$2+Z$3</f>
        <v>0.296648742502368</v>
      </c>
      <c r="AA10" s="11" t="n">
        <f aca="false">($O10+R10)/(1-AA$2)*AA$2+AA$3</f>
        <v>0.298717948717949</v>
      </c>
      <c r="AB10" s="11" t="n">
        <f aca="false">($O10+S10)/(1-AB$2)*AB$2+AB$3</f>
        <v>0.18434748994949</v>
      </c>
      <c r="AD10" s="11" t="n">
        <f aca="false">+($W10-P10)-Y10</f>
        <v>0.0472490838655638</v>
      </c>
      <c r="AE10" s="11" t="n">
        <f aca="false">+($W10-Q10)-Z10</f>
        <v>0.0283512574976323</v>
      </c>
      <c r="AF10" s="11" t="n">
        <f aca="false">+($W10-R10)-AA10</f>
        <v>0.0162820512820512</v>
      </c>
      <c r="AG10" s="11" t="n">
        <f aca="false">+($W10-S10)-AB10</f>
        <v>0.14565251005051</v>
      </c>
      <c r="AH10" s="11"/>
    </row>
    <row r="11" customFormat="false" ht="12.75" hidden="false" customHeight="false" outlineLevel="0" collapsed="false">
      <c r="A11" s="8" t="n">
        <v>37135</v>
      </c>
      <c r="B11" s="9" t="n">
        <v>7721.08663500497</v>
      </c>
      <c r="C11" s="9" t="n">
        <v>15103.0669801638</v>
      </c>
      <c r="D11" s="9" t="n">
        <v>14670.4390652835</v>
      </c>
      <c r="E11" s="9" t="n">
        <v>0</v>
      </c>
      <c r="F11" s="9" t="n">
        <v>23910.8002199757</v>
      </c>
      <c r="G11" s="9" t="n">
        <v>6000</v>
      </c>
      <c r="H11" s="9"/>
      <c r="I11" s="9" t="n">
        <v>0</v>
      </c>
      <c r="J11" s="9" t="n">
        <v>60493.8082920003</v>
      </c>
      <c r="K11" s="10" t="n">
        <f aca="false">SUM(B11:G11)-I11-J11</f>
        <v>6911.5846084276</v>
      </c>
      <c r="L11" s="10" t="n">
        <f aca="false">+J11-F11-G11</f>
        <v>30583.0080720246</v>
      </c>
      <c r="M11" s="10" t="n">
        <f aca="false">+L11*0.003</f>
        <v>91.7490242160738</v>
      </c>
      <c r="N11" s="10"/>
      <c r="O11" s="0" t="n">
        <v>5.23</v>
      </c>
      <c r="P11" s="0" t="n">
        <v>-0.055</v>
      </c>
      <c r="Q11" s="0" t="n">
        <v>-0.065</v>
      </c>
      <c r="R11" s="0" t="n">
        <f aca="false">+P11</f>
        <v>-0.055</v>
      </c>
      <c r="S11" s="0" t="n">
        <v>-0.07</v>
      </c>
      <c r="T11" s="0" t="n">
        <f aca="false">+W11+0.08</f>
        <v>0.34</v>
      </c>
      <c r="U11" s="0" t="n">
        <v>0.33</v>
      </c>
      <c r="W11" s="0" t="n">
        <v>0.26</v>
      </c>
      <c r="Y11" s="11" t="n">
        <f aca="false">($O11+P11)/(1-Y$2)*Y$2+Y$3</f>
        <v>0.267280808292326</v>
      </c>
      <c r="Z11" s="11" t="n">
        <f aca="false">($O11+Q11)/(1-Z$2)*Z$2+Z$3</f>
        <v>0.296125749763233</v>
      </c>
      <c r="AA11" s="11" t="n">
        <f aca="false">($O11+R11)/(1-AA$2)*AA$2+AA$3</f>
        <v>0.298209331651955</v>
      </c>
      <c r="AB11" s="11" t="n">
        <f aca="false">($O11+S11)/(1-AB$2)*AB$2+AB$3</f>
        <v>0.184039274301618</v>
      </c>
      <c r="AD11" s="11" t="n">
        <f aca="false">+($W11-P11)-Y11</f>
        <v>0.0477191917076745</v>
      </c>
      <c r="AE11" s="11" t="n">
        <f aca="false">+($W11-Q11)-Z11</f>
        <v>0.0288742502367673</v>
      </c>
      <c r="AF11" s="11" t="n">
        <f aca="false">+($W11-R11)-AA11</f>
        <v>0.0167906683480454</v>
      </c>
      <c r="AG11" s="11" t="n">
        <f aca="false">+($W11-S11)-AB11</f>
        <v>0.145960725698382</v>
      </c>
      <c r="AH11" s="11"/>
    </row>
    <row r="12" customFormat="false" ht="12.75" hidden="false" customHeight="false" outlineLevel="0" collapsed="false">
      <c r="A12" s="8" t="n">
        <v>37165</v>
      </c>
      <c r="B12" s="9" t="n">
        <v>7721.08663500497</v>
      </c>
      <c r="C12" s="9" t="n">
        <v>15103.0669801638</v>
      </c>
      <c r="D12" s="9" t="n">
        <v>14670.4390652835</v>
      </c>
      <c r="E12" s="9" t="n">
        <v>0</v>
      </c>
      <c r="F12" s="9" t="n">
        <v>50711.3815876861</v>
      </c>
      <c r="G12" s="9" t="n">
        <v>6000</v>
      </c>
      <c r="H12" s="9"/>
      <c r="I12" s="9" t="n">
        <v>0</v>
      </c>
      <c r="J12" s="9" t="n">
        <v>87294.0927761361</v>
      </c>
      <c r="K12" s="10" t="n">
        <f aca="false">SUM(B12:G12)-I12-J12</f>
        <v>6911.88149200221</v>
      </c>
      <c r="L12" s="10" t="n">
        <f aca="false">+J12-F12-G12</f>
        <v>30582.71118845</v>
      </c>
      <c r="M12" s="10" t="n">
        <f aca="false">+L12*0.003</f>
        <v>91.7481335653499</v>
      </c>
      <c r="N12" s="10"/>
      <c r="O12" s="0" t="n">
        <v>5.68</v>
      </c>
      <c r="P12" s="0" t="n">
        <v>-0.055</v>
      </c>
      <c r="Q12" s="0" t="n">
        <v>-0.065</v>
      </c>
      <c r="R12" s="0" t="n">
        <f aca="false">+P12</f>
        <v>-0.055</v>
      </c>
      <c r="S12" s="0" t="n">
        <v>-0.07</v>
      </c>
      <c r="T12" s="0" t="n">
        <f aca="false">+W12+0.08</f>
        <v>0.34</v>
      </c>
      <c r="U12" s="0" t="n">
        <v>0.33</v>
      </c>
      <c r="W12" s="0" t="n">
        <v>0.26</v>
      </c>
      <c r="Y12" s="11" t="n">
        <f aca="false">($O12+P12)/(1-Y$2)*Y$2+Y$3</f>
        <v>0.28843566118731</v>
      </c>
      <c r="Z12" s="11" t="n">
        <f aca="false">($O12+Q12)/(1-Z$2)*Z$2+Z$3</f>
        <v>0.319660423024308</v>
      </c>
      <c r="AA12" s="11" t="n">
        <f aca="false">($O12+R12)/(1-AA$2)*AA$2+AA$3</f>
        <v>0.32109709962169</v>
      </c>
      <c r="AB12" s="11" t="n">
        <f aca="false">($O12+S12)/(1-AB$2)*AB$2+AB$3</f>
        <v>0.197908978455829</v>
      </c>
      <c r="AD12" s="11" t="n">
        <f aca="false">+($W12-P12)-Y12</f>
        <v>0.0265643388126897</v>
      </c>
      <c r="AE12" s="11" t="n">
        <f aca="false">+($W12-Q12)-Z12</f>
        <v>0.00533957697569193</v>
      </c>
      <c r="AF12" s="11" t="n">
        <f aca="false">+($W12-R12)-AA12</f>
        <v>-0.00609709962168975</v>
      </c>
      <c r="AG12" s="11" t="n">
        <f aca="false">+($W12-S12)-AB12</f>
        <v>0.132091021544171</v>
      </c>
      <c r="AH12" s="11"/>
    </row>
    <row r="13" customFormat="false" ht="12.75" hidden="false" customHeight="false" outlineLevel="0" collapsed="false">
      <c r="A13" s="8" t="n">
        <v>37196</v>
      </c>
      <c r="B13" s="9" t="n">
        <v>25542.6612235363</v>
      </c>
      <c r="C13" s="9" t="n">
        <v>28151.5779766912</v>
      </c>
      <c r="D13" s="9" t="n">
        <v>14670.4390652835</v>
      </c>
      <c r="E13" s="9" t="n">
        <v>16710.2822996085</v>
      </c>
      <c r="F13" s="9" t="n">
        <v>0</v>
      </c>
      <c r="G13" s="9" t="n">
        <v>0</v>
      </c>
      <c r="H13" s="9"/>
      <c r="I13" s="9" t="n">
        <v>18003.3064392767</v>
      </c>
      <c r="J13" s="9" t="n">
        <v>63979.6935607233</v>
      </c>
      <c r="K13" s="10" t="n">
        <f aca="false">SUM(B13:G13)-I13-J13</f>
        <v>3091.96056511938</v>
      </c>
      <c r="L13" s="10" t="n">
        <f aca="false">+J13-F13-G13</f>
        <v>63979.6935607233</v>
      </c>
      <c r="M13" s="10" t="n">
        <f aca="false">+L13*0.003</f>
        <v>191.93908068217</v>
      </c>
      <c r="N13" s="10"/>
      <c r="O13" s="0" t="n">
        <v>5.27</v>
      </c>
      <c r="P13" s="0" t="n">
        <v>-0.025</v>
      </c>
      <c r="Q13" s="0" t="n">
        <v>-0.065</v>
      </c>
      <c r="R13" s="0" t="n">
        <f aca="false">+P13</f>
        <v>-0.025</v>
      </c>
      <c r="S13" s="0" t="n">
        <v>-0.07</v>
      </c>
      <c r="T13" s="0" t="n">
        <f aca="false">+W13+0.18</f>
        <v>0.49</v>
      </c>
      <c r="W13" s="0" t="n">
        <v>0.31</v>
      </c>
      <c r="Y13" s="11" t="n">
        <f aca="false">($O13+P13)/(1-Y$2)*Y$2+Y$3</f>
        <v>0.270571563187101</v>
      </c>
      <c r="Z13" s="11" t="n">
        <f aca="false">($O13+Q13)/(1-Z$2)*Z$2+Z$3</f>
        <v>0.298217720719773</v>
      </c>
      <c r="AA13" s="11" t="n">
        <f aca="false">($O13+R13)/(1-AA$2)*AA$2+AA$3</f>
        <v>0.301769651113913</v>
      </c>
      <c r="AB13" s="11" t="n">
        <f aca="false">($O13+S13)/(1-AB$2)*AB$2+AB$3</f>
        <v>0.185272136893104</v>
      </c>
      <c r="AD13" s="11" t="n">
        <f aca="false">+($W13-P13)-Y13</f>
        <v>0.0644284368128992</v>
      </c>
      <c r="AE13" s="11" t="n">
        <f aca="false">+($W13-Q13)-Z13</f>
        <v>0.0767822792802274</v>
      </c>
      <c r="AF13" s="11" t="n">
        <f aca="false">+($W13-R13)-AA13</f>
        <v>0.0332303488860867</v>
      </c>
      <c r="AG13" s="11" t="n">
        <f aca="false">+($W13-S13)-AB13</f>
        <v>0.194727863106896</v>
      </c>
      <c r="AH13" s="11"/>
      <c r="AI13" s="11" t="n">
        <f aca="false">AVERAGE(AD13:AD17)</f>
        <v>0.0881218720552822</v>
      </c>
      <c r="AJ13" s="11" t="n">
        <f aca="false">AVERAGE(AE13:AE17)</f>
        <v>0.103141113332632</v>
      </c>
      <c r="AK13" s="11" t="n">
        <f aca="false">AVERAGE(AF13:AF17)</f>
        <v>0.05886464901219</v>
      </c>
      <c r="AL13" s="11" t="n">
        <f aca="false">AVERAGE(AG13:AG17)</f>
        <v>0.210261931759612</v>
      </c>
    </row>
    <row r="14" customFormat="false" ht="12.75" hidden="false" customHeight="false" outlineLevel="0" collapsed="false">
      <c r="A14" s="8" t="n">
        <v>37226</v>
      </c>
      <c r="B14" s="9" t="n">
        <v>25542.6612235363</v>
      </c>
      <c r="C14" s="9" t="n">
        <v>28151.5779766912</v>
      </c>
      <c r="D14" s="9" t="n">
        <v>14670.4390652835</v>
      </c>
      <c r="E14" s="9" t="n">
        <v>16710.2822996085</v>
      </c>
      <c r="F14" s="9" t="n">
        <v>10719.8215060786</v>
      </c>
      <c r="G14" s="9" t="n">
        <v>0</v>
      </c>
      <c r="H14" s="9"/>
      <c r="I14" s="9" t="n">
        <v>0</v>
      </c>
      <c r="J14" s="9" t="n">
        <v>92702.8215060786</v>
      </c>
      <c r="K14" s="10" t="n">
        <f aca="false">SUM(B14:G14)-I14-J14</f>
        <v>3091.96056511937</v>
      </c>
      <c r="L14" s="10" t="n">
        <f aca="false">+J14-F14-G14</f>
        <v>81983</v>
      </c>
      <c r="M14" s="10" t="n">
        <f aca="false">+L14*0.003</f>
        <v>245.949</v>
      </c>
      <c r="N14" s="10"/>
      <c r="O14" s="0" t="n">
        <v>4.73</v>
      </c>
      <c r="P14" s="0" t="n">
        <v>-0.025</v>
      </c>
      <c r="Q14" s="0" t="n">
        <v>-0.065</v>
      </c>
      <c r="R14" s="0" t="n">
        <f aca="false">+P14</f>
        <v>-0.025</v>
      </c>
      <c r="S14" s="0" t="n">
        <v>-0.07</v>
      </c>
      <c r="T14" s="0" t="n">
        <f aca="false">+W14+0.18</f>
        <v>0.49</v>
      </c>
      <c r="W14" s="0" t="n">
        <v>0.31</v>
      </c>
      <c r="Y14" s="11" t="n">
        <f aca="false">($O14+P14)/(1-Y$2)*Y$2+Y$3</f>
        <v>0.245185739713119</v>
      </c>
      <c r="Z14" s="11" t="n">
        <f aca="false">($O14+Q14)/(1-Z$2)*Z$2+Z$3</f>
        <v>0.269976112806482</v>
      </c>
      <c r="AA14" s="11" t="n">
        <f aca="false">($O14+R14)/(1-AA$2)*AA$2+AA$3</f>
        <v>0.274304329550231</v>
      </c>
      <c r="AB14" s="11" t="n">
        <f aca="false">($O14+S14)/(1-AB$2)*AB$2+AB$3</f>
        <v>0.168628491908051</v>
      </c>
      <c r="AD14" s="11" t="n">
        <f aca="false">+($W14-P14)-Y14</f>
        <v>0.0898142602868809</v>
      </c>
      <c r="AE14" s="11" t="n">
        <f aca="false">+($W14-Q14)-Z14</f>
        <v>0.105023887193518</v>
      </c>
      <c r="AF14" s="11" t="n">
        <f aca="false">+($W14-R14)-AA14</f>
        <v>0.0606956704497688</v>
      </c>
      <c r="AG14" s="11" t="n">
        <f aca="false">+($W14-S14)-AB14</f>
        <v>0.211371508091949</v>
      </c>
      <c r="AH14" s="11"/>
    </row>
    <row r="15" customFormat="false" ht="12.75" hidden="false" customHeight="false" outlineLevel="0" collapsed="false">
      <c r="A15" s="8" t="n">
        <v>37257</v>
      </c>
      <c r="B15" s="9" t="n">
        <v>25542.6612235363</v>
      </c>
      <c r="C15" s="9" t="n">
        <v>28151.5779766912</v>
      </c>
      <c r="D15" s="9" t="n">
        <v>14670.4390652835</v>
      </c>
      <c r="E15" s="9" t="n">
        <v>16710.2822996085</v>
      </c>
      <c r="F15" s="9" t="n">
        <v>24207.7970457634</v>
      </c>
      <c r="G15" s="9" t="n">
        <v>0</v>
      </c>
      <c r="H15" s="9"/>
      <c r="I15" s="9" t="n">
        <v>0</v>
      </c>
      <c r="J15" s="9" t="n">
        <v>106190.797045763</v>
      </c>
      <c r="K15" s="10" t="n">
        <f aca="false">SUM(B15:G15)-I15-J15</f>
        <v>3091.96056511937</v>
      </c>
      <c r="L15" s="10" t="n">
        <f aca="false">+J15-F15-G15</f>
        <v>81983</v>
      </c>
      <c r="M15" s="10" t="n">
        <f aca="false">+L15*0.003</f>
        <v>245.949</v>
      </c>
      <c r="N15" s="10"/>
      <c r="O15" s="0" t="n">
        <v>4.61</v>
      </c>
      <c r="P15" s="0" t="n">
        <v>-0.025</v>
      </c>
      <c r="Q15" s="0" t="n">
        <v>-0.065</v>
      </c>
      <c r="R15" s="0" t="n">
        <f aca="false">+P15</f>
        <v>-0.025</v>
      </c>
      <c r="S15" s="0" t="n">
        <v>-0.07</v>
      </c>
      <c r="T15" s="0" t="n">
        <f aca="false">+W15+0.18</f>
        <v>0.49</v>
      </c>
      <c r="W15" s="0" t="n">
        <v>0.31</v>
      </c>
      <c r="Y15" s="11" t="n">
        <f aca="false">($O15+P15)/(1-Y$2)*Y$2+Y$3</f>
        <v>0.23954444560779</v>
      </c>
      <c r="Z15" s="11" t="n">
        <f aca="false">($O15+Q15)/(1-Z$2)*Z$2+Z$3</f>
        <v>0.263700199936862</v>
      </c>
      <c r="AA15" s="11" t="n">
        <f aca="false">($O15+R15)/(1-AA$2)*AA$2+AA$3</f>
        <v>0.268200924758302</v>
      </c>
      <c r="AB15" s="11" t="n">
        <f aca="false">($O15+S15)/(1-AB$2)*AB$2+AB$3</f>
        <v>0.164929904133594</v>
      </c>
      <c r="AD15" s="11" t="n">
        <f aca="false">+($W15-P15)-Y15</f>
        <v>0.0954555543922102</v>
      </c>
      <c r="AE15" s="11" t="n">
        <f aca="false">+($W15-Q15)-Z15</f>
        <v>0.111299800063138</v>
      </c>
      <c r="AF15" s="11" t="n">
        <f aca="false">+($W15-R15)-AA15</f>
        <v>0.0667990752416982</v>
      </c>
      <c r="AG15" s="11" t="n">
        <f aca="false">+($W15-S15)-AB15</f>
        <v>0.215070095866406</v>
      </c>
      <c r="AH15" s="11"/>
    </row>
    <row r="16" customFormat="false" ht="12.75" hidden="false" customHeight="false" outlineLevel="0" collapsed="false">
      <c r="A16" s="8" t="n">
        <v>37288</v>
      </c>
      <c r="B16" s="9" t="n">
        <v>25542.6612235363</v>
      </c>
      <c r="C16" s="9" t="n">
        <v>28151.5779766912</v>
      </c>
      <c r="D16" s="9" t="n">
        <v>14670.4390652835</v>
      </c>
      <c r="E16" s="9" t="n">
        <v>16710.2822996085</v>
      </c>
      <c r="F16" s="9" t="n">
        <v>15632.1487349549</v>
      </c>
      <c r="G16" s="9" t="n">
        <v>0</v>
      </c>
      <c r="H16" s="9"/>
      <c r="I16" s="9" t="n">
        <v>0</v>
      </c>
      <c r="J16" s="9" t="n">
        <v>97615.1487349549</v>
      </c>
      <c r="K16" s="10" t="n">
        <f aca="false">SUM(B16:G16)-I16-J16</f>
        <v>3091.96056511937</v>
      </c>
      <c r="L16" s="10" t="n">
        <f aca="false">+J16-F16-G16</f>
        <v>81983</v>
      </c>
      <c r="M16" s="10" t="n">
        <f aca="false">+L16*0.003</f>
        <v>245.949</v>
      </c>
      <c r="N16" s="10"/>
      <c r="O16" s="0" t="n">
        <v>4.6</v>
      </c>
      <c r="P16" s="0" t="n">
        <v>-0.025</v>
      </c>
      <c r="Q16" s="0" t="n">
        <v>-0.065</v>
      </c>
      <c r="R16" s="0" t="n">
        <f aca="false">+P16</f>
        <v>-0.025</v>
      </c>
      <c r="S16" s="0" t="n">
        <v>-0.07</v>
      </c>
      <c r="T16" s="0" t="n">
        <f aca="false">+W16+0.18</f>
        <v>0.49</v>
      </c>
      <c r="W16" s="0" t="n">
        <v>0.31</v>
      </c>
      <c r="Y16" s="11" t="n">
        <f aca="false">($O16+P16)/(1-Y$2)*Y$2+Y$3</f>
        <v>0.239074337765679</v>
      </c>
      <c r="Z16" s="11" t="n">
        <f aca="false">($O16+Q16)/(1-Z$2)*Z$2+Z$3</f>
        <v>0.263177207197727</v>
      </c>
      <c r="AA16" s="11" t="n">
        <f aca="false">($O16+R16)/(1-AA$2)*AA$2+AA$3</f>
        <v>0.267692307692308</v>
      </c>
      <c r="AB16" s="11" t="n">
        <f aca="false">($O16+S16)/(1-AB$2)*AB$2+AB$3</f>
        <v>0.164621688485723</v>
      </c>
      <c r="AD16" s="11" t="n">
        <f aca="false">+($W16-P16)-Y16</f>
        <v>0.0959256622343211</v>
      </c>
      <c r="AE16" s="11" t="n">
        <f aca="false">+($W16-Q16)-Z16</f>
        <v>0.111822792802273</v>
      </c>
      <c r="AF16" s="11" t="n">
        <f aca="false">+($W16-R16)-AA16</f>
        <v>0.0673076923076924</v>
      </c>
      <c r="AG16" s="11" t="n">
        <f aca="false">+($W16-S16)-AB16</f>
        <v>0.215378311514277</v>
      </c>
      <c r="AH16" s="11"/>
    </row>
    <row r="17" customFormat="false" ht="12.75" hidden="false" customHeight="false" outlineLevel="0" collapsed="false">
      <c r="A17" s="8" t="n">
        <v>37316</v>
      </c>
      <c r="B17" s="9" t="n">
        <v>25542.6612235363</v>
      </c>
      <c r="C17" s="9" t="n">
        <v>28151.5779766912</v>
      </c>
      <c r="D17" s="9" t="n">
        <v>14670.4390652835</v>
      </c>
      <c r="E17" s="9" t="n">
        <v>16710.2822996085</v>
      </c>
      <c r="F17" s="9" t="n">
        <v>0</v>
      </c>
      <c r="G17" s="9" t="n">
        <v>0</v>
      </c>
      <c r="H17" s="9"/>
      <c r="I17" s="9" t="n">
        <v>10663.107689438</v>
      </c>
      <c r="J17" s="9" t="n">
        <v>71319.892310562</v>
      </c>
      <c r="K17" s="10" t="n">
        <f aca="false">SUM(B17:G17)-I17-J17</f>
        <v>3091.96056511937</v>
      </c>
      <c r="L17" s="10" t="n">
        <f aca="false">+J17-F17-G17</f>
        <v>71319.892310562</v>
      </c>
      <c r="M17" s="10" t="n">
        <f aca="false">+L17*0.003</f>
        <v>213.959676931686</v>
      </c>
      <c r="N17" s="10"/>
      <c r="O17" s="0" t="n">
        <v>4.62</v>
      </c>
      <c r="P17" s="0" t="n">
        <v>-0.025</v>
      </c>
      <c r="Q17" s="0" t="n">
        <v>-0.065</v>
      </c>
      <c r="R17" s="0" t="n">
        <f aca="false">+P17</f>
        <v>-0.025</v>
      </c>
      <c r="S17" s="0" t="n">
        <v>-0.07</v>
      </c>
      <c r="T17" s="0" t="n">
        <f aca="false">+W17+0.18</f>
        <v>0.49</v>
      </c>
      <c r="W17" s="0" t="n">
        <v>0.31</v>
      </c>
      <c r="Y17" s="11" t="n">
        <f aca="false">($O17+P17)/(1-Y$2)*Y$2+Y$3</f>
        <v>0.240014553449901</v>
      </c>
      <c r="Z17" s="11" t="n">
        <f aca="false">($O17+Q17)/(1-Z$2)*Z$2+Z$3</f>
        <v>0.264223192675997</v>
      </c>
      <c r="AA17" s="11" t="n">
        <f aca="false">($O17+R17)/(1-AA$2)*AA$2+AA$3</f>
        <v>0.268709541824296</v>
      </c>
      <c r="AB17" s="11" t="n">
        <f aca="false">($O17+S17)/(1-AB$2)*AB$2+AB$3</f>
        <v>0.165238119781466</v>
      </c>
      <c r="AD17" s="11" t="n">
        <f aca="false">+($W17-P17)-Y17</f>
        <v>0.0949854465500995</v>
      </c>
      <c r="AE17" s="11" t="n">
        <f aca="false">+($W17-Q17)-Z17</f>
        <v>0.110776807324003</v>
      </c>
      <c r="AF17" s="11" t="n">
        <f aca="false">+($W17-R17)-AA17</f>
        <v>0.0662904581757041</v>
      </c>
      <c r="AG17" s="11" t="n">
        <f aca="false">+($W17-S17)-AB17</f>
        <v>0.214761880218534</v>
      </c>
      <c r="AH17" s="11"/>
    </row>
    <row r="18" customFormat="false" ht="12.75" hidden="false" customHeight="false" outlineLevel="0" collapsed="false">
      <c r="A18" s="8" t="n">
        <v>37348</v>
      </c>
      <c r="B18" s="9" t="n">
        <v>7721.08663500497</v>
      </c>
      <c r="C18" s="9" t="n">
        <v>15103.0669801638</v>
      </c>
      <c r="D18" s="9" t="n">
        <v>14670.4390652835</v>
      </c>
      <c r="E18" s="9" t="n">
        <v>0</v>
      </c>
      <c r="F18" s="9" t="n">
        <v>67689.1524831658</v>
      </c>
      <c r="G18" s="9" t="n">
        <v>6000</v>
      </c>
      <c r="H18" s="9"/>
      <c r="I18" s="9" t="n">
        <v>0</v>
      </c>
      <c r="J18" s="9" t="n">
        <v>104272.015359274</v>
      </c>
      <c r="K18" s="10" t="n">
        <f aca="false">SUM(B18:G18)-I18-J18</f>
        <v>6911.72980434407</v>
      </c>
      <c r="L18" s="10" t="n">
        <f aca="false">+J18-F18-G18</f>
        <v>30582.8628761081</v>
      </c>
      <c r="M18" s="10" t="n">
        <f aca="false">+L18*0.003</f>
        <v>91.7485886283243</v>
      </c>
      <c r="N18" s="10"/>
      <c r="O18" s="0" t="n">
        <v>4.645</v>
      </c>
      <c r="P18" s="0" t="n">
        <v>-0.05</v>
      </c>
      <c r="Q18" s="0" t="n">
        <f aca="false">+Q6</f>
        <v>-0.065</v>
      </c>
      <c r="R18" s="0" t="n">
        <f aca="false">+P18</f>
        <v>-0.05</v>
      </c>
      <c r="S18" s="0" t="n">
        <v>-0.07</v>
      </c>
      <c r="T18" s="0" t="n">
        <f aca="false">+W18+0.07</f>
        <v>0.275</v>
      </c>
      <c r="U18" s="0" t="n">
        <v>0.26</v>
      </c>
      <c r="W18" s="0" t="n">
        <v>0.205</v>
      </c>
      <c r="Y18" s="11" t="n">
        <f aca="false">($O18+P18)/(1-Y$2)*Y$2+Y$3</f>
        <v>0.240014553449901</v>
      </c>
      <c r="Z18" s="11" t="n">
        <f aca="false">($O18+Q18)/(1-Z$2)*Z$2+Z$3</f>
        <v>0.265530674523835</v>
      </c>
      <c r="AA18" s="11" t="n">
        <f aca="false">($O18+R18)/(1-AA$2)*AA$2+AA$3</f>
        <v>0.268709541824296</v>
      </c>
      <c r="AB18" s="11" t="n">
        <f aca="false">($O18+S18)/(1-AB$2)*AB$2+AB$3</f>
        <v>0.166008658901144</v>
      </c>
      <c r="AD18" s="11" t="n">
        <f aca="false">+($W18-P18)-Y18</f>
        <v>0.0149854465500995</v>
      </c>
      <c r="AE18" s="11" t="n">
        <f aca="false">+($W18-Q18)-Z18</f>
        <v>0.00446932547616546</v>
      </c>
      <c r="AF18" s="11" t="n">
        <f aca="false">+($W18-R18)-AA18</f>
        <v>-0.0137095418242959</v>
      </c>
      <c r="AG18" s="11" t="n">
        <f aca="false">+($W18-S18)-AB18</f>
        <v>0.108991341098856</v>
      </c>
      <c r="AH18" s="11"/>
      <c r="AI18" s="11" t="n">
        <f aca="false">AVERAGE(AD18:AD24)</f>
        <v>0.0129035403921803</v>
      </c>
      <c r="AJ18" s="11" t="n">
        <f aca="false">AVERAGE(AE18:AE24)</f>
        <v>0.00215321477428185</v>
      </c>
      <c r="AK18" s="11" t="n">
        <f aca="false">AVERAGE(AF18:AF24)</f>
        <v>-0.0159619888308413</v>
      </c>
      <c r="AL18" s="11" t="n">
        <f aca="false">AVERAGE(AG18:AG24)</f>
        <v>0.107626386086854</v>
      </c>
    </row>
    <row r="19" customFormat="false" ht="12.75" hidden="false" customHeight="false" outlineLevel="0" collapsed="false">
      <c r="A19" s="8" t="n">
        <v>37378</v>
      </c>
      <c r="B19" s="9" t="n">
        <v>7721.08663500497</v>
      </c>
      <c r="C19" s="9" t="n">
        <v>15103.0669801638</v>
      </c>
      <c r="D19" s="9" t="n">
        <v>14670.4390652835</v>
      </c>
      <c r="E19" s="9" t="n">
        <v>0</v>
      </c>
      <c r="F19" s="9" t="n">
        <v>33374.8379528329</v>
      </c>
      <c r="G19" s="9" t="n">
        <v>6000</v>
      </c>
      <c r="H19" s="9"/>
      <c r="I19" s="9" t="n">
        <v>0</v>
      </c>
      <c r="J19" s="9" t="n">
        <v>69957.700828941</v>
      </c>
      <c r="K19" s="10" t="n">
        <f aca="false">SUM(B19:G19)-I19-J19</f>
        <v>6911.72980434407</v>
      </c>
      <c r="L19" s="10" t="n">
        <f aca="false">+J19-F19-G19</f>
        <v>30582.8628761081</v>
      </c>
      <c r="M19" s="10" t="n">
        <f aca="false">+L19*0.003</f>
        <v>91.7485886283243</v>
      </c>
      <c r="N19" s="10"/>
      <c r="O19" s="0" t="n">
        <v>4.62</v>
      </c>
      <c r="P19" s="0" t="n">
        <v>-0.05</v>
      </c>
      <c r="Q19" s="0" t="n">
        <f aca="false">+Q7</f>
        <v>-0.065</v>
      </c>
      <c r="R19" s="0" t="n">
        <f aca="false">+P19</f>
        <v>-0.05</v>
      </c>
      <c r="S19" s="0" t="n">
        <v>-0.07</v>
      </c>
      <c r="T19" s="0" t="n">
        <f aca="false">+W19+0.07</f>
        <v>0.275</v>
      </c>
      <c r="U19" s="0" t="n">
        <v>0.26</v>
      </c>
      <c r="W19" s="0" t="n">
        <v>0.205</v>
      </c>
      <c r="Y19" s="11" t="n">
        <f aca="false">($O19+P19)/(1-Y$2)*Y$2+Y$3</f>
        <v>0.238839283844624</v>
      </c>
      <c r="Z19" s="11" t="n">
        <f aca="false">($O19+Q19)/(1-Z$2)*Z$2+Z$3</f>
        <v>0.264223192675997</v>
      </c>
      <c r="AA19" s="11" t="n">
        <f aca="false">($O19+R19)/(1-AA$2)*AA$2+AA$3</f>
        <v>0.267437999159311</v>
      </c>
      <c r="AB19" s="11" t="n">
        <f aca="false">($O19+S19)/(1-AB$2)*AB$2+AB$3</f>
        <v>0.165238119781466</v>
      </c>
      <c r="AD19" s="11" t="n">
        <f aca="false">+($W19-P19)-Y19</f>
        <v>0.0161607161553764</v>
      </c>
      <c r="AE19" s="11" t="n">
        <f aca="false">+($W19-Q19)-Z19</f>
        <v>0.00577680732400299</v>
      </c>
      <c r="AF19" s="11" t="n">
        <f aca="false">+($W19-R19)-AA19</f>
        <v>-0.0124379991593107</v>
      </c>
      <c r="AG19" s="11" t="n">
        <f aca="false">+($W19-S19)-AB19</f>
        <v>0.109761880218534</v>
      </c>
      <c r="AH19" s="11"/>
    </row>
    <row r="20" customFormat="false" ht="12.75" hidden="false" customHeight="false" outlineLevel="0" collapsed="false">
      <c r="A20" s="8" t="n">
        <v>37409</v>
      </c>
      <c r="B20" s="9" t="n">
        <v>7721.08663500497</v>
      </c>
      <c r="C20" s="9" t="n">
        <v>15103.0669801638</v>
      </c>
      <c r="D20" s="9" t="n">
        <v>14670.4390652835</v>
      </c>
      <c r="E20" s="9" t="n">
        <v>0</v>
      </c>
      <c r="F20" s="9" t="n">
        <v>17605.8510721295</v>
      </c>
      <c r="G20" s="9" t="n">
        <v>6000</v>
      </c>
      <c r="H20" s="9"/>
      <c r="I20" s="9" t="n">
        <v>0</v>
      </c>
      <c r="J20" s="9" t="n">
        <v>54188.7139482376</v>
      </c>
      <c r="K20" s="10" t="n">
        <f aca="false">SUM(B20:G20)-I20-J20</f>
        <v>6911.72980434408</v>
      </c>
      <c r="L20" s="10" t="n">
        <f aca="false">+J20-F20-G20</f>
        <v>30582.8628761081</v>
      </c>
      <c r="M20" s="10" t="n">
        <f aca="false">+L20*0.003</f>
        <v>91.7485886283243</v>
      </c>
      <c r="N20" s="10"/>
      <c r="O20" s="0" t="n">
        <v>4.6</v>
      </c>
      <c r="P20" s="0" t="n">
        <v>-0.05</v>
      </c>
      <c r="Q20" s="0" t="n">
        <f aca="false">+Q8</f>
        <v>-0.065</v>
      </c>
      <c r="R20" s="0" t="n">
        <f aca="false">+P20</f>
        <v>-0.05</v>
      </c>
      <c r="S20" s="0" t="n">
        <v>-0.07</v>
      </c>
      <c r="T20" s="0" t="n">
        <f aca="false">+W20+0.07</f>
        <v>0.275</v>
      </c>
      <c r="U20" s="0" t="n">
        <v>0.26</v>
      </c>
      <c r="W20" s="0" t="n">
        <v>0.205</v>
      </c>
      <c r="Y20" s="11" t="n">
        <f aca="false">($O20+P20)/(1-Y$2)*Y$2+Y$3</f>
        <v>0.237899068160402</v>
      </c>
      <c r="Z20" s="11" t="n">
        <f aca="false">($O20+Q20)/(1-Z$2)*Z$2+Z$3</f>
        <v>0.263177207197727</v>
      </c>
      <c r="AA20" s="11" t="n">
        <f aca="false">($O20+R20)/(1-AA$2)*AA$2+AA$3</f>
        <v>0.266420765027322</v>
      </c>
      <c r="AB20" s="11" t="n">
        <f aca="false">($O20+S20)/(1-AB$2)*AB$2+AB$3</f>
        <v>0.164621688485723</v>
      </c>
      <c r="AD20" s="11" t="n">
        <f aca="false">+($W20-P20)-Y20</f>
        <v>0.0171009318395979</v>
      </c>
      <c r="AE20" s="11" t="n">
        <f aca="false">+($W20-Q20)-Z20</f>
        <v>0.00682279280227305</v>
      </c>
      <c r="AF20" s="11" t="n">
        <f aca="false">+($W20-R20)-AA20</f>
        <v>-0.0114207650273224</v>
      </c>
      <c r="AG20" s="11" t="n">
        <f aca="false">+($W20-S20)-AB20</f>
        <v>0.110378311514277</v>
      </c>
      <c r="AH20" s="11"/>
    </row>
    <row r="21" customFormat="false" ht="12.75" hidden="false" customHeight="false" outlineLevel="0" collapsed="false">
      <c r="A21" s="8" t="n">
        <v>37439</v>
      </c>
      <c r="B21" s="9" t="n">
        <v>7721.08663500497</v>
      </c>
      <c r="C21" s="9" t="n">
        <v>15103.0669801638</v>
      </c>
      <c r="D21" s="9" t="n">
        <v>14670.4390652835</v>
      </c>
      <c r="E21" s="9" t="n">
        <v>0</v>
      </c>
      <c r="F21" s="9" t="n">
        <v>14388.9188785384</v>
      </c>
      <c r="G21" s="9" t="n">
        <v>6000</v>
      </c>
      <c r="H21" s="9"/>
      <c r="I21" s="9" t="n">
        <v>0</v>
      </c>
      <c r="J21" s="9" t="n">
        <v>50971.7817546465</v>
      </c>
      <c r="K21" s="10" t="n">
        <f aca="false">SUM(B21:G21)-I21-J21</f>
        <v>6911.72980434408</v>
      </c>
      <c r="L21" s="10" t="n">
        <f aca="false">+J21-F21-G21</f>
        <v>30582.8628761081</v>
      </c>
      <c r="M21" s="10" t="n">
        <f aca="false">+L21*0.003</f>
        <v>91.7485886283243</v>
      </c>
      <c r="N21" s="10"/>
      <c r="O21" s="0" t="n">
        <v>4.7</v>
      </c>
      <c r="P21" s="0" t="n">
        <v>-0.05</v>
      </c>
      <c r="Q21" s="0" t="n">
        <f aca="false">+Q9</f>
        <v>-0.065</v>
      </c>
      <c r="R21" s="0" t="n">
        <f aca="false">+P21</f>
        <v>-0.05</v>
      </c>
      <c r="S21" s="0" t="n">
        <v>-0.07</v>
      </c>
      <c r="T21" s="0" t="n">
        <f aca="false">+W21+0.07</f>
        <v>0.275</v>
      </c>
      <c r="U21" s="0" t="n">
        <v>0.26</v>
      </c>
      <c r="W21" s="0" t="n">
        <v>0.205</v>
      </c>
      <c r="Y21" s="11" t="n">
        <f aca="false">($O21+P21)/(1-Y$2)*Y$2+Y$3</f>
        <v>0.24260014658151</v>
      </c>
      <c r="Z21" s="11" t="n">
        <f aca="false">($O21+Q21)/(1-Z$2)*Z$2+Z$3</f>
        <v>0.268407134589077</v>
      </c>
      <c r="AA21" s="11" t="n">
        <f aca="false">($O21+R21)/(1-AA$2)*AA$2+AA$3</f>
        <v>0.271506935687264</v>
      </c>
      <c r="AB21" s="11" t="n">
        <f aca="false">($O21+S21)/(1-AB$2)*AB$2+AB$3</f>
        <v>0.167703844964437</v>
      </c>
      <c r="AD21" s="11" t="n">
        <f aca="false">+($W21-P21)-Y21</f>
        <v>0.0123998534184902</v>
      </c>
      <c r="AE21" s="11" t="n">
        <f aca="false">+($W21-Q21)-Z21</f>
        <v>0.00159286541092291</v>
      </c>
      <c r="AF21" s="11" t="n">
        <f aca="false">+($W21-R21)-AA21</f>
        <v>-0.0165069356872636</v>
      </c>
      <c r="AG21" s="11" t="n">
        <f aca="false">+($W21-S21)-AB21</f>
        <v>0.107296155035563</v>
      </c>
      <c r="AH21" s="11"/>
    </row>
    <row r="22" customFormat="false" ht="12.75" hidden="false" customHeight="false" outlineLevel="0" collapsed="false">
      <c r="A22" s="8" t="n">
        <v>37470</v>
      </c>
      <c r="B22" s="9" t="n">
        <v>7721.08663500497</v>
      </c>
      <c r="C22" s="9" t="n">
        <v>15103.0669801638</v>
      </c>
      <c r="D22" s="9" t="n">
        <v>14670.4390652835</v>
      </c>
      <c r="E22" s="9" t="n">
        <v>0</v>
      </c>
      <c r="F22" s="9" t="n">
        <v>14994.0197208687</v>
      </c>
      <c r="G22" s="9" t="n">
        <v>6000</v>
      </c>
      <c r="H22" s="9"/>
      <c r="I22" s="9" t="n">
        <v>0</v>
      </c>
      <c r="J22" s="9" t="n">
        <v>51576.8825969769</v>
      </c>
      <c r="K22" s="10" t="n">
        <f aca="false">SUM(B22:G22)-I22-J22</f>
        <v>6911.72980434407</v>
      </c>
      <c r="L22" s="10" t="n">
        <f aca="false">+J22-F22-G22</f>
        <v>30582.8628761081</v>
      </c>
      <c r="M22" s="10" t="n">
        <f aca="false">+L22*0.003</f>
        <v>91.7485886283243</v>
      </c>
      <c r="N22" s="10"/>
      <c r="O22" s="0" t="n">
        <v>4.84</v>
      </c>
      <c r="P22" s="0" t="n">
        <v>-0.05</v>
      </c>
      <c r="Q22" s="0" t="n">
        <f aca="false">+Q10</f>
        <v>-0.065</v>
      </c>
      <c r="R22" s="0" t="n">
        <f aca="false">+P22</f>
        <v>-0.05</v>
      </c>
      <c r="S22" s="0" t="n">
        <v>-0.07</v>
      </c>
      <c r="T22" s="0" t="n">
        <f aca="false">+W22+0.07</f>
        <v>0.275</v>
      </c>
      <c r="U22" s="0" t="n">
        <v>0.26</v>
      </c>
      <c r="W22" s="0" t="n">
        <v>0.205</v>
      </c>
      <c r="Y22" s="11" t="n">
        <f aca="false">($O22+P22)/(1-Y$2)*Y$2+Y$3</f>
        <v>0.249181656371061</v>
      </c>
      <c r="Z22" s="11" t="n">
        <f aca="false">($O22+Q22)/(1-Z$2)*Z$2+Z$3</f>
        <v>0.275729032936967</v>
      </c>
      <c r="AA22" s="11" t="n">
        <f aca="false">($O22+R22)/(1-AA$2)*AA$2+AA$3</f>
        <v>0.278627574611181</v>
      </c>
      <c r="AB22" s="11" t="n">
        <f aca="false">($O22+S22)/(1-AB$2)*AB$2+AB$3</f>
        <v>0.172018864034636</v>
      </c>
      <c r="AD22" s="11" t="n">
        <f aca="false">+($W22-P22)-Y22</f>
        <v>0.00581834362893938</v>
      </c>
      <c r="AE22" s="11" t="n">
        <f aca="false">+($W22-Q22)-Z22</f>
        <v>-0.00572903293696725</v>
      </c>
      <c r="AF22" s="11" t="n">
        <f aca="false">+($W22-R22)-AA22</f>
        <v>-0.0236275746111811</v>
      </c>
      <c r="AG22" s="11" t="n">
        <f aca="false">+($W22-S22)-AB22</f>
        <v>0.102981135965364</v>
      </c>
      <c r="AH22" s="11"/>
    </row>
    <row r="23" customFormat="false" ht="12.75" hidden="false" customHeight="false" outlineLevel="0" collapsed="false">
      <c r="A23" s="8" t="n">
        <v>37501</v>
      </c>
      <c r="B23" s="9" t="n">
        <v>7721.08663500497</v>
      </c>
      <c r="C23" s="9" t="n">
        <v>15103.0669801638</v>
      </c>
      <c r="D23" s="9" t="n">
        <v>14670.4390652835</v>
      </c>
      <c r="E23" s="9" t="n">
        <v>0</v>
      </c>
      <c r="F23" s="9" t="n">
        <v>24433.0162243752</v>
      </c>
      <c r="G23" s="9" t="n">
        <v>6000</v>
      </c>
      <c r="H23" s="9"/>
      <c r="I23" s="9" t="n">
        <v>0</v>
      </c>
      <c r="J23" s="9" t="n">
        <v>61015.8791004833</v>
      </c>
      <c r="K23" s="10" t="n">
        <f aca="false">SUM(B23:G23)-I23-J23</f>
        <v>6911.72980434407</v>
      </c>
      <c r="L23" s="10" t="n">
        <f aca="false">+J23-F23-G23</f>
        <v>30582.8628761081</v>
      </c>
      <c r="M23" s="10" t="n">
        <f aca="false">+L23*0.003</f>
        <v>91.7485886283243</v>
      </c>
      <c r="N23" s="10"/>
      <c r="O23" s="0" t="n">
        <v>4.84</v>
      </c>
      <c r="P23" s="0" t="n">
        <v>-0.05</v>
      </c>
      <c r="Q23" s="0" t="n">
        <f aca="false">+Q11</f>
        <v>-0.065</v>
      </c>
      <c r="R23" s="0" t="n">
        <f aca="false">+P23</f>
        <v>-0.05</v>
      </c>
      <c r="S23" s="0" t="n">
        <v>-0.07</v>
      </c>
      <c r="T23" s="0" t="n">
        <f aca="false">+W23+0.07</f>
        <v>0.275</v>
      </c>
      <c r="U23" s="0" t="n">
        <v>0.26</v>
      </c>
      <c r="W23" s="0" t="n">
        <v>0.205</v>
      </c>
      <c r="Y23" s="11" t="n">
        <f aca="false">($O23+P23)/(1-Y$2)*Y$2+Y$3</f>
        <v>0.249181656371061</v>
      </c>
      <c r="Z23" s="11" t="n">
        <f aca="false">($O23+Q23)/(1-Z$2)*Z$2+Z$3</f>
        <v>0.275729032936967</v>
      </c>
      <c r="AA23" s="11" t="n">
        <f aca="false">($O23+R23)/(1-AA$2)*AA$2+AA$3</f>
        <v>0.278627574611181</v>
      </c>
      <c r="AB23" s="11" t="n">
        <f aca="false">($O23+S23)/(1-AB$2)*AB$2+AB$3</f>
        <v>0.172018864034636</v>
      </c>
      <c r="AD23" s="11" t="n">
        <f aca="false">+($W23-P23)-Y23</f>
        <v>0.00581834362893938</v>
      </c>
      <c r="AE23" s="11" t="n">
        <f aca="false">+($W23-Q23)-Z23</f>
        <v>-0.00572903293696725</v>
      </c>
      <c r="AF23" s="11" t="n">
        <f aca="false">+($W23-R23)-AA23</f>
        <v>-0.0236275746111811</v>
      </c>
      <c r="AG23" s="11" t="n">
        <f aca="false">+($W23-S23)-AB23</f>
        <v>0.102981135965364</v>
      </c>
      <c r="AH23" s="11"/>
    </row>
    <row r="24" customFormat="false" ht="12.75" hidden="false" customHeight="false" outlineLevel="0" collapsed="false">
      <c r="A24" s="8" t="n">
        <v>37531</v>
      </c>
      <c r="B24" s="9" t="n">
        <v>7721.08663500497</v>
      </c>
      <c r="C24" s="9" t="n">
        <v>15103.0669801638</v>
      </c>
      <c r="D24" s="9" t="n">
        <v>14670.4390652835</v>
      </c>
      <c r="E24" s="9" t="n">
        <v>0</v>
      </c>
      <c r="F24" s="9" t="n">
        <v>51777.7492194399</v>
      </c>
      <c r="G24" s="9" t="n">
        <v>6000</v>
      </c>
      <c r="H24" s="9"/>
      <c r="I24" s="9" t="n">
        <v>0</v>
      </c>
      <c r="J24" s="9" t="n">
        <v>88360.4604078898</v>
      </c>
      <c r="K24" s="10" t="n">
        <f aca="false">SUM(B24:G24)-I24-J24</f>
        <v>6911.88149200221</v>
      </c>
      <c r="L24" s="10" t="n">
        <f aca="false">+J24-F24-G24</f>
        <v>30582.71118845</v>
      </c>
      <c r="M24" s="10" t="n">
        <f aca="false">+L24*0.003</f>
        <v>91.7481335653499</v>
      </c>
      <c r="N24" s="10"/>
      <c r="O24" s="0" t="n">
        <v>4.58</v>
      </c>
      <c r="P24" s="0" t="n">
        <v>-0.05</v>
      </c>
      <c r="Q24" s="0" t="n">
        <f aca="false">+Q12</f>
        <v>-0.065</v>
      </c>
      <c r="R24" s="0" t="n">
        <f aca="false">+P24</f>
        <v>-0.05</v>
      </c>
      <c r="S24" s="0" t="n">
        <v>-0.07</v>
      </c>
      <c r="T24" s="0" t="n">
        <f aca="false">+W24+0.07</f>
        <v>0.275</v>
      </c>
      <c r="U24" s="0" t="n">
        <v>0.26</v>
      </c>
      <c r="W24" s="0" t="n">
        <v>0.205</v>
      </c>
      <c r="Y24" s="11" t="n">
        <f aca="false">($O24+P24)/(1-Y$2)*Y$2+Y$3</f>
        <v>0.236958852476181</v>
      </c>
      <c r="Z24" s="11" t="n">
        <f aca="false">($O24+Q24)/(1-Z$2)*Z$2+Z$3</f>
        <v>0.262131221719457</v>
      </c>
      <c r="AA24" s="11" t="n">
        <f aca="false">($O24+R24)/(1-AA$2)*AA$2+AA$3</f>
        <v>0.265403530895334</v>
      </c>
      <c r="AB24" s="11" t="n">
        <f aca="false">($O24+S24)/(1-AB$2)*AB$2+AB$3</f>
        <v>0.16400525718998</v>
      </c>
      <c r="AD24" s="11" t="n">
        <f aca="false">+($W24-P24)-Y24</f>
        <v>0.0180411475238195</v>
      </c>
      <c r="AE24" s="11" t="n">
        <f aca="false">+($W24-Q24)-Z24</f>
        <v>0.00786877828054305</v>
      </c>
      <c r="AF24" s="11" t="n">
        <f aca="false">+($W24-R24)-AA24</f>
        <v>-0.0104035308953342</v>
      </c>
      <c r="AG24" s="11" t="n">
        <f aca="false">+($W24-S24)-AB24</f>
        <v>0.11099474281002</v>
      </c>
      <c r="AH24" s="11"/>
    </row>
    <row r="25" customFormat="false" ht="12.75" hidden="false" customHeight="false" outlineLevel="0" collapsed="false">
      <c r="A25" s="8" t="n">
        <v>37562</v>
      </c>
      <c r="B25" s="9" t="n">
        <v>25542.6612235363</v>
      </c>
      <c r="C25" s="9" t="n">
        <v>28151.5779766912</v>
      </c>
      <c r="D25" s="9" t="n">
        <v>14670.4390652835</v>
      </c>
      <c r="E25" s="9" t="n">
        <v>16710.2822996085</v>
      </c>
      <c r="F25" s="9" t="n">
        <v>0</v>
      </c>
      <c r="G25" s="9" t="n">
        <v>0</v>
      </c>
      <c r="H25" s="9"/>
      <c r="I25" s="9" t="n">
        <v>16723.7125680622</v>
      </c>
      <c r="J25" s="9" t="n">
        <v>65259.2874319378</v>
      </c>
      <c r="K25" s="10" t="n">
        <f aca="false">SUM(B25:G25)-I25-J25</f>
        <v>3091.96056511936</v>
      </c>
      <c r="L25" s="10" t="n">
        <f aca="false">+J25-F25-G25</f>
        <v>65259.2874319378</v>
      </c>
      <c r="M25" s="10" t="n">
        <f aca="false">+L25*0.003</f>
        <v>195.777862295813</v>
      </c>
      <c r="N25" s="10"/>
      <c r="O25" s="0" t="n">
        <v>4.372</v>
      </c>
      <c r="P25" s="0" t="n">
        <v>-0.035</v>
      </c>
      <c r="Q25" s="0" t="n">
        <f aca="false">+Q13</f>
        <v>-0.065</v>
      </c>
      <c r="R25" s="0" t="n">
        <f aca="false">+P25</f>
        <v>-0.035</v>
      </c>
      <c r="S25" s="0" t="n">
        <v>-0.07</v>
      </c>
      <c r="T25" s="0" t="n">
        <f aca="false">+W25+0.18</f>
        <v>0.41</v>
      </c>
      <c r="W25" s="0" t="n">
        <v>0.23</v>
      </c>
      <c r="Y25" s="11" t="n">
        <f aca="false">($O25+P25)/(1-Y$2)*Y$2+Y$3</f>
        <v>0.227885771123443</v>
      </c>
      <c r="Z25" s="11" t="n">
        <f aca="false">($O25+Q25)/(1-Z$2)*Z$2+Z$3</f>
        <v>0.251252972745449</v>
      </c>
      <c r="AA25" s="11" t="n">
        <f aca="false">($O25+R25)/(1-AA$2)*AA$2+AA$3</f>
        <v>0.255587221521648</v>
      </c>
      <c r="AB25" s="11" t="n">
        <f aca="false">($O25+S25)/(1-AB$2)*AB$2+AB$3</f>
        <v>0.157594371714256</v>
      </c>
      <c r="AD25" s="11" t="n">
        <f aca="false">+($W25-P25)-Y25</f>
        <v>0.0371142288765574</v>
      </c>
      <c r="AE25" s="11" t="n">
        <f aca="false">+($W25-Q25)-Z25</f>
        <v>0.0437470272545513</v>
      </c>
      <c r="AF25" s="11" t="n">
        <f aca="false">+($W25-R25)-AA25</f>
        <v>0.00941277847835231</v>
      </c>
      <c r="AG25" s="11" t="n">
        <f aca="false">+($W25-S25)-AB25</f>
        <v>0.142405628285744</v>
      </c>
      <c r="AH25" s="11"/>
      <c r="AI25" s="11" t="n">
        <f aca="false">AVERAGE(AD25:AD29)</f>
        <v>0.0452470945450738</v>
      </c>
      <c r="AJ25" s="11" t="n">
        <f aca="false">AVERAGE(AE25:AE29)</f>
        <v>0.0527948016415869</v>
      </c>
      <c r="AK25" s="11" t="n">
        <f aca="false">AVERAGE(AF25:AF29)</f>
        <v>0.0182118537200505</v>
      </c>
      <c r="AL25" s="11" t="n">
        <f aca="false">AVERAGE(AG25:AG29)</f>
        <v>0.147737758993918</v>
      </c>
    </row>
    <row r="26" customFormat="false" ht="12.75" hidden="false" customHeight="false" outlineLevel="0" collapsed="false">
      <c r="A26" s="8" t="n">
        <v>37592</v>
      </c>
      <c r="B26" s="9" t="n">
        <v>25542.6612235363</v>
      </c>
      <c r="C26" s="9" t="n">
        <v>28151.5779766912</v>
      </c>
      <c r="D26" s="9" t="n">
        <v>14670.4390652835</v>
      </c>
      <c r="E26" s="9" t="n">
        <v>16710.2822996085</v>
      </c>
      <c r="F26" s="9" t="n">
        <v>12573.8779362002</v>
      </c>
      <c r="G26" s="9" t="n">
        <v>0</v>
      </c>
      <c r="H26" s="9"/>
      <c r="I26" s="9" t="n">
        <v>0</v>
      </c>
      <c r="J26" s="9" t="n">
        <v>94556.8779362002</v>
      </c>
      <c r="K26" s="10" t="n">
        <f aca="false">SUM(B26:G26)-I26-J26</f>
        <v>3091.96056511937</v>
      </c>
      <c r="L26" s="10" t="n">
        <f aca="false">+J26-F26-G26</f>
        <v>81983</v>
      </c>
      <c r="M26" s="10" t="n">
        <f aca="false">+L26*0.003</f>
        <v>245.949</v>
      </c>
      <c r="N26" s="10"/>
      <c r="O26" s="0" t="n">
        <v>4.17</v>
      </c>
      <c r="P26" s="0" t="n">
        <v>-0.035</v>
      </c>
      <c r="Q26" s="0" t="n">
        <f aca="false">+Q14</f>
        <v>-0.065</v>
      </c>
      <c r="R26" s="0" t="n">
        <f aca="false">+P26</f>
        <v>-0.035</v>
      </c>
      <c r="S26" s="0" t="n">
        <v>-0.07</v>
      </c>
      <c r="T26" s="0" t="n">
        <f aca="false">+W26+0.18</f>
        <v>0.41</v>
      </c>
      <c r="W26" s="0" t="n">
        <v>0.23</v>
      </c>
      <c r="Y26" s="11" t="n">
        <f aca="false">($O26+P26)/(1-Y$2)*Y$2+Y$3</f>
        <v>0.218389592712805</v>
      </c>
      <c r="Z26" s="11" t="n">
        <f aca="false">($O26+Q26)/(1-Z$2)*Z$2+Z$3</f>
        <v>0.240688519414922</v>
      </c>
      <c r="AA26" s="11" t="n">
        <f aca="false">($O26+R26)/(1-AA$2)*AA$2+AA$3</f>
        <v>0.245313156788567</v>
      </c>
      <c r="AB26" s="11" t="n">
        <f aca="false">($O26+S26)/(1-AB$2)*AB$2+AB$3</f>
        <v>0.151368415627255</v>
      </c>
      <c r="AD26" s="11" t="n">
        <f aca="false">+($W26-P26)-Y26</f>
        <v>0.0466104072871951</v>
      </c>
      <c r="AE26" s="11" t="n">
        <f aca="false">+($W26-Q26)-Z26</f>
        <v>0.0543114805850785</v>
      </c>
      <c r="AF26" s="11" t="n">
        <f aca="false">+($W26-R26)-AA26</f>
        <v>0.0196868432114334</v>
      </c>
      <c r="AG26" s="11" t="n">
        <f aca="false">+($W26-S26)-AB26</f>
        <v>0.148631584372745</v>
      </c>
      <c r="AH26" s="11"/>
    </row>
    <row r="27" customFormat="false" ht="12.75" hidden="false" customHeight="false" outlineLevel="0" collapsed="false">
      <c r="A27" s="8" t="n">
        <v>37623</v>
      </c>
      <c r="B27" s="9" t="n">
        <v>25542.6612235363</v>
      </c>
      <c r="C27" s="9" t="n">
        <v>28151.5779766912</v>
      </c>
      <c r="D27" s="9" t="n">
        <v>14670.4390652835</v>
      </c>
      <c r="E27" s="9" t="n">
        <v>16710.2822996085</v>
      </c>
      <c r="F27" s="9" t="n">
        <v>26331.6129866786</v>
      </c>
      <c r="G27" s="9" t="n">
        <v>0</v>
      </c>
      <c r="H27" s="9"/>
      <c r="I27" s="9" t="n">
        <v>0</v>
      </c>
      <c r="J27" s="9" t="n">
        <v>108314.612986679</v>
      </c>
      <c r="K27" s="10" t="n">
        <f aca="false">SUM(B27:G27)-I27-J27</f>
        <v>3091.96056511937</v>
      </c>
      <c r="L27" s="10" t="n">
        <f aca="false">+J27-F27-G27</f>
        <v>81983</v>
      </c>
      <c r="M27" s="10" t="n">
        <f aca="false">+L27*0.003</f>
        <v>245.949</v>
      </c>
      <c r="N27" s="10"/>
      <c r="O27" s="0" t="n">
        <v>4.115</v>
      </c>
      <c r="P27" s="0" t="n">
        <v>-0.035</v>
      </c>
      <c r="Q27" s="0" t="n">
        <f aca="false">+Q15</f>
        <v>-0.065</v>
      </c>
      <c r="R27" s="0" t="n">
        <f aca="false">+P27</f>
        <v>-0.035</v>
      </c>
      <c r="S27" s="0" t="n">
        <v>-0.07</v>
      </c>
      <c r="T27" s="0" t="n">
        <f aca="false">+W27+0.18</f>
        <v>0.41</v>
      </c>
      <c r="W27" s="0" t="n">
        <v>0.23</v>
      </c>
      <c r="Y27" s="11" t="n">
        <f aca="false">($O27+P27)/(1-Y$2)*Y$2+Y$3</f>
        <v>0.215803999581196</v>
      </c>
      <c r="Z27" s="11" t="n">
        <f aca="false">($O27+Q27)/(1-Z$2)*Z$2+Z$3</f>
        <v>0.237812059349679</v>
      </c>
      <c r="AA27" s="11" t="n">
        <f aca="false">($O27+R27)/(1-AA$2)*AA$2+AA$3</f>
        <v>0.242515762925599</v>
      </c>
      <c r="AB27" s="11" t="n">
        <f aca="false">($O27+S27)/(1-AB$2)*AB$2+AB$3</f>
        <v>0.149673229563962</v>
      </c>
      <c r="AD27" s="11" t="n">
        <f aca="false">+($W27-P27)-Y27</f>
        <v>0.0491960004188043</v>
      </c>
      <c r="AE27" s="11" t="n">
        <f aca="false">+($W27-Q27)-Z27</f>
        <v>0.057187940650321</v>
      </c>
      <c r="AF27" s="11" t="n">
        <f aca="false">+($W27-R27)-AA27</f>
        <v>0.022484237074401</v>
      </c>
      <c r="AG27" s="11" t="n">
        <f aca="false">+($W27-S27)-AB27</f>
        <v>0.150326770436038</v>
      </c>
      <c r="AH27" s="11"/>
    </row>
    <row r="28" customFormat="false" ht="12.75" hidden="false" customHeight="false" outlineLevel="0" collapsed="false">
      <c r="A28" s="8" t="n">
        <v>37654</v>
      </c>
      <c r="B28" s="9" t="n">
        <v>25542.6612235363</v>
      </c>
      <c r="C28" s="9" t="n">
        <v>28151.5779766912</v>
      </c>
      <c r="D28" s="9" t="n">
        <v>14670.4390652835</v>
      </c>
      <c r="E28" s="9" t="n">
        <v>16710.2822996085</v>
      </c>
      <c r="F28" s="9" t="n">
        <v>17584.451709654</v>
      </c>
      <c r="G28" s="9" t="n">
        <v>0</v>
      </c>
      <c r="H28" s="9"/>
      <c r="I28" s="9" t="n">
        <v>0</v>
      </c>
      <c r="J28" s="9" t="n">
        <v>99567.451709654</v>
      </c>
      <c r="K28" s="10" t="n">
        <f aca="false">SUM(B28:G28)-I28-J28</f>
        <v>3091.96056511937</v>
      </c>
      <c r="L28" s="10" t="n">
        <f aca="false">+J28-F28-G28</f>
        <v>81983</v>
      </c>
      <c r="M28" s="10" t="n">
        <f aca="false">+L28*0.003</f>
        <v>245.949</v>
      </c>
      <c r="N28" s="10"/>
      <c r="O28" s="0" t="n">
        <v>4.118</v>
      </c>
      <c r="P28" s="0" t="n">
        <v>-0.035</v>
      </c>
      <c r="Q28" s="0" t="n">
        <f aca="false">+Q16</f>
        <v>-0.065</v>
      </c>
      <c r="R28" s="0" t="n">
        <f aca="false">+P28</f>
        <v>-0.035</v>
      </c>
      <c r="S28" s="0" t="n">
        <v>-0.07</v>
      </c>
      <c r="T28" s="0" t="n">
        <f aca="false">+W28+0.18</f>
        <v>0.41</v>
      </c>
      <c r="W28" s="0" t="n">
        <v>0.23</v>
      </c>
      <c r="Y28" s="11" t="n">
        <f aca="false">($O28+P28)/(1-Y$2)*Y$2+Y$3</f>
        <v>0.215945031933829</v>
      </c>
      <c r="Z28" s="11" t="n">
        <f aca="false">($O28+Q28)/(1-Z$2)*Z$2+Z$3</f>
        <v>0.23796895717142</v>
      </c>
      <c r="AA28" s="11" t="n">
        <f aca="false">($O28+R28)/(1-AA$2)*AA$2+AA$3</f>
        <v>0.242668348045397</v>
      </c>
      <c r="AB28" s="11" t="n">
        <f aca="false">($O28+S28)/(1-AB$2)*AB$2+AB$3</f>
        <v>0.149765694258324</v>
      </c>
      <c r="AD28" s="11" t="n">
        <f aca="false">+($W28-P28)-Y28</f>
        <v>0.0490549680661711</v>
      </c>
      <c r="AE28" s="11" t="n">
        <f aca="false">+($W28-Q28)-Z28</f>
        <v>0.0570310428285805</v>
      </c>
      <c r="AF28" s="11" t="n">
        <f aca="false">+($W28-R28)-AA28</f>
        <v>0.0223316519546028</v>
      </c>
      <c r="AG28" s="11" t="n">
        <f aca="false">+($W28-S28)-AB28</f>
        <v>0.150234305741676</v>
      </c>
      <c r="AH28" s="11"/>
    </row>
    <row r="29" customFormat="false" ht="12.75" hidden="false" customHeight="false" outlineLevel="0" collapsed="false">
      <c r="A29" s="8" t="n">
        <v>37682</v>
      </c>
      <c r="B29" s="9" t="n">
        <v>25542.6612235363</v>
      </c>
      <c r="C29" s="9" t="n">
        <v>28151.5779766912</v>
      </c>
      <c r="D29" s="9" t="n">
        <v>14670.4390652835</v>
      </c>
      <c r="E29" s="9" t="n">
        <v>16710.2822996085</v>
      </c>
      <c r="F29" s="9" t="n">
        <v>0</v>
      </c>
      <c r="G29" s="9" t="n">
        <v>0</v>
      </c>
      <c r="H29" s="9"/>
      <c r="I29" s="9" t="n">
        <v>9236.70984322677</v>
      </c>
      <c r="J29" s="9" t="n">
        <v>72746.2901567732</v>
      </c>
      <c r="K29" s="10" t="n">
        <f aca="false">SUM(B29:G29)-I29-J29</f>
        <v>3091.96056511937</v>
      </c>
      <c r="L29" s="10" t="n">
        <f aca="false">+J29-F29-G29</f>
        <v>72746.2901567732</v>
      </c>
      <c r="M29" s="10" t="n">
        <f aca="false">+L29*0.003</f>
        <v>218.23887047032</v>
      </c>
      <c r="N29" s="10"/>
      <c r="O29" s="0" t="n">
        <v>4.22</v>
      </c>
      <c r="P29" s="0" t="n">
        <v>-0.035</v>
      </c>
      <c r="Q29" s="0" t="n">
        <f aca="false">+Q17</f>
        <v>-0.065</v>
      </c>
      <c r="R29" s="0" t="n">
        <f aca="false">+P29</f>
        <v>-0.035</v>
      </c>
      <c r="S29" s="0" t="n">
        <v>-0.07</v>
      </c>
      <c r="T29" s="0" t="n">
        <f aca="false">+W29+0.18</f>
        <v>0.41</v>
      </c>
      <c r="W29" s="0" t="n">
        <v>0.23</v>
      </c>
      <c r="Y29" s="11" t="n">
        <f aca="false">($O29+P29)/(1-Y$2)*Y$2+Y$3</f>
        <v>0.220740131923359</v>
      </c>
      <c r="Z29" s="11" t="n">
        <f aca="false">($O29+Q29)/(1-Z$2)*Z$2+Z$3</f>
        <v>0.243303483110597</v>
      </c>
      <c r="AA29" s="11" t="n">
        <f aca="false">($O29+R29)/(1-AA$2)*AA$2+AA$3</f>
        <v>0.247856242118537</v>
      </c>
      <c r="AB29" s="11" t="n">
        <f aca="false">($O29+S29)/(1-AB$2)*AB$2+AB$3</f>
        <v>0.152909493866612</v>
      </c>
      <c r="AD29" s="11" t="n">
        <f aca="false">+($W29-P29)-Y29</f>
        <v>0.0442598680766412</v>
      </c>
      <c r="AE29" s="11" t="n">
        <f aca="false">+($W29-Q29)-Z29</f>
        <v>0.0516965168894034</v>
      </c>
      <c r="AF29" s="11" t="n">
        <f aca="false">+($W29-R29)-AA29</f>
        <v>0.0171437578814628</v>
      </c>
      <c r="AG29" s="11" t="n">
        <f aca="false">+($W29-S29)-AB29</f>
        <v>0.147090506133388</v>
      </c>
      <c r="AH29" s="11"/>
    </row>
    <row r="30" customFormat="false" ht="12.75" hidden="false" customHeight="false" outlineLevel="0" collapsed="false">
      <c r="A30" s="8" t="n">
        <v>37713</v>
      </c>
      <c r="B30" s="9" t="n">
        <v>7721.08663500497</v>
      </c>
      <c r="C30" s="9" t="n">
        <v>15103.0669801638</v>
      </c>
      <c r="D30" s="9" t="n">
        <v>14670.4390652835</v>
      </c>
      <c r="E30" s="9" t="n">
        <v>0</v>
      </c>
      <c r="F30" s="9" t="n">
        <v>69086.9355328291</v>
      </c>
      <c r="G30" s="9" t="n">
        <v>6000</v>
      </c>
      <c r="H30" s="9"/>
      <c r="I30" s="9" t="n">
        <v>0</v>
      </c>
      <c r="J30" s="9" t="n">
        <v>105669.798408937</v>
      </c>
      <c r="K30" s="10" t="n">
        <f aca="false">SUM(B30:G30)-I30-J30</f>
        <v>6911.72980434407</v>
      </c>
      <c r="L30" s="10" t="n">
        <f aca="false">+J30-F30-G30</f>
        <v>30582.8628761081</v>
      </c>
      <c r="M30" s="10" t="n">
        <f aca="false">+L30*0.003</f>
        <v>91.7485886283243</v>
      </c>
      <c r="N30" s="10"/>
      <c r="O30" s="0" t="n">
        <v>4.173</v>
      </c>
      <c r="P30" s="0" t="n">
        <v>-0.06</v>
      </c>
      <c r="Q30" s="0" t="n">
        <f aca="false">+Q18</f>
        <v>-0.065</v>
      </c>
      <c r="R30" s="0" t="n">
        <f aca="false">+P30</f>
        <v>-0.06</v>
      </c>
      <c r="S30" s="0" t="n">
        <v>-0.07</v>
      </c>
      <c r="T30" s="0" t="n">
        <f aca="false">+W30+0.08</f>
        <v>0.235</v>
      </c>
      <c r="U30" s="0" t="n">
        <v>0.25</v>
      </c>
      <c r="W30" s="0" t="n">
        <v>0.155</v>
      </c>
      <c r="Y30" s="11" t="n">
        <f aca="false">($O30+P30)/(1-Y$2)*Y$2+Y$3</f>
        <v>0.217355355460161</v>
      </c>
      <c r="Z30" s="11" t="n">
        <f aca="false">($O30+Q30)/(1-Z$2)*Z$2+Z$3</f>
        <v>0.240845417236662</v>
      </c>
      <c r="AA30" s="11" t="n">
        <f aca="false">($O30+R30)/(1-AA$2)*AA$2+AA$3</f>
        <v>0.24419419924338</v>
      </c>
      <c r="AB30" s="11" t="n">
        <f aca="false">($O30+S30)/(1-AB$2)*AB$2+AB$3</f>
        <v>0.151460880321616</v>
      </c>
      <c r="AD30" s="11" t="n">
        <f aca="false">+($W30-P30)-Y30</f>
        <v>-0.00235535546016127</v>
      </c>
      <c r="AE30" s="11" t="n">
        <f aca="false">+($W30-Q30)-Z30</f>
        <v>-0.0208454172366621</v>
      </c>
      <c r="AF30" s="11" t="n">
        <f aca="false">+($W30-R30)-AA30</f>
        <v>-0.0291941992433796</v>
      </c>
      <c r="AG30" s="11" t="n">
        <f aca="false">+($W30-S30)-AB30</f>
        <v>0.0735391196783837</v>
      </c>
      <c r="AH30" s="11"/>
      <c r="AI30" s="11" t="n">
        <f aca="false">AVERAGE(AD30:AD36)</f>
        <v>-0.0113310573313191</v>
      </c>
      <c r="AJ30" s="11" t="n">
        <f aca="false">AVERAGE(AE30:AE36)</f>
        <v>-0.0308308428917184</v>
      </c>
      <c r="AK30" s="11" t="n">
        <f aca="false">AVERAGE(AF30:AF36)</f>
        <v>-0.0389051522248244</v>
      </c>
      <c r="AL30" s="11" t="n">
        <f aca="false">AVERAGE(AG30:AG36)</f>
        <v>0.0676544023443828</v>
      </c>
    </row>
    <row r="31" customFormat="false" ht="12.75" hidden="false" customHeight="false" outlineLevel="0" collapsed="false">
      <c r="A31" s="8" t="n">
        <v>37743</v>
      </c>
      <c r="B31" s="9" t="n">
        <v>7721.08663500497</v>
      </c>
      <c r="C31" s="9" t="n">
        <v>15103.0669801638</v>
      </c>
      <c r="D31" s="9" t="n">
        <v>14670.4390652835</v>
      </c>
      <c r="E31" s="9" t="n">
        <v>0</v>
      </c>
      <c r="F31" s="9" t="n">
        <v>34086.3347118896</v>
      </c>
      <c r="G31" s="9" t="n">
        <v>6000</v>
      </c>
      <c r="H31" s="9"/>
      <c r="I31" s="9" t="n">
        <v>0</v>
      </c>
      <c r="J31" s="9" t="n">
        <v>70669.1975879977</v>
      </c>
      <c r="K31" s="10" t="n">
        <f aca="false">SUM(B31:G31)-I31-J31</f>
        <v>6911.72980434407</v>
      </c>
      <c r="L31" s="10" t="n">
        <f aca="false">+J31-F31-G31</f>
        <v>30582.8628761081</v>
      </c>
      <c r="M31" s="10" t="n">
        <f aca="false">+L31*0.003</f>
        <v>91.7485886283243</v>
      </c>
      <c r="N31" s="10"/>
      <c r="O31" s="0" t="n">
        <v>4.172</v>
      </c>
      <c r="P31" s="0" t="n">
        <v>-0.06</v>
      </c>
      <c r="Q31" s="0" t="n">
        <f aca="false">+Q19</f>
        <v>-0.065</v>
      </c>
      <c r="R31" s="0" t="n">
        <f aca="false">+P31</f>
        <v>-0.06</v>
      </c>
      <c r="S31" s="0" t="n">
        <v>-0.07</v>
      </c>
      <c r="T31" s="0" t="n">
        <f aca="false">+W31+0.08</f>
        <v>0.235</v>
      </c>
      <c r="U31" s="0" t="n">
        <v>0.25</v>
      </c>
      <c r="W31" s="0" t="n">
        <v>0.155</v>
      </c>
      <c r="Y31" s="11" t="n">
        <f aca="false">($O31+P31)/(1-Y$2)*Y$2+Y$3</f>
        <v>0.21730834467595</v>
      </c>
      <c r="Z31" s="11" t="n">
        <f aca="false">($O31+Q31)/(1-Z$2)*Z$2+Z$3</f>
        <v>0.240793117962749</v>
      </c>
      <c r="AA31" s="11" t="n">
        <f aca="false">($O31+R31)/(1-AA$2)*AA$2+AA$3</f>
        <v>0.24414333753678</v>
      </c>
      <c r="AB31" s="11" t="n">
        <f aca="false">($O31+S31)/(1-AB$2)*AB$2+AB$3</f>
        <v>0.151430058756829</v>
      </c>
      <c r="AD31" s="11" t="n">
        <f aca="false">+($W31-P31)-Y31</f>
        <v>-0.00230834467595017</v>
      </c>
      <c r="AE31" s="11" t="n">
        <f aca="false">+($W31-Q31)-Z31</f>
        <v>-0.0207931179627485</v>
      </c>
      <c r="AF31" s="11" t="n">
        <f aca="false">+($W31-R31)-AA31</f>
        <v>-0.0291433375367802</v>
      </c>
      <c r="AG31" s="11" t="n">
        <f aca="false">+($W31-S31)-AB31</f>
        <v>0.0735699412431708</v>
      </c>
      <c r="AH31" s="11"/>
    </row>
    <row r="32" customFormat="false" ht="12.75" hidden="false" customHeight="false" outlineLevel="0" collapsed="false">
      <c r="A32" s="8" t="n">
        <v>37774</v>
      </c>
      <c r="B32" s="9" t="n">
        <v>7721.08663500497</v>
      </c>
      <c r="C32" s="9" t="n">
        <v>15103.0669801638</v>
      </c>
      <c r="D32" s="9" t="n">
        <v>14670.4390652835</v>
      </c>
      <c r="E32" s="9" t="n">
        <v>0</v>
      </c>
      <c r="F32" s="9" t="n">
        <v>18001.9680935721</v>
      </c>
      <c r="G32" s="9" t="n">
        <v>6000</v>
      </c>
      <c r="H32" s="9"/>
      <c r="I32" s="9" t="n">
        <v>0</v>
      </c>
      <c r="J32" s="9" t="n">
        <v>54584.8309696802</v>
      </c>
      <c r="K32" s="10" t="n">
        <f aca="false">SUM(B32:G32)-I32-J32</f>
        <v>6911.72980434408</v>
      </c>
      <c r="L32" s="10" t="n">
        <f aca="false">+J32-F32-G32</f>
        <v>30582.8628761081</v>
      </c>
      <c r="M32" s="10" t="n">
        <f aca="false">+L32*0.003</f>
        <v>91.7485886283243</v>
      </c>
      <c r="N32" s="10"/>
      <c r="O32" s="0" t="n">
        <v>4.43</v>
      </c>
      <c r="P32" s="0" t="n">
        <v>-0.06</v>
      </c>
      <c r="Q32" s="0" t="n">
        <f aca="false">+Q20</f>
        <v>-0.065</v>
      </c>
      <c r="R32" s="0" t="n">
        <f aca="false">+P32</f>
        <v>-0.06</v>
      </c>
      <c r="S32" s="0" t="n">
        <v>-0.07</v>
      </c>
      <c r="T32" s="0" t="n">
        <f aca="false">+W32+0.08</f>
        <v>0.235</v>
      </c>
      <c r="U32" s="0" t="n">
        <v>0.25</v>
      </c>
      <c r="W32" s="0" t="n">
        <v>0.155</v>
      </c>
      <c r="Y32" s="11" t="n">
        <f aca="false">($O32+P32)/(1-Y$2)*Y$2+Y$3</f>
        <v>0.229437127002408</v>
      </c>
      <c r="Z32" s="11" t="n">
        <f aca="false">($O32+Q32)/(1-Z$2)*Z$2+Z$3</f>
        <v>0.254286330632432</v>
      </c>
      <c r="AA32" s="11" t="n">
        <f aca="false">($O32+R32)/(1-AA$2)*AA$2+AA$3</f>
        <v>0.257265657839428</v>
      </c>
      <c r="AB32" s="11" t="n">
        <f aca="false">($O32+S32)/(1-AB$2)*AB$2+AB$3</f>
        <v>0.15938202247191</v>
      </c>
      <c r="AD32" s="11" t="n">
        <f aca="false">+($W32-P32)-Y32</f>
        <v>-0.0144371270024082</v>
      </c>
      <c r="AE32" s="11" t="n">
        <f aca="false">+($W32-Q32)-Z32</f>
        <v>-0.0342863306324318</v>
      </c>
      <c r="AF32" s="11" t="n">
        <f aca="false">+($W32-R32)-AA32</f>
        <v>-0.0422656578394283</v>
      </c>
      <c r="AG32" s="11" t="n">
        <f aca="false">+($W32-S32)-AB32</f>
        <v>0.0656179775280899</v>
      </c>
      <c r="AH32" s="11"/>
    </row>
    <row r="33" customFormat="false" ht="12.75" hidden="false" customHeight="false" outlineLevel="0" collapsed="false">
      <c r="A33" s="8" t="n">
        <v>37804</v>
      </c>
      <c r="B33" s="9" t="n">
        <v>7721.08663500497</v>
      </c>
      <c r="C33" s="9" t="n">
        <v>15103.0669801638</v>
      </c>
      <c r="D33" s="9" t="n">
        <v>14670.4390652835</v>
      </c>
      <c r="E33" s="9" t="n">
        <v>0</v>
      </c>
      <c r="F33" s="9" t="n">
        <v>14720.6972561092</v>
      </c>
      <c r="G33" s="9" t="n">
        <v>6000</v>
      </c>
      <c r="H33" s="9"/>
      <c r="I33" s="9" t="n">
        <v>0</v>
      </c>
      <c r="J33" s="9" t="n">
        <v>51303.5601322173</v>
      </c>
      <c r="K33" s="10" t="n">
        <f aca="false">SUM(B33:G33)-I33-J33</f>
        <v>6911.72980434407</v>
      </c>
      <c r="L33" s="10" t="n">
        <f aca="false">+J33-F33-G33</f>
        <v>30582.8628761081</v>
      </c>
      <c r="M33" s="10" t="n">
        <f aca="false">+L33*0.003</f>
        <v>91.7485886283243</v>
      </c>
      <c r="N33" s="10"/>
      <c r="O33" s="0" t="n">
        <v>4.28</v>
      </c>
      <c r="P33" s="0" t="n">
        <v>-0.06</v>
      </c>
      <c r="Q33" s="0" t="n">
        <f aca="false">+Q21</f>
        <v>-0.065</v>
      </c>
      <c r="R33" s="0" t="n">
        <f aca="false">+P33</f>
        <v>-0.06</v>
      </c>
      <c r="S33" s="0" t="n">
        <v>-0.07</v>
      </c>
      <c r="T33" s="0" t="n">
        <f aca="false">+W33+0.08</f>
        <v>0.235</v>
      </c>
      <c r="U33" s="0" t="n">
        <v>0.25</v>
      </c>
      <c r="W33" s="0" t="n">
        <v>0.155</v>
      </c>
      <c r="Y33" s="11" t="n">
        <f aca="false">($O33+P33)/(1-Y$2)*Y$2+Y$3</f>
        <v>0.222385509370747</v>
      </c>
      <c r="Z33" s="11" t="n">
        <f aca="false">($O33+Q33)/(1-Z$2)*Z$2+Z$3</f>
        <v>0.246441439545407</v>
      </c>
      <c r="AA33" s="11" t="n">
        <f aca="false">($O33+R33)/(1-AA$2)*AA$2+AA$3</f>
        <v>0.249636401849517</v>
      </c>
      <c r="AB33" s="11" t="n">
        <f aca="false">($O33+S33)/(1-AB$2)*AB$2+AB$3</f>
        <v>0.15475878775384</v>
      </c>
      <c r="AD33" s="11" t="n">
        <f aca="false">+($W33-P33)-Y33</f>
        <v>-0.00738550937074656</v>
      </c>
      <c r="AE33" s="11" t="n">
        <f aca="false">+($W33-Q33)-Z33</f>
        <v>-0.0264414395454067</v>
      </c>
      <c r="AF33" s="11" t="n">
        <f aca="false">+($W33-R33)-AA33</f>
        <v>-0.0346364018495166</v>
      </c>
      <c r="AG33" s="11" t="n">
        <f aca="false">+($W33-S33)-AB33</f>
        <v>0.0702412122461602</v>
      </c>
      <c r="AH33" s="11"/>
    </row>
    <row r="34" customFormat="false" ht="12.75" hidden="false" customHeight="false" outlineLevel="0" collapsed="false">
      <c r="A34" s="8" t="n">
        <v>37835</v>
      </c>
      <c r="B34" s="9" t="n">
        <v>7721.08663500497</v>
      </c>
      <c r="C34" s="9" t="n">
        <v>15103.0669801638</v>
      </c>
      <c r="D34" s="9" t="n">
        <v>14670.4390652835</v>
      </c>
      <c r="E34" s="9" t="n">
        <v>0</v>
      </c>
      <c r="F34" s="9" t="n">
        <v>15337.9001152861</v>
      </c>
      <c r="G34" s="9" t="n">
        <v>6000</v>
      </c>
      <c r="H34" s="9"/>
      <c r="I34" s="9" t="n">
        <v>0</v>
      </c>
      <c r="J34" s="9" t="n">
        <v>51920.7629913942</v>
      </c>
      <c r="K34" s="10" t="n">
        <f aca="false">SUM(B34:G34)-I34-J34</f>
        <v>6911.72980434408</v>
      </c>
      <c r="L34" s="10" t="n">
        <f aca="false">+J34-F34-G34</f>
        <v>30582.8628761081</v>
      </c>
      <c r="M34" s="10" t="n">
        <f aca="false">+L34*0.003</f>
        <v>91.7485886283243</v>
      </c>
      <c r="N34" s="10"/>
      <c r="O34" s="0" t="n">
        <v>4.43</v>
      </c>
      <c r="P34" s="0" t="n">
        <v>-0.06</v>
      </c>
      <c r="Q34" s="0" t="n">
        <f aca="false">+Q22</f>
        <v>-0.065</v>
      </c>
      <c r="R34" s="0" t="n">
        <f aca="false">+P34</f>
        <v>-0.06</v>
      </c>
      <c r="S34" s="0" t="n">
        <v>-0.07</v>
      </c>
      <c r="T34" s="0" t="n">
        <f aca="false">+W34+0.08</f>
        <v>0.235</v>
      </c>
      <c r="U34" s="0" t="n">
        <v>0.25</v>
      </c>
      <c r="W34" s="0" t="n">
        <v>0.155</v>
      </c>
      <c r="Y34" s="11" t="n">
        <f aca="false">($O34+P34)/(1-Y$2)*Y$2+Y$3</f>
        <v>0.229437127002408</v>
      </c>
      <c r="Z34" s="11" t="n">
        <f aca="false">($O34+Q34)/(1-Z$2)*Z$2+Z$3</f>
        <v>0.254286330632432</v>
      </c>
      <c r="AA34" s="11" t="n">
        <f aca="false">($O34+R34)/(1-AA$2)*AA$2+AA$3</f>
        <v>0.257265657839428</v>
      </c>
      <c r="AB34" s="11" t="n">
        <f aca="false">($O34+S34)/(1-AB$2)*AB$2+AB$3</f>
        <v>0.15938202247191</v>
      </c>
      <c r="AD34" s="11" t="n">
        <f aca="false">+($W34-P34)-Y34</f>
        <v>-0.0144371270024082</v>
      </c>
      <c r="AE34" s="11" t="n">
        <f aca="false">+($W34-Q34)-Z34</f>
        <v>-0.0342863306324318</v>
      </c>
      <c r="AF34" s="11" t="n">
        <f aca="false">+($W34-R34)-AA34</f>
        <v>-0.0422656578394283</v>
      </c>
      <c r="AG34" s="11" t="n">
        <f aca="false">+($W34-S34)-AB34</f>
        <v>0.0656179775280899</v>
      </c>
      <c r="AH34" s="11"/>
    </row>
    <row r="35" customFormat="false" ht="12.75" hidden="false" customHeight="false" outlineLevel="0" collapsed="false">
      <c r="A35" s="8" t="n">
        <v>37866</v>
      </c>
      <c r="B35" s="9" t="n">
        <v>7721.08663500497</v>
      </c>
      <c r="C35" s="9" t="n">
        <v>15103.0669801638</v>
      </c>
      <c r="D35" s="9" t="n">
        <v>14670.4390652835</v>
      </c>
      <c r="E35" s="9" t="n">
        <v>0</v>
      </c>
      <c r="F35" s="9" t="n">
        <v>24965.6765488627</v>
      </c>
      <c r="G35" s="9" t="n">
        <v>6000</v>
      </c>
      <c r="H35" s="9"/>
      <c r="I35" s="9" t="n">
        <v>0</v>
      </c>
      <c r="J35" s="9" t="n">
        <v>61548.5394249708</v>
      </c>
      <c r="K35" s="10" t="n">
        <f aca="false">SUM(B35:G35)-I35-J35</f>
        <v>6911.72980434407</v>
      </c>
      <c r="L35" s="10" t="n">
        <f aca="false">+J35-F35-G35</f>
        <v>30582.8628761081</v>
      </c>
      <c r="M35" s="10" t="n">
        <f aca="false">+L35*0.003</f>
        <v>91.7485886283243</v>
      </c>
      <c r="N35" s="10"/>
      <c r="O35" s="0" t="n">
        <v>4.44</v>
      </c>
      <c r="P35" s="0" t="n">
        <v>-0.06</v>
      </c>
      <c r="Q35" s="0" t="n">
        <f aca="false">+Q23</f>
        <v>-0.065</v>
      </c>
      <c r="R35" s="0" t="n">
        <f aca="false">+P35</f>
        <v>-0.06</v>
      </c>
      <c r="S35" s="0" t="n">
        <v>-0.07</v>
      </c>
      <c r="T35" s="0" t="n">
        <f aca="false">+W35+0.08</f>
        <v>0.235</v>
      </c>
      <c r="U35" s="0" t="n">
        <v>0.25</v>
      </c>
      <c r="W35" s="0" t="n">
        <v>0.155</v>
      </c>
      <c r="Y35" s="11" t="n">
        <f aca="false">($O35+P35)/(1-Y$2)*Y$2+Y$3</f>
        <v>0.229907234844519</v>
      </c>
      <c r="Z35" s="11" t="n">
        <f aca="false">($O35+Q35)/(1-Z$2)*Z$2+Z$3</f>
        <v>0.254809323371567</v>
      </c>
      <c r="AA35" s="11" t="n">
        <f aca="false">($O35+R35)/(1-AA$2)*AA$2+AA$3</f>
        <v>0.257774274905423</v>
      </c>
      <c r="AB35" s="11" t="n">
        <f aca="false">($O35+S35)/(1-AB$2)*AB$2+AB$3</f>
        <v>0.159690238119781</v>
      </c>
      <c r="AD35" s="11" t="n">
        <f aca="false">+($W35-P35)-Y35</f>
        <v>-0.0149072348445189</v>
      </c>
      <c r="AE35" s="11" t="n">
        <f aca="false">+($W35-Q35)-Z35</f>
        <v>-0.0348093233715669</v>
      </c>
      <c r="AF35" s="11" t="n">
        <f aca="false">+($W35-R35)-AA35</f>
        <v>-0.0427742749054225</v>
      </c>
      <c r="AG35" s="11" t="n">
        <f aca="false">+($W35-S35)-AB35</f>
        <v>0.0653097618802185</v>
      </c>
      <c r="AH35" s="11"/>
    </row>
    <row r="36" customFormat="false" ht="12.75" hidden="false" customHeight="false" outlineLevel="0" collapsed="false">
      <c r="A36" s="8" t="n">
        <v>37896</v>
      </c>
      <c r="B36" s="9" t="n">
        <v>7721.08663500497</v>
      </c>
      <c r="C36" s="9" t="n">
        <v>15103.0669801638</v>
      </c>
      <c r="D36" s="9" t="n">
        <v>14670.4390652835</v>
      </c>
      <c r="E36" s="9" t="n">
        <v>0</v>
      </c>
      <c r="F36" s="9" t="n">
        <v>52865.4442038287</v>
      </c>
      <c r="G36" s="9" t="n">
        <v>6000</v>
      </c>
      <c r="H36" s="9"/>
      <c r="I36" s="9" t="n">
        <v>0</v>
      </c>
      <c r="J36" s="9" t="n">
        <v>89448.1553922786</v>
      </c>
      <c r="K36" s="10" t="n">
        <f aca="false">SUM(B36:G36)-I36-J36</f>
        <v>6911.88149200221</v>
      </c>
      <c r="L36" s="10" t="n">
        <f aca="false">+J36-F36-G36</f>
        <v>30582.71118845</v>
      </c>
      <c r="M36" s="10" t="n">
        <f aca="false">+L36*0.003</f>
        <v>91.7481335653499</v>
      </c>
      <c r="N36" s="10"/>
      <c r="O36" s="0" t="n">
        <v>4.6225</v>
      </c>
      <c r="P36" s="0" t="n">
        <v>-0.06</v>
      </c>
      <c r="Q36" s="0" t="n">
        <f aca="false">+Q24</f>
        <v>-0.065</v>
      </c>
      <c r="R36" s="0" t="n">
        <f aca="false">+P36</f>
        <v>-0.06</v>
      </c>
      <c r="S36" s="0" t="n">
        <v>-0.07</v>
      </c>
      <c r="T36" s="0" t="n">
        <f aca="false">+W36+0.08</f>
        <v>0.235</v>
      </c>
      <c r="U36" s="0" t="n">
        <v>0.25</v>
      </c>
      <c r="W36" s="0" t="n">
        <v>0.155</v>
      </c>
      <c r="Y36" s="11" t="n">
        <f aca="false">($O36+P36)/(1-Y$2)*Y$2+Y$3</f>
        <v>0.238486702963041</v>
      </c>
      <c r="Z36" s="11" t="n">
        <f aca="false">($O36+Q36)/(1-Z$2)*Z$2+Z$3</f>
        <v>0.264353940860781</v>
      </c>
      <c r="AA36" s="11" t="n">
        <f aca="false">($O36+R36)/(1-AA$2)*AA$2+AA$3</f>
        <v>0.267056536359815</v>
      </c>
      <c r="AB36" s="11" t="n">
        <f aca="false">($O36+S36)/(1-AB$2)*AB$2+AB$3</f>
        <v>0.165315173693434</v>
      </c>
      <c r="AD36" s="11" t="n">
        <f aca="false">+($W36-P36)-Y36</f>
        <v>-0.0234867029630405</v>
      </c>
      <c r="AE36" s="11" t="n">
        <f aca="false">+($W36-Q36)-Z36</f>
        <v>-0.0443539408607808</v>
      </c>
      <c r="AF36" s="11" t="n">
        <f aca="false">+($W36-R36)-AA36</f>
        <v>-0.0520565363598151</v>
      </c>
      <c r="AG36" s="11" t="n">
        <f aca="false">+($W36-S36)-AB36</f>
        <v>0.0596848263065664</v>
      </c>
      <c r="AH36" s="11"/>
    </row>
    <row r="37" customFormat="false" ht="12.75" hidden="false" customHeight="false" outlineLevel="0" collapsed="false">
      <c r="A37" s="8" t="n">
        <v>37927</v>
      </c>
      <c r="B37" s="9" t="n">
        <v>25542.6612235363</v>
      </c>
      <c r="C37" s="9" t="n">
        <v>28151.5779766912</v>
      </c>
      <c r="D37" s="9" t="n">
        <v>14670.4390652835</v>
      </c>
      <c r="E37" s="9" t="n">
        <v>16710.2822996085</v>
      </c>
      <c r="F37" s="9" t="n">
        <v>0</v>
      </c>
      <c r="G37" s="9" t="n">
        <v>0</v>
      </c>
      <c r="H37" s="9"/>
      <c r="I37" s="9" t="n">
        <v>15418.5268194235</v>
      </c>
      <c r="J37" s="9" t="n">
        <v>66564.4731805765</v>
      </c>
      <c r="K37" s="10" t="n">
        <f aca="false">SUM(B37:G37)-I37-J37</f>
        <v>3091.96056511937</v>
      </c>
      <c r="L37" s="10" t="n">
        <f aca="false">+J37-F37-G37</f>
        <v>66564.4731805765</v>
      </c>
      <c r="M37" s="10" t="n">
        <f aca="false">+L37*0.003</f>
        <v>199.69341954173</v>
      </c>
      <c r="N37" s="10"/>
      <c r="O37" s="0" t="n">
        <v>4.4145</v>
      </c>
      <c r="P37" s="0" t="n">
        <v>-0.035</v>
      </c>
      <c r="Q37" s="0" t="n">
        <f aca="false">+Q25</f>
        <v>-0.065</v>
      </c>
      <c r="R37" s="0" t="n">
        <f aca="false">+P37</f>
        <v>-0.035</v>
      </c>
      <c r="S37" s="0" t="n">
        <v>-0.07</v>
      </c>
      <c r="T37" s="0" t="n">
        <f aca="false">+W37+0.18</f>
        <v>0.395</v>
      </c>
      <c r="W37" s="0" t="n">
        <v>0.215</v>
      </c>
      <c r="Y37" s="11" t="n">
        <f aca="false">($O37+P37)/(1-Y$2)*Y$2+Y$3</f>
        <v>0.229883729452413</v>
      </c>
      <c r="Z37" s="11" t="n">
        <f aca="false">($O37+Q37)/(1-Z$2)*Z$2+Z$3</f>
        <v>0.253475691886773</v>
      </c>
      <c r="AA37" s="11" t="n">
        <f aca="false">($O37+R37)/(1-AA$2)*AA$2+AA$3</f>
        <v>0.257748844052123</v>
      </c>
      <c r="AB37" s="11" t="n">
        <f aca="false">($O37+S37)/(1-AB$2)*AB$2+AB$3</f>
        <v>0.15890428821771</v>
      </c>
      <c r="AD37" s="11" t="n">
        <f aca="false">+($W37-P37)-Y37</f>
        <v>0.0201162705475866</v>
      </c>
      <c r="AE37" s="11" t="n">
        <f aca="false">+($W37-Q37)-Z37</f>
        <v>0.0265243081132274</v>
      </c>
      <c r="AF37" s="11" t="n">
        <f aca="false">+($W37-R37)-AA37</f>
        <v>-0.00774884405212273</v>
      </c>
      <c r="AG37" s="11" t="n">
        <f aca="false">+($W37-S37)-AB37</f>
        <v>0.126095711782291</v>
      </c>
      <c r="AH37" s="11"/>
      <c r="AI37" s="11" t="n">
        <f aca="false">AVERAGE(AD37:AD41)</f>
        <v>0.0281081038634698</v>
      </c>
      <c r="AJ37" s="11" t="n">
        <f aca="false">AVERAGE(AE37:AE41)</f>
        <v>0.0354151846785226</v>
      </c>
      <c r="AK37" s="11" t="n">
        <f aca="false">AVERAGE(AF37:AF41)</f>
        <v>0.00089764606977723</v>
      </c>
      <c r="AL37" s="11" t="n">
        <f aca="false">AVERAGE(AG37:AG41)</f>
        <v>0.131335377796104</v>
      </c>
    </row>
    <row r="38" customFormat="false" ht="12.75" hidden="false" customHeight="false" outlineLevel="0" collapsed="false">
      <c r="A38" s="8" t="n">
        <v>37957</v>
      </c>
      <c r="B38" s="9" t="n">
        <v>25542.6612235363</v>
      </c>
      <c r="C38" s="9" t="n">
        <v>28151.5779766912</v>
      </c>
      <c r="D38" s="9" t="n">
        <v>14670.4390652835</v>
      </c>
      <c r="E38" s="9" t="n">
        <v>16710.2822996085</v>
      </c>
      <c r="F38" s="9" t="n">
        <v>14465.0154949242</v>
      </c>
      <c r="G38" s="9" t="n">
        <v>0</v>
      </c>
      <c r="H38" s="9"/>
      <c r="I38" s="9" t="n">
        <v>0</v>
      </c>
      <c r="J38" s="9" t="n">
        <v>96448.0154949242</v>
      </c>
      <c r="K38" s="10" t="n">
        <f aca="false">SUM(B38:G38)-I38-J38</f>
        <v>3091.96056511937</v>
      </c>
      <c r="L38" s="10" t="n">
        <f aca="false">+J38-F38-G38</f>
        <v>81983</v>
      </c>
      <c r="M38" s="10" t="n">
        <f aca="false">+L38*0.003</f>
        <v>245.949</v>
      </c>
      <c r="N38" s="10"/>
      <c r="O38" s="0" t="n">
        <v>4.2125</v>
      </c>
      <c r="P38" s="0" t="n">
        <v>-0.035</v>
      </c>
      <c r="Q38" s="0" t="n">
        <f aca="false">+Q26</f>
        <v>-0.065</v>
      </c>
      <c r="R38" s="0" t="n">
        <f aca="false">+P38</f>
        <v>-0.035</v>
      </c>
      <c r="S38" s="0" t="n">
        <v>-0.07</v>
      </c>
      <c r="T38" s="0" t="n">
        <f aca="false">+W38+0.18</f>
        <v>0.395</v>
      </c>
      <c r="W38" s="0" t="n">
        <v>0.215</v>
      </c>
      <c r="Y38" s="11" t="n">
        <f aca="false">($O38+P38)/(1-Y$2)*Y$2+Y$3</f>
        <v>0.220387551041776</v>
      </c>
      <c r="Z38" s="11" t="n">
        <f aca="false">($O38+Q38)/(1-Z$2)*Z$2+Z$3</f>
        <v>0.242911238556245</v>
      </c>
      <c r="AA38" s="11" t="n">
        <f aca="false">($O38+R38)/(1-AA$2)*AA$2+AA$3</f>
        <v>0.247474779319042</v>
      </c>
      <c r="AB38" s="11" t="n">
        <f aca="false">($O38+S38)/(1-AB$2)*AB$2+AB$3</f>
        <v>0.152678332130708</v>
      </c>
      <c r="AD38" s="11" t="n">
        <f aca="false">+($W38-P38)-Y38</f>
        <v>0.0296124489582242</v>
      </c>
      <c r="AE38" s="11" t="n">
        <f aca="false">+($W38-Q38)-Z38</f>
        <v>0.0370887614437546</v>
      </c>
      <c r="AF38" s="11" t="n">
        <f aca="false">+($W38-R38)-AA38</f>
        <v>0.00252522068095837</v>
      </c>
      <c r="AG38" s="11" t="n">
        <f aca="false">+($W38-S38)-AB38</f>
        <v>0.132321667869292</v>
      </c>
      <c r="AH38" s="11"/>
    </row>
    <row r="39" customFormat="false" ht="12.75" hidden="false" customHeight="false" outlineLevel="0" collapsed="false">
      <c r="A39" s="8" t="n">
        <v>37988</v>
      </c>
      <c r="B39" s="9" t="n">
        <v>25542.6612235363</v>
      </c>
      <c r="C39" s="9" t="n">
        <v>28151.5779766912</v>
      </c>
      <c r="D39" s="9" t="n">
        <v>14670.4390652835</v>
      </c>
      <c r="E39" s="9" t="n">
        <v>16710.2822996085</v>
      </c>
      <c r="F39" s="9" t="n">
        <v>28497.9052464122</v>
      </c>
      <c r="G39" s="9" t="n">
        <v>0</v>
      </c>
      <c r="H39" s="9"/>
      <c r="I39" s="9" t="n">
        <v>0</v>
      </c>
      <c r="J39" s="9" t="n">
        <v>110480.905246412</v>
      </c>
      <c r="K39" s="10" t="n">
        <f aca="false">SUM(B39:G39)-I39-J39</f>
        <v>3091.96056511937</v>
      </c>
      <c r="L39" s="10" t="n">
        <f aca="false">+J39-F39-G39</f>
        <v>81983</v>
      </c>
      <c r="M39" s="10" t="n">
        <f aca="false">+L39*0.003</f>
        <v>245.949</v>
      </c>
      <c r="N39" s="10"/>
      <c r="O39" s="0" t="n">
        <v>4.1625</v>
      </c>
      <c r="P39" s="0" t="n">
        <v>-0.035</v>
      </c>
      <c r="Q39" s="0" t="n">
        <f aca="false">+Q27</f>
        <v>-0.065</v>
      </c>
      <c r="R39" s="0" t="n">
        <f aca="false">+P39</f>
        <v>-0.035</v>
      </c>
      <c r="S39" s="0" t="n">
        <v>-0.07</v>
      </c>
      <c r="T39" s="0" t="n">
        <f aca="false">+W39+0.18</f>
        <v>0.395</v>
      </c>
      <c r="W39" s="0" t="n">
        <v>0.215</v>
      </c>
      <c r="Y39" s="11" t="n">
        <f aca="false">($O39+P39)/(1-Y$2)*Y$2+Y$3</f>
        <v>0.218037011831222</v>
      </c>
      <c r="Z39" s="11" t="n">
        <f aca="false">($O39+Q39)/(1-Z$2)*Z$2+Z$3</f>
        <v>0.24029627486057</v>
      </c>
      <c r="AA39" s="11" t="n">
        <f aca="false">($O39+R39)/(1-AA$2)*AA$2+AA$3</f>
        <v>0.244931693989071</v>
      </c>
      <c r="AB39" s="11" t="n">
        <f aca="false">($O39+S39)/(1-AB$2)*AB$2+AB$3</f>
        <v>0.151137253891351</v>
      </c>
      <c r="AD39" s="11" t="n">
        <f aca="false">+($W39-P39)-Y39</f>
        <v>0.0319629881687782</v>
      </c>
      <c r="AE39" s="11" t="n">
        <f aca="false">+($W39-Q39)-Z39</f>
        <v>0.0397037251394297</v>
      </c>
      <c r="AF39" s="11" t="n">
        <f aca="false">+($W39-R39)-AA39</f>
        <v>0.005068306010929</v>
      </c>
      <c r="AG39" s="11" t="n">
        <f aca="false">+($W39-S39)-AB39</f>
        <v>0.133862746108649</v>
      </c>
      <c r="AH39" s="11"/>
    </row>
    <row r="40" customFormat="false" ht="12.75" hidden="false" customHeight="false" outlineLevel="0" collapsed="false">
      <c r="A40" s="8" t="n">
        <v>38019</v>
      </c>
      <c r="B40" s="9" t="n">
        <v>25542.6612235363</v>
      </c>
      <c r="C40" s="9" t="n">
        <v>28151.5779766912</v>
      </c>
      <c r="D40" s="9" t="n">
        <v>14670.4390652835</v>
      </c>
      <c r="E40" s="9" t="n">
        <v>16710.2822996085</v>
      </c>
      <c r="F40" s="9" t="n">
        <v>19575.8007438471</v>
      </c>
      <c r="G40" s="9" t="n">
        <v>0</v>
      </c>
      <c r="H40" s="9"/>
      <c r="I40" s="9" t="n">
        <v>0</v>
      </c>
      <c r="J40" s="9" t="n">
        <v>101558.800743847</v>
      </c>
      <c r="K40" s="10" t="n">
        <f aca="false">SUM(B40:G40)-I40-J40</f>
        <v>3091.96056511937</v>
      </c>
      <c r="L40" s="10" t="n">
        <f aca="false">+J40-F40-G40</f>
        <v>81983</v>
      </c>
      <c r="M40" s="10" t="n">
        <f aca="false">+L40*0.003</f>
        <v>245.949</v>
      </c>
      <c r="N40" s="10"/>
      <c r="O40" s="0" t="n">
        <v>4.1655</v>
      </c>
      <c r="P40" s="0" t="n">
        <v>-0.035</v>
      </c>
      <c r="Q40" s="0" t="n">
        <f aca="false">+Q28</f>
        <v>-0.065</v>
      </c>
      <c r="R40" s="0" t="n">
        <f aca="false">+P40</f>
        <v>-0.035</v>
      </c>
      <c r="S40" s="0" t="n">
        <v>-0.07</v>
      </c>
      <c r="T40" s="0" t="n">
        <f aca="false">+W40+0.18</f>
        <v>0.395</v>
      </c>
      <c r="W40" s="0" t="n">
        <v>0.215</v>
      </c>
      <c r="Y40" s="11" t="n">
        <f aca="false">($O40+P40)/(1-Y$2)*Y$2+Y$3</f>
        <v>0.218178044183855</v>
      </c>
      <c r="Z40" s="11" t="n">
        <f aca="false">($O40+Q40)/(1-Z$2)*Z$2+Z$3</f>
        <v>0.240453172682311</v>
      </c>
      <c r="AA40" s="11" t="n">
        <f aca="false">($O40+R40)/(1-AA$2)*AA$2+AA$3</f>
        <v>0.245084279108869</v>
      </c>
      <c r="AB40" s="11" t="n">
        <f aca="false">($O40+S40)/(1-AB$2)*AB$2+AB$3</f>
        <v>0.151229718585713</v>
      </c>
      <c r="AD40" s="11" t="n">
        <f aca="false">+($W40-P40)-Y40</f>
        <v>0.0318219558161449</v>
      </c>
      <c r="AE40" s="11" t="n">
        <f aca="false">+($W40-Q40)-Z40</f>
        <v>0.0395468273176892</v>
      </c>
      <c r="AF40" s="11" t="n">
        <f aca="false">+($W40-R40)-AA40</f>
        <v>0.00491572089113074</v>
      </c>
      <c r="AG40" s="11" t="n">
        <f aca="false">+($W40-S40)-AB40</f>
        <v>0.133770281414287</v>
      </c>
      <c r="AH40" s="11"/>
    </row>
    <row r="41" customFormat="false" ht="12.75" hidden="false" customHeight="false" outlineLevel="0" collapsed="false">
      <c r="A41" s="8" t="n">
        <v>38048</v>
      </c>
      <c r="B41" s="9" t="n">
        <v>25542.6612235363</v>
      </c>
      <c r="C41" s="9" t="n">
        <v>28151.5779766912</v>
      </c>
      <c r="D41" s="9" t="n">
        <v>14670.4390652835</v>
      </c>
      <c r="E41" s="9" t="n">
        <v>16710.2822996085</v>
      </c>
      <c r="F41" s="9" t="n">
        <v>0</v>
      </c>
      <c r="G41" s="9" t="n">
        <v>0</v>
      </c>
      <c r="H41" s="9"/>
      <c r="I41" s="9" t="n">
        <v>7781.7840400913</v>
      </c>
      <c r="J41" s="9" t="n">
        <v>74201.2159599087</v>
      </c>
      <c r="K41" s="10" t="n">
        <f aca="false">SUM(B41:G41)-I41-J41</f>
        <v>3091.96056511937</v>
      </c>
      <c r="L41" s="10" t="n">
        <f aca="false">+J41-F41-G41</f>
        <v>74201.2159599087</v>
      </c>
      <c r="M41" s="10" t="n">
        <f aca="false">+L41*0.003</f>
        <v>222.603647879726</v>
      </c>
      <c r="N41" s="10"/>
      <c r="O41" s="0" t="n">
        <v>4.2675</v>
      </c>
      <c r="P41" s="0" t="n">
        <v>-0.035</v>
      </c>
      <c r="Q41" s="0" t="n">
        <f aca="false">+Q29</f>
        <v>-0.065</v>
      </c>
      <c r="R41" s="0" t="n">
        <f aca="false">+P41</f>
        <v>-0.035</v>
      </c>
      <c r="S41" s="0" t="n">
        <v>-0.07</v>
      </c>
      <c r="T41" s="0" t="n">
        <f aca="false">+W41+0.18</f>
        <v>0.395</v>
      </c>
      <c r="W41" s="0" t="n">
        <v>0.215</v>
      </c>
      <c r="Y41" s="11" t="n">
        <f aca="false">($O41+P41)/(1-Y$2)*Y$2+Y$3</f>
        <v>0.222973144173385</v>
      </c>
      <c r="Z41" s="11" t="n">
        <f aca="false">($O41+Q41)/(1-Z$2)*Z$2+Z$3</f>
        <v>0.245787698621488</v>
      </c>
      <c r="AA41" s="11" t="n">
        <f aca="false">($O41+R41)/(1-AA$2)*AA$2+AA$3</f>
        <v>0.250272173182009</v>
      </c>
      <c r="AB41" s="11" t="n">
        <f aca="false">($O41+S41)/(1-AB$2)*AB$2+AB$3</f>
        <v>0.154373518194001</v>
      </c>
      <c r="AD41" s="11" t="n">
        <f aca="false">+($W41-P41)-Y41</f>
        <v>0.027026855826615</v>
      </c>
      <c r="AE41" s="11" t="n">
        <f aca="false">+($W41-Q41)-Z41</f>
        <v>0.0342123013785121</v>
      </c>
      <c r="AF41" s="11" t="n">
        <f aca="false">+($W41-R41)-AA41</f>
        <v>-0.000272173182009228</v>
      </c>
      <c r="AG41" s="11" t="n">
        <f aca="false">+($W41-S41)-AB41</f>
        <v>0.130626481805999</v>
      </c>
      <c r="AH41" s="1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2001-03-26T19:29:26Z</dcterms:created>
  <dc:creator>ldicarlo</dc:creator>
  <dc:description/>
  <dc:language>en-US</dc:language>
  <cp:lastModifiedBy>gstorey</cp:lastModifiedBy>
  <cp:lastPrinted>2001-03-27T18:31:59Z</cp:lastPrinted>
  <cp:revision>0</cp:revision>
  <dc:subject/>
  <dc:title/>
</cp:coreProperties>
</file>