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scription" sheetId="1" state="visible" r:id="rId3"/>
    <sheet name="Volumes" sheetId="2" state="visible" r:id="rId4"/>
    <sheet name="Data" sheetId="3" state="visible" r:id="rId5"/>
  </sheets>
  <definedNames>
    <definedName function="false" hidden="false" name="Range1" vbProcedure="false">Data!$A$5:$C$12</definedName>
    <definedName function="false" hidden="false" name="RangeRow1" vbProcedure="false">Data!$A$5:$A$12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<sst xmlns="http://schemas.openxmlformats.org/spreadsheetml/2006/main" count="61" uniqueCount="58">
  <si>
    <t xml:space="preserve">Counterparty:</t>
  </si>
  <si>
    <t xml:space="preserve">CoServ</t>
  </si>
  <si>
    <t xml:space="preserve">Gas Requirements:</t>
  </si>
  <si>
    <t xml:space="preserve">Majority of gas has to be provided by using intrastate gas.  CoServ already has the transportation agreement with TXU Lon Star Pipeline (LSP).</t>
  </si>
  <si>
    <t xml:space="preserve">CoServ's agreement with LSP does have a 311 section of their agreement that allows CoServ to use interstategas for interruptible service if the</t>
  </si>
  <si>
    <t xml:space="preserve">gas is not the majority of the gas.</t>
  </si>
  <si>
    <t xml:space="preserve">Volume should be evenly distributed among the three locations.</t>
  </si>
  <si>
    <t xml:space="preserve">Locations:</t>
  </si>
  <si>
    <t xml:space="preserve">Waha</t>
  </si>
  <si>
    <t xml:space="preserve">Katy</t>
  </si>
  <si>
    <t xml:space="preserve">Mid-pipe and North Metroplex</t>
  </si>
  <si>
    <t xml:space="preserve">(Carthage area)</t>
  </si>
  <si>
    <t xml:space="preserve">**All locations are the connection into the LSPat these hubs</t>
  </si>
  <si>
    <t xml:space="preserve">Balancing:</t>
  </si>
  <si>
    <t xml:space="preserve">CoServ has the balancing agreement with LSP that allows them up to one month to resolve all imbalances. </t>
  </si>
  <si>
    <t xml:space="preserve">Even though CoServ is responsible for all imbalances they would like some flexibiltiy from their provider.</t>
  </si>
  <si>
    <t xml:space="preserve">Volumes:</t>
  </si>
  <si>
    <t xml:space="preserve">See the Volumes shown below.</t>
  </si>
  <si>
    <t xml:space="preserve">Term:</t>
  </si>
  <si>
    <t xml:space="preserve">Two years from date of first delivery with 2 year extension after.</t>
  </si>
  <si>
    <t xml:space="preserve">Proposed Structure:</t>
  </si>
  <si>
    <t xml:space="preserve">Option #1:</t>
  </si>
  <si>
    <t xml:space="preserve">Provide gas at the above locations based on the lower of Index + Premium or a fixed price and allow them to swing daily</t>
  </si>
  <si>
    <t xml:space="preserve">based on contract prices and swing above/below that based on market prices.</t>
  </si>
  <si>
    <t xml:space="preserve">Swing volumes would be available based on a Tier structure where they would have to take gas at specific locations first.</t>
  </si>
  <si>
    <t xml:space="preserve">Option #2:</t>
  </si>
  <si>
    <t xml:space="preserve">Provide gas at the locations based on lower of Index + Premium or a fixed price but that would be for only a portion of the </t>
  </si>
  <si>
    <t xml:space="preserve">baseload.  Enron would then have the option to provide the rest of the baseload at any location that Enron chooses.</t>
  </si>
  <si>
    <t xml:space="preserve">Swing capacity would be available and CoServ could pick where they would want to swing.</t>
  </si>
  <si>
    <t xml:space="preserve">Pricing:</t>
  </si>
  <si>
    <t xml:space="preserve">Need Offer for Index gas from Nov-01 through Oct-03</t>
  </si>
  <si>
    <t xml:space="preserve">Need Fixed price Offer for gas from Nov-01 through Oct-03</t>
  </si>
  <si>
    <t xml:space="preserve">Need Offer for Index gas from Nov-03 through Oct-05  (to be used to price option)</t>
  </si>
  <si>
    <t xml:space="preserve">Need Fixed price Offer for gas from Nov-03 through Oct-05 (to be used to price option)</t>
  </si>
  <si>
    <t xml:space="preserve">Note:</t>
  </si>
  <si>
    <t xml:space="preserve">Volumes past 2003 are based on the yearly expected total from CoServ times the monthly volume percentage breakdown of 2003.</t>
  </si>
  <si>
    <t xml:space="preserve">OPTION #1:</t>
  </si>
  <si>
    <t xml:space="preserve">OPTION #2:</t>
  </si>
  <si>
    <t xml:space="preserve">Baseload in MMBtu</t>
  </si>
  <si>
    <t xml:space="preserve">Baseload 1</t>
  </si>
  <si>
    <t xml:space="preserve">Baseload 2</t>
  </si>
  <si>
    <t xml:space="preserve">Daily Volumes:</t>
  </si>
  <si>
    <t xml:space="preserve">Any Location or split any way</t>
  </si>
  <si>
    <t xml:space="preserve">Option to Extend:</t>
  </si>
  <si>
    <t xml:space="preserve">Conversion Factor</t>
  </si>
  <si>
    <t xml:space="preserve">Mcf to MMBtu</t>
  </si>
  <si>
    <t xml:space="preserve">Percent</t>
  </si>
  <si>
    <t xml:space="preserve">Baseload</t>
  </si>
  <si>
    <t xml:space="preserve">Baseload at</t>
  </si>
  <si>
    <t xml:space="preserve">Monthly Volumes</t>
  </si>
  <si>
    <t xml:space="preserve">Daily Volumes</t>
  </si>
  <si>
    <t xml:space="preserve">Rounded </t>
  </si>
  <si>
    <t xml:space="preserve">Total</t>
  </si>
  <si>
    <t xml:space="preserve">ENE Option</t>
  </si>
  <si>
    <t xml:space="preserve">Mcf</t>
  </si>
  <si>
    <t xml:space="preserve">MMBtu</t>
  </si>
  <si>
    <t xml:space="preserve">Contracts</t>
  </si>
  <si>
    <t xml:space="preserve">Carthage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</si>
</sst>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_(* #,##0.00_);_(* \(#,##0.00\);_(* \-??_);_(@_)"/>
    <numFmt numFmtId="167" formatCode="_(* #,##0_);_(* \(#,##0\);_(* \-??_);_(@_)"/>
    <numFmt numFmtId="168" formatCode="0%"/>
    <numFmt numFmtId="169" formatCode="0.00%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0.56"/>
    <col collapsed="false" customWidth="false" hidden="false" outlineLevel="0" max="6" min="3" style="1" width="9.14"/>
    <col collapsed="false" customWidth="true" hidden="false" outlineLevel="0" max="7" min="7" style="1" width="9.56"/>
    <col collapsed="false" customWidth="false" hidden="false" outlineLevel="0" max="257" min="8" style="1" width="9.14"/>
  </cols>
  <sheetData>
    <row r="1" customFormat="false" ht="12.75" hidden="false" customHeight="false" outlineLevel="0" collapsed="false">
      <c r="A1" s="2" t="s">
        <v>0</v>
      </c>
      <c r="B1" s="3"/>
      <c r="C1" s="2" t="s">
        <v>1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3"/>
    </row>
    <row r="2" customFormat="false" ht="12.75" hidden="false" customHeight="false" outlineLevel="0" collapsed="false">
      <c r="A2" s="5"/>
      <c r="B2" s="6"/>
      <c r="C2" s="5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6"/>
    </row>
    <row r="3" customFormat="false" ht="12.75" hidden="false" customHeight="false" outlineLevel="0" collapsed="false">
      <c r="A3" s="5" t="s">
        <v>2</v>
      </c>
      <c r="B3" s="6"/>
      <c r="C3" s="5" t="s">
        <v>3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6"/>
    </row>
    <row r="4" customFormat="false" ht="12.75" hidden="false" customHeight="false" outlineLevel="0" collapsed="false">
      <c r="A4" s="5"/>
      <c r="B4" s="6"/>
      <c r="C4" s="5" t="s">
        <v>4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6"/>
    </row>
    <row r="5" customFormat="false" ht="12.75" hidden="false" customHeight="false" outlineLevel="0" collapsed="false">
      <c r="A5" s="5"/>
      <c r="B5" s="6"/>
      <c r="C5" s="5" t="s">
        <v>5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6"/>
    </row>
    <row r="6" customFormat="false" ht="12.75" hidden="false" customHeight="false" outlineLevel="0" collapsed="false">
      <c r="A6" s="5"/>
      <c r="B6" s="6"/>
      <c r="C6" s="5" t="s">
        <v>6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6"/>
    </row>
    <row r="7" customFormat="false" ht="12.75" hidden="false" customHeight="false" outlineLevel="0" collapsed="false">
      <c r="A7" s="5"/>
      <c r="B7" s="6"/>
      <c r="C7" s="5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6"/>
    </row>
    <row r="8" customFormat="false" ht="12.75" hidden="false" customHeight="false" outlineLevel="0" collapsed="false">
      <c r="A8" s="5" t="s">
        <v>7</v>
      </c>
      <c r="B8" s="6"/>
      <c r="C8" s="5" t="s">
        <v>8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6"/>
    </row>
    <row r="9" customFormat="false" ht="12.75" hidden="false" customHeight="false" outlineLevel="0" collapsed="false">
      <c r="A9" s="5"/>
      <c r="B9" s="6"/>
      <c r="C9" s="5" t="s">
        <v>9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6"/>
    </row>
    <row r="10" customFormat="false" ht="12.75" hidden="false" customHeight="false" outlineLevel="0" collapsed="false">
      <c r="A10" s="5"/>
      <c r="B10" s="6"/>
      <c r="C10" s="5" t="s">
        <v>10</v>
      </c>
      <c r="D10" s="7"/>
      <c r="E10" s="7"/>
      <c r="F10" s="7" t="s">
        <v>11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6"/>
    </row>
    <row r="11" customFormat="false" ht="12.75" hidden="false" customHeight="false" outlineLevel="0" collapsed="false">
      <c r="A11" s="5"/>
      <c r="B11" s="6"/>
      <c r="C11" s="5" t="s">
        <v>12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6"/>
    </row>
    <row r="12" customFormat="false" ht="12.75" hidden="false" customHeight="false" outlineLevel="0" collapsed="false">
      <c r="A12" s="5"/>
      <c r="B12" s="6"/>
      <c r="C12" s="5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6"/>
    </row>
    <row r="13" customFormat="false" ht="12.75" hidden="false" customHeight="false" outlineLevel="0" collapsed="false">
      <c r="A13" s="5" t="s">
        <v>13</v>
      </c>
      <c r="B13" s="6"/>
      <c r="C13" s="5" t="s">
        <v>14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6"/>
    </row>
    <row r="14" customFormat="false" ht="12.75" hidden="false" customHeight="false" outlineLevel="0" collapsed="false">
      <c r="A14" s="5"/>
      <c r="B14" s="6"/>
      <c r="C14" s="5" t="s">
        <v>15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6"/>
    </row>
    <row r="15" customFormat="false" ht="12.75" hidden="false" customHeight="false" outlineLevel="0" collapsed="false">
      <c r="A15" s="5"/>
      <c r="B15" s="6"/>
      <c r="C15" s="5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6"/>
    </row>
    <row r="16" customFormat="false" ht="12.75" hidden="false" customHeight="false" outlineLevel="0" collapsed="false">
      <c r="A16" s="5" t="s">
        <v>16</v>
      </c>
      <c r="B16" s="6"/>
      <c r="C16" s="5" t="s">
        <v>17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6"/>
    </row>
    <row r="17" customFormat="false" ht="12.75" hidden="false" customHeight="false" outlineLevel="0" collapsed="false">
      <c r="A17" s="5"/>
      <c r="B17" s="6"/>
      <c r="C17" s="5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6"/>
    </row>
    <row r="18" customFormat="false" ht="12.75" hidden="false" customHeight="false" outlineLevel="0" collapsed="false">
      <c r="A18" s="5" t="s">
        <v>18</v>
      </c>
      <c r="B18" s="6"/>
      <c r="C18" s="5" t="s">
        <v>19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6"/>
    </row>
    <row r="19" customFormat="false" ht="12.75" hidden="false" customHeight="false" outlineLevel="0" collapsed="false">
      <c r="A19" s="5"/>
      <c r="B19" s="6"/>
      <c r="C19" s="5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6"/>
    </row>
    <row r="20" customFormat="false" ht="12.75" hidden="false" customHeight="false" outlineLevel="0" collapsed="false">
      <c r="A20" s="5" t="s">
        <v>20</v>
      </c>
      <c r="B20" s="6"/>
      <c r="C20" s="1" t="s">
        <v>21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6"/>
    </row>
    <row r="21" customFormat="false" ht="12.75" hidden="false" customHeight="false" outlineLevel="0" collapsed="false">
      <c r="A21" s="5"/>
      <c r="B21" s="6"/>
      <c r="C21" s="5" t="s">
        <v>22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6"/>
    </row>
    <row r="22" customFormat="false" ht="12.75" hidden="false" customHeight="false" outlineLevel="0" collapsed="false">
      <c r="A22" s="5"/>
      <c r="B22" s="6"/>
      <c r="C22" s="5" t="s">
        <v>23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6"/>
    </row>
    <row r="23" customFormat="false" ht="12.75" hidden="false" customHeight="false" outlineLevel="0" collapsed="false">
      <c r="A23" s="5"/>
      <c r="B23" s="6"/>
      <c r="C23" s="5" t="s">
        <v>24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6"/>
    </row>
    <row r="24" customFormat="false" ht="12.75" hidden="false" customHeight="false" outlineLevel="0" collapsed="false">
      <c r="A24" s="5"/>
      <c r="B24" s="6"/>
      <c r="C24" s="5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6"/>
    </row>
    <row r="25" customFormat="false" ht="12.75" hidden="false" customHeight="false" outlineLevel="0" collapsed="false">
      <c r="A25" s="5"/>
      <c r="B25" s="6"/>
      <c r="C25" s="5" t="s">
        <v>25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6"/>
    </row>
    <row r="26" customFormat="false" ht="12.75" hidden="false" customHeight="false" outlineLevel="0" collapsed="false">
      <c r="A26" s="5"/>
      <c r="B26" s="6"/>
      <c r="C26" s="5" t="s">
        <v>26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6"/>
    </row>
    <row r="27" customFormat="false" ht="12.75" hidden="false" customHeight="false" outlineLevel="0" collapsed="false">
      <c r="A27" s="5"/>
      <c r="B27" s="6"/>
      <c r="C27" s="5" t="s">
        <v>27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6"/>
    </row>
    <row r="28" customFormat="false" ht="12.75" hidden="false" customHeight="false" outlineLevel="0" collapsed="false">
      <c r="A28" s="5"/>
      <c r="B28" s="6"/>
      <c r="C28" s="5" t="s">
        <v>28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6"/>
    </row>
    <row r="29" customFormat="false" ht="12.75" hidden="false" customHeight="false" outlineLevel="0" collapsed="false">
      <c r="A29" s="5"/>
      <c r="B29" s="6"/>
      <c r="C29" s="5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6"/>
    </row>
    <row r="30" customFormat="false" ht="12.75" hidden="false" customHeight="false" outlineLevel="0" collapsed="false">
      <c r="A30" s="5" t="s">
        <v>29</v>
      </c>
      <c r="B30" s="6"/>
      <c r="C30" s="5" t="s">
        <v>30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6"/>
    </row>
    <row r="31" customFormat="false" ht="12.75" hidden="false" customHeight="false" outlineLevel="0" collapsed="false">
      <c r="A31" s="5"/>
      <c r="B31" s="6"/>
      <c r="C31" s="5" t="s">
        <v>31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6"/>
    </row>
    <row r="32" customFormat="false" ht="12.75" hidden="false" customHeight="false" outlineLevel="0" collapsed="false">
      <c r="A32" s="5"/>
      <c r="B32" s="6"/>
      <c r="C32" s="5" t="s">
        <v>32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6"/>
    </row>
    <row r="33" customFormat="false" ht="12.75" hidden="false" customHeight="false" outlineLevel="0" collapsed="false">
      <c r="A33" s="5"/>
      <c r="B33" s="6"/>
      <c r="C33" s="5" t="s">
        <v>33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6"/>
    </row>
    <row r="34" customFormat="false" ht="12.75" hidden="false" customHeight="false" outlineLevel="0" collapsed="false">
      <c r="A34" s="5"/>
      <c r="B34" s="6"/>
      <c r="C34" s="5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6"/>
    </row>
    <row r="35" customFormat="false" ht="12.75" hidden="false" customHeight="false" outlineLevel="0" collapsed="false">
      <c r="A35" s="5" t="s">
        <v>34</v>
      </c>
      <c r="B35" s="6"/>
      <c r="C35" s="5" t="s">
        <v>35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6"/>
    </row>
    <row r="36" customFormat="false" ht="12.75" hidden="false" customHeight="false" outlineLevel="0" collapsed="false">
      <c r="A36" s="5"/>
      <c r="B36" s="6"/>
      <c r="C36" s="5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6"/>
    </row>
    <row r="37" customFormat="false" ht="13.5" hidden="false" customHeight="false" outlineLevel="0" collapsed="false">
      <c r="A37" s="5"/>
      <c r="B37" s="6"/>
      <c r="C37" s="8"/>
      <c r="D37" s="9"/>
      <c r="E37" s="9"/>
      <c r="F37" s="9"/>
      <c r="G37" s="7"/>
      <c r="H37" s="7"/>
      <c r="I37" s="9"/>
      <c r="J37" s="9"/>
      <c r="K37" s="9"/>
      <c r="L37" s="9"/>
      <c r="M37" s="9"/>
      <c r="N37" s="9"/>
      <c r="O37" s="9"/>
      <c r="P37" s="9"/>
      <c r="Q37" s="10"/>
    </row>
    <row r="38" customFormat="false" ht="12.75" hidden="false" customHeight="false" outlineLevel="0" collapsed="false">
      <c r="A38" s="11" t="s">
        <v>36</v>
      </c>
      <c r="B38" s="12"/>
      <c r="G38" s="11" t="s">
        <v>37</v>
      </c>
      <c r="H38" s="12"/>
    </row>
    <row r="39" customFormat="false" ht="12.75" hidden="false" customHeight="false" outlineLevel="0" collapsed="false">
      <c r="A39" s="1" t="s">
        <v>38</v>
      </c>
      <c r="G39" s="1" t="s">
        <v>39</v>
      </c>
      <c r="M39" s="1" t="s">
        <v>40</v>
      </c>
    </row>
    <row r="40" customFormat="false" ht="12.75" hidden="false" customHeight="false" outlineLevel="0" collapsed="false">
      <c r="A40" s="1" t="s">
        <v>41</v>
      </c>
      <c r="C40" s="1" t="str">
        <f aca="false">Volumes!H5</f>
        <v>Katy</v>
      </c>
      <c r="D40" s="1" t="str">
        <f aca="false">Volumes!I5</f>
        <v>Waha</v>
      </c>
      <c r="E40" s="1" t="str">
        <f aca="false">Volumes!J5</f>
        <v>Carthage</v>
      </c>
      <c r="G40" s="1" t="s">
        <v>41</v>
      </c>
      <c r="I40" s="1" t="str">
        <f aca="false">C40</f>
        <v>Katy</v>
      </c>
      <c r="J40" s="1" t="str">
        <f aca="false">D40</f>
        <v>Waha</v>
      </c>
      <c r="K40" s="1" t="str">
        <f aca="false">E40</f>
        <v>Carthage</v>
      </c>
      <c r="M40" s="1" t="s">
        <v>42</v>
      </c>
    </row>
    <row r="41" customFormat="false" ht="12.75" hidden="false" customHeight="false" outlineLevel="0" collapsed="false">
      <c r="B41" s="13" t="n">
        <f aca="false">Volumes!A16</f>
        <v>37196</v>
      </c>
      <c r="C41" s="1" t="n">
        <f aca="false">Volumes!$M16</f>
        <v>500</v>
      </c>
      <c r="D41" s="1" t="n">
        <f aca="false">Volumes!$M16</f>
        <v>500</v>
      </c>
      <c r="E41" s="1" t="n">
        <f aca="false">Volumes!$M16</f>
        <v>500</v>
      </c>
      <c r="G41" s="13" t="n">
        <f aca="false">B41</f>
        <v>37196</v>
      </c>
      <c r="I41" s="1" t="n">
        <f aca="false">Volumes!$N16</f>
        <v>350</v>
      </c>
      <c r="J41" s="1" t="n">
        <f aca="false">Volumes!$N16</f>
        <v>350</v>
      </c>
      <c r="K41" s="1" t="n">
        <f aca="false">Volumes!$N16</f>
        <v>350</v>
      </c>
      <c r="M41" s="1" t="n">
        <f aca="false">Volumes!$P16</f>
        <v>450</v>
      </c>
    </row>
    <row r="42" customFormat="false" ht="12.75" hidden="false" customHeight="false" outlineLevel="0" collapsed="false">
      <c r="B42" s="13" t="n">
        <f aca="false">Volumes!A17</f>
        <v>37226</v>
      </c>
      <c r="C42" s="1" t="n">
        <f aca="false">Volumes!$M17</f>
        <v>1500</v>
      </c>
      <c r="D42" s="1" t="n">
        <f aca="false">Volumes!$M17</f>
        <v>1500</v>
      </c>
      <c r="E42" s="1" t="n">
        <f aca="false">Volumes!$M17</f>
        <v>1500</v>
      </c>
      <c r="G42" s="13" t="n">
        <f aca="false">B42</f>
        <v>37226</v>
      </c>
      <c r="I42" s="1" t="n">
        <f aca="false">Volumes!$N17</f>
        <v>1050</v>
      </c>
      <c r="J42" s="1" t="n">
        <f aca="false">Volumes!$N17</f>
        <v>1050</v>
      </c>
      <c r="K42" s="1" t="n">
        <f aca="false">Volumes!$N17</f>
        <v>1050</v>
      </c>
      <c r="M42" s="1" t="n">
        <f aca="false">Volumes!$P17</f>
        <v>1350</v>
      </c>
    </row>
    <row r="43" customFormat="false" ht="12.75" hidden="false" customHeight="false" outlineLevel="0" collapsed="false">
      <c r="B43" s="13" t="n">
        <f aca="false">Volumes!A18</f>
        <v>37257</v>
      </c>
      <c r="C43" s="1" t="n">
        <f aca="false">Volumes!$M18</f>
        <v>2500</v>
      </c>
      <c r="D43" s="1" t="n">
        <f aca="false">Volumes!$M18</f>
        <v>2500</v>
      </c>
      <c r="E43" s="1" t="n">
        <f aca="false">Volumes!$M18</f>
        <v>2500</v>
      </c>
      <c r="G43" s="13" t="n">
        <f aca="false">B43</f>
        <v>37257</v>
      </c>
      <c r="I43" s="1" t="n">
        <f aca="false">Volumes!$N18</f>
        <v>1750</v>
      </c>
      <c r="J43" s="1" t="n">
        <f aca="false">Volumes!$N18</f>
        <v>1750</v>
      </c>
      <c r="K43" s="1" t="n">
        <f aca="false">Volumes!$N18</f>
        <v>1750</v>
      </c>
      <c r="M43" s="1" t="n">
        <f aca="false">Volumes!$P18</f>
        <v>2250</v>
      </c>
    </row>
    <row r="44" customFormat="false" ht="12.75" hidden="false" customHeight="false" outlineLevel="0" collapsed="false">
      <c r="B44" s="13" t="n">
        <f aca="false">Volumes!A19</f>
        <v>37288</v>
      </c>
      <c r="C44" s="1" t="n">
        <f aca="false">Volumes!$M19</f>
        <v>2300</v>
      </c>
      <c r="D44" s="1" t="n">
        <f aca="false">Volumes!$M19</f>
        <v>2300</v>
      </c>
      <c r="E44" s="1" t="n">
        <f aca="false">Volumes!$M19</f>
        <v>2300</v>
      </c>
      <c r="G44" s="13" t="n">
        <f aca="false">B44</f>
        <v>37288</v>
      </c>
      <c r="I44" s="1" t="n">
        <f aca="false">Volumes!$N19</f>
        <v>1610</v>
      </c>
      <c r="J44" s="1" t="n">
        <f aca="false">Volumes!$N19</f>
        <v>1610</v>
      </c>
      <c r="K44" s="1" t="n">
        <f aca="false">Volumes!$N19</f>
        <v>1610</v>
      </c>
      <c r="M44" s="1" t="n">
        <f aca="false">Volumes!$P19</f>
        <v>2070</v>
      </c>
    </row>
    <row r="45" customFormat="false" ht="12.75" hidden="false" customHeight="false" outlineLevel="0" collapsed="false">
      <c r="B45" s="13" t="n">
        <f aca="false">Volumes!A20</f>
        <v>37316</v>
      </c>
      <c r="C45" s="1" t="n">
        <f aca="false">Volumes!$M20</f>
        <v>1500</v>
      </c>
      <c r="D45" s="1" t="n">
        <f aca="false">Volumes!$M20</f>
        <v>1500</v>
      </c>
      <c r="E45" s="1" t="n">
        <f aca="false">Volumes!$M20</f>
        <v>1500</v>
      </c>
      <c r="G45" s="13" t="n">
        <f aca="false">B45</f>
        <v>37316</v>
      </c>
      <c r="I45" s="1" t="n">
        <f aca="false">Volumes!$N20</f>
        <v>1050</v>
      </c>
      <c r="J45" s="1" t="n">
        <f aca="false">Volumes!$N20</f>
        <v>1050</v>
      </c>
      <c r="K45" s="1" t="n">
        <f aca="false">Volumes!$N20</f>
        <v>1050</v>
      </c>
      <c r="M45" s="1" t="n">
        <f aca="false">Volumes!$P20</f>
        <v>1350</v>
      </c>
    </row>
    <row r="46" customFormat="false" ht="12.75" hidden="false" customHeight="false" outlineLevel="0" collapsed="false">
      <c r="B46" s="13" t="n">
        <f aca="false">Volumes!A21</f>
        <v>37347</v>
      </c>
      <c r="C46" s="1" t="n">
        <f aca="false">Volumes!$M21</f>
        <v>1300</v>
      </c>
      <c r="D46" s="1" t="n">
        <f aca="false">Volumes!$M21</f>
        <v>1300</v>
      </c>
      <c r="E46" s="1" t="n">
        <f aca="false">Volumes!$M21</f>
        <v>1300</v>
      </c>
      <c r="G46" s="13" t="n">
        <f aca="false">B46</f>
        <v>37347</v>
      </c>
      <c r="I46" s="1" t="n">
        <f aca="false">Volumes!$N21</f>
        <v>910</v>
      </c>
      <c r="J46" s="1" t="n">
        <f aca="false">Volumes!$N21</f>
        <v>910</v>
      </c>
      <c r="K46" s="1" t="n">
        <f aca="false">Volumes!$N21</f>
        <v>910</v>
      </c>
      <c r="M46" s="1" t="n">
        <f aca="false">Volumes!$P21</f>
        <v>1170</v>
      </c>
    </row>
    <row r="47" customFormat="false" ht="12.75" hidden="false" customHeight="false" outlineLevel="0" collapsed="false">
      <c r="B47" s="13" t="n">
        <f aca="false">Volumes!A22</f>
        <v>37377</v>
      </c>
      <c r="C47" s="1" t="n">
        <f aca="false">Volumes!$M22</f>
        <v>500</v>
      </c>
      <c r="D47" s="1" t="n">
        <f aca="false">Volumes!$M22</f>
        <v>500</v>
      </c>
      <c r="E47" s="1" t="n">
        <f aca="false">Volumes!$M22</f>
        <v>500</v>
      </c>
      <c r="G47" s="13" t="n">
        <f aca="false">B47</f>
        <v>37377</v>
      </c>
      <c r="I47" s="1" t="n">
        <f aca="false">Volumes!$N22</f>
        <v>350</v>
      </c>
      <c r="J47" s="1" t="n">
        <f aca="false">Volumes!$N22</f>
        <v>350</v>
      </c>
      <c r="K47" s="1" t="n">
        <f aca="false">Volumes!$N22</f>
        <v>350</v>
      </c>
      <c r="M47" s="1" t="n">
        <f aca="false">Volumes!$P22</f>
        <v>450</v>
      </c>
    </row>
    <row r="48" customFormat="false" ht="12.75" hidden="false" customHeight="false" outlineLevel="0" collapsed="false">
      <c r="B48" s="13" t="n">
        <f aca="false">Volumes!A23</f>
        <v>37408</v>
      </c>
      <c r="C48" s="1" t="n">
        <f aca="false">Volumes!$M23</f>
        <v>400</v>
      </c>
      <c r="D48" s="1" t="n">
        <f aca="false">Volumes!$M23</f>
        <v>400</v>
      </c>
      <c r="E48" s="1" t="n">
        <f aca="false">Volumes!$M23</f>
        <v>400</v>
      </c>
      <c r="G48" s="13" t="n">
        <f aca="false">B48</f>
        <v>37408</v>
      </c>
      <c r="I48" s="1" t="n">
        <f aca="false">Volumes!$N23</f>
        <v>280</v>
      </c>
      <c r="J48" s="1" t="n">
        <f aca="false">Volumes!$N23</f>
        <v>280</v>
      </c>
      <c r="K48" s="1" t="n">
        <f aca="false">Volumes!$N23</f>
        <v>280</v>
      </c>
      <c r="M48" s="1" t="n">
        <f aca="false">Volumes!$P23</f>
        <v>360</v>
      </c>
    </row>
    <row r="49" customFormat="false" ht="12.75" hidden="false" customHeight="false" outlineLevel="0" collapsed="false">
      <c r="B49" s="13" t="n">
        <f aca="false">Volumes!A24</f>
        <v>37438</v>
      </c>
      <c r="C49" s="1" t="n">
        <f aca="false">Volumes!$M24</f>
        <v>300</v>
      </c>
      <c r="D49" s="1" t="n">
        <f aca="false">Volumes!$M24</f>
        <v>300</v>
      </c>
      <c r="E49" s="1" t="n">
        <f aca="false">Volumes!$M24</f>
        <v>300</v>
      </c>
      <c r="G49" s="13" t="n">
        <f aca="false">B49</f>
        <v>37438</v>
      </c>
      <c r="I49" s="1" t="n">
        <f aca="false">Volumes!$N24</f>
        <v>210</v>
      </c>
      <c r="J49" s="1" t="n">
        <f aca="false">Volumes!$N24</f>
        <v>210</v>
      </c>
      <c r="K49" s="1" t="n">
        <f aca="false">Volumes!$N24</f>
        <v>210</v>
      </c>
      <c r="M49" s="1" t="n">
        <f aca="false">Volumes!$P24</f>
        <v>270</v>
      </c>
    </row>
    <row r="50" customFormat="false" ht="12.75" hidden="false" customHeight="false" outlineLevel="0" collapsed="false">
      <c r="B50" s="13" t="n">
        <f aca="false">Volumes!A25</f>
        <v>37469</v>
      </c>
      <c r="C50" s="1" t="n">
        <f aca="false">Volumes!$M25</f>
        <v>300</v>
      </c>
      <c r="D50" s="1" t="n">
        <f aca="false">Volumes!$M25</f>
        <v>300</v>
      </c>
      <c r="E50" s="1" t="n">
        <f aca="false">Volumes!$M25</f>
        <v>300</v>
      </c>
      <c r="G50" s="13" t="n">
        <f aca="false">B50</f>
        <v>37469</v>
      </c>
      <c r="I50" s="1" t="n">
        <f aca="false">Volumes!$N25</f>
        <v>210</v>
      </c>
      <c r="J50" s="1" t="n">
        <f aca="false">Volumes!$N25</f>
        <v>210</v>
      </c>
      <c r="K50" s="1" t="n">
        <f aca="false">Volumes!$N25</f>
        <v>210</v>
      </c>
      <c r="M50" s="1" t="n">
        <f aca="false">Volumes!$P25</f>
        <v>270</v>
      </c>
    </row>
    <row r="51" customFormat="false" ht="12.75" hidden="false" customHeight="false" outlineLevel="0" collapsed="false">
      <c r="B51" s="13" t="n">
        <f aca="false">Volumes!A26</f>
        <v>37500</v>
      </c>
      <c r="C51" s="1" t="n">
        <f aca="false">Volumes!$M26</f>
        <v>400</v>
      </c>
      <c r="D51" s="1" t="n">
        <f aca="false">Volumes!$M26</f>
        <v>400</v>
      </c>
      <c r="E51" s="1" t="n">
        <f aca="false">Volumes!$M26</f>
        <v>400</v>
      </c>
      <c r="G51" s="13" t="n">
        <f aca="false">B51</f>
        <v>37500</v>
      </c>
      <c r="I51" s="1" t="n">
        <f aca="false">Volumes!$N26</f>
        <v>280</v>
      </c>
      <c r="J51" s="1" t="n">
        <f aca="false">Volumes!$N26</f>
        <v>280</v>
      </c>
      <c r="K51" s="1" t="n">
        <f aca="false">Volumes!$N26</f>
        <v>280</v>
      </c>
      <c r="M51" s="1" t="n">
        <f aca="false">Volumes!$P26</f>
        <v>360</v>
      </c>
    </row>
    <row r="52" customFormat="false" ht="12.75" hidden="false" customHeight="false" outlineLevel="0" collapsed="false">
      <c r="B52" s="13" t="n">
        <f aca="false">Volumes!A27</f>
        <v>37530</v>
      </c>
      <c r="C52" s="1" t="n">
        <f aca="false">Volumes!$M27</f>
        <v>500</v>
      </c>
      <c r="D52" s="1" t="n">
        <f aca="false">Volumes!$M27</f>
        <v>500</v>
      </c>
      <c r="E52" s="1" t="n">
        <f aca="false">Volumes!$M27</f>
        <v>500</v>
      </c>
      <c r="G52" s="13" t="n">
        <f aca="false">B52</f>
        <v>37530</v>
      </c>
      <c r="I52" s="1" t="n">
        <f aca="false">Volumes!$N27</f>
        <v>350</v>
      </c>
      <c r="J52" s="1" t="n">
        <f aca="false">Volumes!$N27</f>
        <v>350</v>
      </c>
      <c r="K52" s="1" t="n">
        <f aca="false">Volumes!$N27</f>
        <v>350</v>
      </c>
      <c r="M52" s="1" t="n">
        <f aca="false">Volumes!$P27</f>
        <v>450</v>
      </c>
    </row>
    <row r="53" customFormat="false" ht="12.75" hidden="false" customHeight="false" outlineLevel="0" collapsed="false">
      <c r="B53" s="13" t="n">
        <f aca="false">Volumes!A28</f>
        <v>37561</v>
      </c>
      <c r="C53" s="1" t="n">
        <f aca="false">Volumes!$M28</f>
        <v>900</v>
      </c>
      <c r="D53" s="1" t="n">
        <f aca="false">Volumes!$M28</f>
        <v>900</v>
      </c>
      <c r="E53" s="1" t="n">
        <f aca="false">Volumes!$M28</f>
        <v>900</v>
      </c>
      <c r="G53" s="13" t="n">
        <f aca="false">B53</f>
        <v>37561</v>
      </c>
      <c r="I53" s="1" t="n">
        <f aca="false">Volumes!$N28</f>
        <v>630</v>
      </c>
      <c r="J53" s="1" t="n">
        <f aca="false">Volumes!$N28</f>
        <v>630</v>
      </c>
      <c r="K53" s="1" t="n">
        <f aca="false">Volumes!$N28</f>
        <v>630</v>
      </c>
      <c r="M53" s="1" t="n">
        <f aca="false">Volumes!$P28</f>
        <v>810</v>
      </c>
    </row>
    <row r="54" customFormat="false" ht="12.75" hidden="false" customHeight="false" outlineLevel="0" collapsed="false">
      <c r="B54" s="13" t="n">
        <f aca="false">Volumes!A29</f>
        <v>37591</v>
      </c>
      <c r="C54" s="1" t="n">
        <f aca="false">Volumes!$M29</f>
        <v>3200</v>
      </c>
      <c r="D54" s="1" t="n">
        <f aca="false">Volumes!$M29</f>
        <v>3200</v>
      </c>
      <c r="E54" s="1" t="n">
        <f aca="false">Volumes!$M29</f>
        <v>3200</v>
      </c>
      <c r="G54" s="13" t="n">
        <f aca="false">B54</f>
        <v>37591</v>
      </c>
      <c r="I54" s="1" t="n">
        <f aca="false">Volumes!$N29</f>
        <v>2240</v>
      </c>
      <c r="J54" s="1" t="n">
        <f aca="false">Volumes!$N29</f>
        <v>2240</v>
      </c>
      <c r="K54" s="1" t="n">
        <f aca="false">Volumes!$N29</f>
        <v>2240</v>
      </c>
      <c r="M54" s="1" t="n">
        <f aca="false">Volumes!$P29</f>
        <v>2880</v>
      </c>
    </row>
    <row r="55" customFormat="false" ht="12.75" hidden="false" customHeight="false" outlineLevel="0" collapsed="false">
      <c r="B55" s="13" t="n">
        <f aca="false">Volumes!A30</f>
        <v>37622</v>
      </c>
      <c r="C55" s="1" t="n">
        <f aca="false">Volumes!$M30</f>
        <v>5100</v>
      </c>
      <c r="D55" s="1" t="n">
        <f aca="false">Volumes!$M30</f>
        <v>5100</v>
      </c>
      <c r="E55" s="1" t="n">
        <f aca="false">Volumes!$M30</f>
        <v>5100</v>
      </c>
      <c r="G55" s="13" t="n">
        <f aca="false">B55</f>
        <v>37622</v>
      </c>
      <c r="I55" s="1" t="n">
        <f aca="false">Volumes!$N30</f>
        <v>3570</v>
      </c>
      <c r="J55" s="1" t="n">
        <f aca="false">Volumes!$N30</f>
        <v>3570</v>
      </c>
      <c r="K55" s="1" t="n">
        <f aca="false">Volumes!$N30</f>
        <v>3570</v>
      </c>
      <c r="M55" s="1" t="n">
        <f aca="false">Volumes!$P30</f>
        <v>4590</v>
      </c>
    </row>
    <row r="56" customFormat="false" ht="12.75" hidden="false" customHeight="false" outlineLevel="0" collapsed="false">
      <c r="B56" s="13" t="n">
        <f aca="false">Volumes!A31</f>
        <v>37653</v>
      </c>
      <c r="C56" s="1" t="n">
        <f aca="false">Volumes!$M31</f>
        <v>4400</v>
      </c>
      <c r="D56" s="1" t="n">
        <f aca="false">Volumes!$M31</f>
        <v>4400</v>
      </c>
      <c r="E56" s="1" t="n">
        <f aca="false">Volumes!$M31</f>
        <v>4400</v>
      </c>
      <c r="G56" s="13" t="n">
        <f aca="false">B56</f>
        <v>37653</v>
      </c>
      <c r="I56" s="1" t="n">
        <f aca="false">Volumes!$N31</f>
        <v>3080</v>
      </c>
      <c r="J56" s="1" t="n">
        <f aca="false">Volumes!$N31</f>
        <v>3080</v>
      </c>
      <c r="K56" s="1" t="n">
        <f aca="false">Volumes!$N31</f>
        <v>3080</v>
      </c>
      <c r="M56" s="1" t="n">
        <f aca="false">Volumes!$P31</f>
        <v>3960</v>
      </c>
    </row>
    <row r="57" customFormat="false" ht="12.75" hidden="false" customHeight="false" outlineLevel="0" collapsed="false">
      <c r="B57" s="13" t="n">
        <f aca="false">Volumes!A32</f>
        <v>37681</v>
      </c>
      <c r="C57" s="1" t="n">
        <f aca="false">Volumes!$M32</f>
        <v>2800</v>
      </c>
      <c r="D57" s="1" t="n">
        <f aca="false">Volumes!$M32</f>
        <v>2800</v>
      </c>
      <c r="E57" s="1" t="n">
        <f aca="false">Volumes!$M32</f>
        <v>2800</v>
      </c>
      <c r="G57" s="13" t="n">
        <f aca="false">B57</f>
        <v>37681</v>
      </c>
      <c r="I57" s="1" t="n">
        <f aca="false">Volumes!$N32</f>
        <v>1960</v>
      </c>
      <c r="J57" s="1" t="n">
        <f aca="false">Volumes!$N32</f>
        <v>1960</v>
      </c>
      <c r="K57" s="1" t="n">
        <f aca="false">Volumes!$N32</f>
        <v>1960</v>
      </c>
      <c r="M57" s="1" t="n">
        <f aca="false">Volumes!$P32</f>
        <v>2520</v>
      </c>
    </row>
    <row r="58" customFormat="false" ht="12.75" hidden="false" customHeight="false" outlineLevel="0" collapsed="false">
      <c r="B58" s="13" t="n">
        <f aca="false">Volumes!A33</f>
        <v>37712</v>
      </c>
      <c r="C58" s="1" t="n">
        <f aca="false">Volumes!$M33</f>
        <v>2300</v>
      </c>
      <c r="D58" s="1" t="n">
        <f aca="false">Volumes!$M33</f>
        <v>2300</v>
      </c>
      <c r="E58" s="1" t="n">
        <f aca="false">Volumes!$M33</f>
        <v>2300</v>
      </c>
      <c r="G58" s="13" t="n">
        <f aca="false">B58</f>
        <v>37712</v>
      </c>
      <c r="I58" s="1" t="n">
        <f aca="false">Volumes!$N33</f>
        <v>1610</v>
      </c>
      <c r="J58" s="1" t="n">
        <f aca="false">Volumes!$N33</f>
        <v>1610</v>
      </c>
      <c r="K58" s="1" t="n">
        <f aca="false">Volumes!$N33</f>
        <v>1610</v>
      </c>
      <c r="M58" s="1" t="n">
        <f aca="false">Volumes!$P33</f>
        <v>2070</v>
      </c>
    </row>
    <row r="59" customFormat="false" ht="12.75" hidden="false" customHeight="false" outlineLevel="0" collapsed="false">
      <c r="B59" s="13" t="n">
        <f aca="false">Volumes!A34</f>
        <v>37742</v>
      </c>
      <c r="C59" s="1" t="n">
        <f aca="false">Volumes!$M34</f>
        <v>900</v>
      </c>
      <c r="D59" s="1" t="n">
        <f aca="false">Volumes!$M34</f>
        <v>900</v>
      </c>
      <c r="E59" s="1" t="n">
        <f aca="false">Volumes!$M34</f>
        <v>900</v>
      </c>
      <c r="G59" s="13" t="n">
        <f aca="false">B59</f>
        <v>37742</v>
      </c>
      <c r="I59" s="1" t="n">
        <f aca="false">Volumes!$N34</f>
        <v>630</v>
      </c>
      <c r="J59" s="1" t="n">
        <f aca="false">Volumes!$N34</f>
        <v>630</v>
      </c>
      <c r="K59" s="1" t="n">
        <f aca="false">Volumes!$N34</f>
        <v>630</v>
      </c>
      <c r="M59" s="1" t="n">
        <f aca="false">Volumes!$P34</f>
        <v>810</v>
      </c>
    </row>
    <row r="60" customFormat="false" ht="12.75" hidden="false" customHeight="false" outlineLevel="0" collapsed="false">
      <c r="B60" s="13" t="n">
        <f aca="false">Volumes!A35</f>
        <v>37773</v>
      </c>
      <c r="C60" s="1" t="n">
        <f aca="false">Volumes!$M35</f>
        <v>600</v>
      </c>
      <c r="D60" s="1" t="n">
        <f aca="false">Volumes!$M35</f>
        <v>600</v>
      </c>
      <c r="E60" s="1" t="n">
        <f aca="false">Volumes!$M35</f>
        <v>600</v>
      </c>
      <c r="G60" s="13" t="n">
        <f aca="false">B60</f>
        <v>37773</v>
      </c>
      <c r="I60" s="1" t="n">
        <f aca="false">Volumes!$N35</f>
        <v>420</v>
      </c>
      <c r="J60" s="1" t="n">
        <f aca="false">Volumes!$N35</f>
        <v>420</v>
      </c>
      <c r="K60" s="1" t="n">
        <f aca="false">Volumes!$N35</f>
        <v>420</v>
      </c>
      <c r="M60" s="1" t="n">
        <f aca="false">Volumes!$P35</f>
        <v>540</v>
      </c>
    </row>
    <row r="61" customFormat="false" ht="12.75" hidden="false" customHeight="false" outlineLevel="0" collapsed="false">
      <c r="B61" s="13" t="n">
        <f aca="false">Volumes!A36</f>
        <v>37803</v>
      </c>
      <c r="C61" s="1" t="n">
        <f aca="false">Volumes!$M36</f>
        <v>500</v>
      </c>
      <c r="D61" s="1" t="n">
        <f aca="false">Volumes!$M36</f>
        <v>500</v>
      </c>
      <c r="E61" s="1" t="n">
        <f aca="false">Volumes!$M36</f>
        <v>500</v>
      </c>
      <c r="G61" s="13" t="n">
        <f aca="false">B61</f>
        <v>37803</v>
      </c>
      <c r="I61" s="1" t="n">
        <f aca="false">Volumes!$N36</f>
        <v>350</v>
      </c>
      <c r="J61" s="1" t="n">
        <f aca="false">Volumes!$N36</f>
        <v>350</v>
      </c>
      <c r="K61" s="1" t="n">
        <f aca="false">Volumes!$N36</f>
        <v>350</v>
      </c>
      <c r="M61" s="1" t="n">
        <f aca="false">Volumes!$P36</f>
        <v>450</v>
      </c>
    </row>
    <row r="62" customFormat="false" ht="12.75" hidden="false" customHeight="false" outlineLevel="0" collapsed="false">
      <c r="B62" s="13" t="n">
        <f aca="false">Volumes!A37</f>
        <v>37834</v>
      </c>
      <c r="C62" s="1" t="n">
        <f aca="false">Volumes!$M37</f>
        <v>400</v>
      </c>
      <c r="D62" s="1" t="n">
        <f aca="false">Volumes!$M37</f>
        <v>400</v>
      </c>
      <c r="E62" s="1" t="n">
        <f aca="false">Volumes!$M37</f>
        <v>400</v>
      </c>
      <c r="G62" s="13" t="n">
        <f aca="false">B62</f>
        <v>37834</v>
      </c>
      <c r="I62" s="1" t="n">
        <f aca="false">Volumes!$N37</f>
        <v>280</v>
      </c>
      <c r="J62" s="1" t="n">
        <f aca="false">Volumes!$N37</f>
        <v>280</v>
      </c>
      <c r="K62" s="1" t="n">
        <f aca="false">Volumes!$N37</f>
        <v>280</v>
      </c>
      <c r="M62" s="1" t="n">
        <f aca="false">Volumes!$P37</f>
        <v>360</v>
      </c>
    </row>
    <row r="63" customFormat="false" ht="12.75" hidden="false" customHeight="false" outlineLevel="0" collapsed="false">
      <c r="B63" s="13" t="n">
        <f aca="false">Volumes!A38</f>
        <v>37865</v>
      </c>
      <c r="C63" s="1" t="n">
        <f aca="false">Volumes!$M38</f>
        <v>600</v>
      </c>
      <c r="D63" s="1" t="n">
        <f aca="false">Volumes!$M38</f>
        <v>600</v>
      </c>
      <c r="E63" s="1" t="n">
        <f aca="false">Volumes!$M38</f>
        <v>600</v>
      </c>
      <c r="G63" s="13" t="n">
        <f aca="false">B63</f>
        <v>37865</v>
      </c>
      <c r="I63" s="1" t="n">
        <f aca="false">Volumes!$N38</f>
        <v>420</v>
      </c>
      <c r="J63" s="1" t="n">
        <f aca="false">Volumes!$N38</f>
        <v>420</v>
      </c>
      <c r="K63" s="1" t="n">
        <f aca="false">Volumes!$N38</f>
        <v>420</v>
      </c>
      <c r="M63" s="1" t="n">
        <f aca="false">Volumes!$P38</f>
        <v>540</v>
      </c>
    </row>
    <row r="64" customFormat="false" ht="12.75" hidden="false" customHeight="false" outlineLevel="0" collapsed="false">
      <c r="B64" s="13" t="n">
        <f aca="false">Volumes!A39</f>
        <v>37895</v>
      </c>
      <c r="C64" s="1" t="n">
        <f aca="false">Volumes!$M39</f>
        <v>800</v>
      </c>
      <c r="D64" s="1" t="n">
        <f aca="false">Volumes!$M39</f>
        <v>800</v>
      </c>
      <c r="E64" s="1" t="n">
        <f aca="false">Volumes!$M39</f>
        <v>800</v>
      </c>
      <c r="G64" s="13" t="n">
        <f aca="false">B64</f>
        <v>37895</v>
      </c>
      <c r="I64" s="1" t="n">
        <f aca="false">Volumes!$N39</f>
        <v>560</v>
      </c>
      <c r="J64" s="1" t="n">
        <f aca="false">Volumes!$N39</f>
        <v>560</v>
      </c>
      <c r="K64" s="1" t="n">
        <f aca="false">Volumes!$N39</f>
        <v>560</v>
      </c>
      <c r="M64" s="1" t="n">
        <f aca="false">Volumes!$P39</f>
        <v>720</v>
      </c>
    </row>
    <row r="65" customFormat="false" ht="12.75" hidden="false" customHeight="false" outlineLevel="0" collapsed="false">
      <c r="A65" s="14" t="s">
        <v>43</v>
      </c>
      <c r="B65" s="15"/>
      <c r="G65" s="13"/>
    </row>
    <row r="66" customFormat="false" ht="12.75" hidden="false" customHeight="false" outlineLevel="0" collapsed="false">
      <c r="B66" s="13" t="n">
        <f aca="false">Volumes!A40</f>
        <v>37926</v>
      </c>
      <c r="C66" s="1" t="n">
        <f aca="false">Volumes!$M40</f>
        <v>1400</v>
      </c>
      <c r="D66" s="1" t="n">
        <f aca="false">Volumes!$M40</f>
        <v>1400</v>
      </c>
      <c r="E66" s="1" t="n">
        <f aca="false">Volumes!$M40</f>
        <v>1400</v>
      </c>
      <c r="G66" s="13" t="n">
        <f aca="false">B66</f>
        <v>37926</v>
      </c>
      <c r="I66" s="1" t="n">
        <f aca="false">Volumes!$N40</f>
        <v>980</v>
      </c>
      <c r="J66" s="1" t="n">
        <f aca="false">Volumes!$N40</f>
        <v>980</v>
      </c>
      <c r="K66" s="1" t="n">
        <f aca="false">Volumes!$N40</f>
        <v>980</v>
      </c>
      <c r="M66" s="1" t="n">
        <f aca="false">Volumes!$P40</f>
        <v>1260</v>
      </c>
    </row>
    <row r="67" customFormat="false" ht="12.75" hidden="false" customHeight="false" outlineLevel="0" collapsed="false">
      <c r="B67" s="13" t="n">
        <f aca="false">Volumes!A41</f>
        <v>37956</v>
      </c>
      <c r="C67" s="1" t="n">
        <f aca="false">Volumes!$M41</f>
        <v>5300</v>
      </c>
      <c r="D67" s="1" t="n">
        <f aca="false">Volumes!$M41</f>
        <v>5300</v>
      </c>
      <c r="E67" s="1" t="n">
        <f aca="false">Volumes!$M41</f>
        <v>5300</v>
      </c>
      <c r="G67" s="13" t="n">
        <f aca="false">B67</f>
        <v>37956</v>
      </c>
      <c r="I67" s="1" t="n">
        <f aca="false">Volumes!$N41</f>
        <v>3710</v>
      </c>
      <c r="J67" s="1" t="n">
        <f aca="false">Volumes!$N41</f>
        <v>3710</v>
      </c>
      <c r="K67" s="1" t="n">
        <f aca="false">Volumes!$N41</f>
        <v>3710</v>
      </c>
      <c r="M67" s="1" t="n">
        <f aca="false">Volumes!$P41</f>
        <v>4770</v>
      </c>
    </row>
    <row r="68" customFormat="false" ht="12.75" hidden="false" customHeight="false" outlineLevel="0" collapsed="false">
      <c r="B68" s="13" t="n">
        <f aca="false">Volumes!A43</f>
        <v>37987</v>
      </c>
      <c r="C68" s="1" t="n">
        <f aca="false">Volumes!$M43</f>
        <v>7500</v>
      </c>
      <c r="D68" s="1" t="n">
        <f aca="false">Volumes!$M43</f>
        <v>7500</v>
      </c>
      <c r="E68" s="1" t="n">
        <f aca="false">Volumes!$M43</f>
        <v>7500</v>
      </c>
      <c r="G68" s="13" t="n">
        <f aca="false">B68</f>
        <v>37987</v>
      </c>
      <c r="I68" s="1" t="n">
        <f aca="false">Volumes!$N43</f>
        <v>5250</v>
      </c>
      <c r="J68" s="1" t="n">
        <f aca="false">Volumes!$N43</f>
        <v>5250</v>
      </c>
      <c r="K68" s="1" t="n">
        <f aca="false">Volumes!$N43</f>
        <v>5250</v>
      </c>
      <c r="M68" s="1" t="n">
        <f aca="false">Volumes!$P43</f>
        <v>6750</v>
      </c>
    </row>
    <row r="69" customFormat="false" ht="12.75" hidden="false" customHeight="false" outlineLevel="0" collapsed="false">
      <c r="B69" s="13" t="n">
        <f aca="false">Volumes!A44</f>
        <v>38018</v>
      </c>
      <c r="C69" s="1" t="n">
        <f aca="false">Volumes!$M44</f>
        <v>6300</v>
      </c>
      <c r="D69" s="1" t="n">
        <f aca="false">Volumes!$M44</f>
        <v>6300</v>
      </c>
      <c r="E69" s="1" t="n">
        <f aca="false">Volumes!$M44</f>
        <v>6300</v>
      </c>
      <c r="G69" s="13" t="n">
        <f aca="false">B69</f>
        <v>38018</v>
      </c>
      <c r="I69" s="1" t="n">
        <f aca="false">Volumes!$N44</f>
        <v>4410</v>
      </c>
      <c r="J69" s="1" t="n">
        <f aca="false">Volumes!$N44</f>
        <v>4410</v>
      </c>
      <c r="K69" s="1" t="n">
        <f aca="false">Volumes!$N44</f>
        <v>4410</v>
      </c>
      <c r="M69" s="1" t="n">
        <f aca="false">Volumes!$P44</f>
        <v>5670</v>
      </c>
    </row>
    <row r="70" customFormat="false" ht="12.75" hidden="false" customHeight="false" outlineLevel="0" collapsed="false">
      <c r="B70" s="13" t="n">
        <f aca="false">Volumes!A45</f>
        <v>38047</v>
      </c>
      <c r="C70" s="1" t="n">
        <f aca="false">Volumes!$M45</f>
        <v>4200</v>
      </c>
      <c r="D70" s="1" t="n">
        <f aca="false">Volumes!$M45</f>
        <v>4200</v>
      </c>
      <c r="E70" s="1" t="n">
        <f aca="false">Volumes!$M45</f>
        <v>4200</v>
      </c>
      <c r="G70" s="13" t="n">
        <f aca="false">B70</f>
        <v>38047</v>
      </c>
      <c r="I70" s="1" t="n">
        <f aca="false">Volumes!$N45</f>
        <v>2940</v>
      </c>
      <c r="J70" s="1" t="n">
        <f aca="false">Volumes!$N45</f>
        <v>2940</v>
      </c>
      <c r="K70" s="1" t="n">
        <f aca="false">Volumes!$N45</f>
        <v>2940</v>
      </c>
      <c r="M70" s="1" t="n">
        <f aca="false">Volumes!$P45</f>
        <v>3780</v>
      </c>
    </row>
    <row r="71" customFormat="false" ht="12.75" hidden="false" customHeight="false" outlineLevel="0" collapsed="false">
      <c r="B71" s="13" t="n">
        <f aca="false">Volumes!A46</f>
        <v>38078</v>
      </c>
      <c r="C71" s="1" t="n">
        <f aca="false">Volumes!$M46</f>
        <v>3400</v>
      </c>
      <c r="D71" s="1" t="n">
        <f aca="false">Volumes!$M46</f>
        <v>3400</v>
      </c>
      <c r="E71" s="1" t="n">
        <f aca="false">Volumes!$M46</f>
        <v>3400</v>
      </c>
      <c r="G71" s="13" t="n">
        <f aca="false">B71</f>
        <v>38078</v>
      </c>
      <c r="I71" s="1" t="n">
        <f aca="false">Volumes!$N46</f>
        <v>2380</v>
      </c>
      <c r="J71" s="1" t="n">
        <f aca="false">Volumes!$N46</f>
        <v>2380</v>
      </c>
      <c r="K71" s="1" t="n">
        <f aca="false">Volumes!$N46</f>
        <v>2380</v>
      </c>
      <c r="M71" s="1" t="n">
        <f aca="false">Volumes!$P46</f>
        <v>3060</v>
      </c>
    </row>
    <row r="72" customFormat="false" ht="12.75" hidden="false" customHeight="false" outlineLevel="0" collapsed="false">
      <c r="B72" s="13" t="n">
        <f aca="false">Volumes!A47</f>
        <v>38108</v>
      </c>
      <c r="C72" s="1" t="n">
        <f aca="false">Volumes!$M47</f>
        <v>1200</v>
      </c>
      <c r="D72" s="1" t="n">
        <f aca="false">Volumes!$M47</f>
        <v>1200</v>
      </c>
      <c r="E72" s="1" t="n">
        <f aca="false">Volumes!$M47</f>
        <v>1200</v>
      </c>
      <c r="G72" s="13" t="n">
        <f aca="false">B72</f>
        <v>38108</v>
      </c>
      <c r="I72" s="1" t="n">
        <f aca="false">Volumes!$N47</f>
        <v>840</v>
      </c>
      <c r="J72" s="1" t="n">
        <f aca="false">Volumes!$N47</f>
        <v>840</v>
      </c>
      <c r="K72" s="1" t="n">
        <f aca="false">Volumes!$N47</f>
        <v>840</v>
      </c>
      <c r="M72" s="1" t="n">
        <f aca="false">Volumes!$P47</f>
        <v>1080</v>
      </c>
    </row>
    <row r="73" customFormat="false" ht="12.75" hidden="false" customHeight="false" outlineLevel="0" collapsed="false">
      <c r="B73" s="13" t="n">
        <f aca="false">Volumes!A48</f>
        <v>38139</v>
      </c>
      <c r="C73" s="1" t="n">
        <f aca="false">Volumes!$M48</f>
        <v>800</v>
      </c>
      <c r="D73" s="1" t="n">
        <f aca="false">Volumes!$M48</f>
        <v>800</v>
      </c>
      <c r="E73" s="1" t="n">
        <f aca="false">Volumes!$M48</f>
        <v>800</v>
      </c>
      <c r="G73" s="13" t="n">
        <f aca="false">B73</f>
        <v>38139</v>
      </c>
      <c r="I73" s="1" t="n">
        <f aca="false">Volumes!$N48</f>
        <v>560</v>
      </c>
      <c r="J73" s="1" t="n">
        <f aca="false">Volumes!$N48</f>
        <v>560</v>
      </c>
      <c r="K73" s="1" t="n">
        <f aca="false">Volumes!$N48</f>
        <v>560</v>
      </c>
      <c r="M73" s="1" t="n">
        <f aca="false">Volumes!$P48</f>
        <v>720</v>
      </c>
    </row>
    <row r="74" customFormat="false" ht="12.75" hidden="false" customHeight="false" outlineLevel="0" collapsed="false">
      <c r="B74" s="13" t="n">
        <f aca="false">Volumes!A49</f>
        <v>38169</v>
      </c>
      <c r="C74" s="1" t="n">
        <f aca="false">Volumes!$M49</f>
        <v>700</v>
      </c>
      <c r="D74" s="1" t="n">
        <f aca="false">Volumes!$M49</f>
        <v>700</v>
      </c>
      <c r="E74" s="1" t="n">
        <f aca="false">Volumes!$M49</f>
        <v>700</v>
      </c>
      <c r="G74" s="13" t="n">
        <f aca="false">B74</f>
        <v>38169</v>
      </c>
      <c r="I74" s="1" t="n">
        <f aca="false">Volumes!$N49</f>
        <v>490</v>
      </c>
      <c r="J74" s="1" t="n">
        <f aca="false">Volumes!$N49</f>
        <v>490</v>
      </c>
      <c r="K74" s="1" t="n">
        <f aca="false">Volumes!$N49</f>
        <v>490</v>
      </c>
      <c r="M74" s="1" t="n">
        <f aca="false">Volumes!$P49</f>
        <v>630</v>
      </c>
    </row>
    <row r="75" customFormat="false" ht="12.75" hidden="false" customHeight="false" outlineLevel="0" collapsed="false">
      <c r="B75" s="13" t="n">
        <f aca="false">Volumes!A50</f>
        <v>38200</v>
      </c>
      <c r="C75" s="1" t="n">
        <f aca="false">Volumes!$M50</f>
        <v>600</v>
      </c>
      <c r="D75" s="1" t="n">
        <f aca="false">Volumes!$M50</f>
        <v>600</v>
      </c>
      <c r="E75" s="1" t="n">
        <f aca="false">Volumes!$M50</f>
        <v>600</v>
      </c>
      <c r="G75" s="13" t="n">
        <f aca="false">B75</f>
        <v>38200</v>
      </c>
      <c r="I75" s="1" t="n">
        <f aca="false">Volumes!$N50</f>
        <v>420</v>
      </c>
      <c r="J75" s="1" t="n">
        <f aca="false">Volumes!$N50</f>
        <v>420</v>
      </c>
      <c r="K75" s="1" t="n">
        <f aca="false">Volumes!$N50</f>
        <v>420</v>
      </c>
      <c r="M75" s="1" t="n">
        <f aca="false">Volumes!$P50</f>
        <v>540</v>
      </c>
    </row>
    <row r="76" customFormat="false" ht="12.75" hidden="false" customHeight="false" outlineLevel="0" collapsed="false">
      <c r="B76" s="13" t="n">
        <f aca="false">Volumes!A51</f>
        <v>38231</v>
      </c>
      <c r="C76" s="1" t="n">
        <f aca="false">Volumes!$M51</f>
        <v>800</v>
      </c>
      <c r="D76" s="1" t="n">
        <f aca="false">Volumes!$M51</f>
        <v>800</v>
      </c>
      <c r="E76" s="1" t="n">
        <f aca="false">Volumes!$M51</f>
        <v>800</v>
      </c>
      <c r="G76" s="13" t="n">
        <f aca="false">B76</f>
        <v>38231</v>
      </c>
      <c r="I76" s="1" t="n">
        <f aca="false">Volumes!$N51</f>
        <v>560</v>
      </c>
      <c r="J76" s="1" t="n">
        <f aca="false">Volumes!$N51</f>
        <v>560</v>
      </c>
      <c r="K76" s="1" t="n">
        <f aca="false">Volumes!$N51</f>
        <v>560</v>
      </c>
      <c r="M76" s="1" t="n">
        <f aca="false">Volumes!$P51</f>
        <v>720</v>
      </c>
    </row>
    <row r="77" customFormat="false" ht="12.75" hidden="false" customHeight="false" outlineLevel="0" collapsed="false">
      <c r="B77" s="13" t="n">
        <f aca="false">Volumes!A52</f>
        <v>38261</v>
      </c>
      <c r="C77" s="1" t="n">
        <f aca="false">Volumes!$M52</f>
        <v>1200</v>
      </c>
      <c r="D77" s="1" t="n">
        <f aca="false">Volumes!$M52</f>
        <v>1200</v>
      </c>
      <c r="E77" s="1" t="n">
        <f aca="false">Volumes!$M52</f>
        <v>1200</v>
      </c>
      <c r="G77" s="13" t="n">
        <f aca="false">B77</f>
        <v>38261</v>
      </c>
      <c r="I77" s="1" t="n">
        <f aca="false">Volumes!$N52</f>
        <v>840</v>
      </c>
      <c r="J77" s="1" t="n">
        <f aca="false">Volumes!$N52</f>
        <v>840</v>
      </c>
      <c r="K77" s="1" t="n">
        <f aca="false">Volumes!$N52</f>
        <v>840</v>
      </c>
      <c r="M77" s="1" t="n">
        <f aca="false">Volumes!$P52</f>
        <v>1080</v>
      </c>
    </row>
    <row r="78" customFormat="false" ht="12.75" hidden="false" customHeight="false" outlineLevel="0" collapsed="false">
      <c r="B78" s="13" t="n">
        <f aca="false">Volumes!A53</f>
        <v>38292</v>
      </c>
      <c r="C78" s="1" t="n">
        <f aca="false">Volumes!$M53</f>
        <v>2100</v>
      </c>
      <c r="D78" s="1" t="n">
        <f aca="false">Volumes!$M53</f>
        <v>2100</v>
      </c>
      <c r="E78" s="1" t="n">
        <f aca="false">Volumes!$M53</f>
        <v>2100</v>
      </c>
      <c r="G78" s="13" t="n">
        <f aca="false">B78</f>
        <v>38292</v>
      </c>
      <c r="I78" s="1" t="n">
        <f aca="false">Volumes!$N53</f>
        <v>1470</v>
      </c>
      <c r="J78" s="1" t="n">
        <f aca="false">Volumes!$N53</f>
        <v>1470</v>
      </c>
      <c r="K78" s="1" t="n">
        <f aca="false">Volumes!$N53</f>
        <v>1470</v>
      </c>
      <c r="M78" s="1" t="n">
        <f aca="false">Volumes!$P53</f>
        <v>1890</v>
      </c>
    </row>
    <row r="79" customFormat="false" ht="12.75" hidden="false" customHeight="false" outlineLevel="0" collapsed="false">
      <c r="B79" s="13" t="n">
        <f aca="false">Volumes!A54</f>
        <v>38322</v>
      </c>
      <c r="C79" s="1" t="n">
        <f aca="false">Volumes!$M54</f>
        <v>7800</v>
      </c>
      <c r="D79" s="1" t="n">
        <f aca="false">Volumes!$M54</f>
        <v>7800</v>
      </c>
      <c r="E79" s="1" t="n">
        <f aca="false">Volumes!$M54</f>
        <v>7800</v>
      </c>
      <c r="G79" s="13" t="n">
        <f aca="false">B79</f>
        <v>38322</v>
      </c>
      <c r="I79" s="1" t="n">
        <f aca="false">Volumes!$N54</f>
        <v>5460</v>
      </c>
      <c r="J79" s="1" t="n">
        <f aca="false">Volumes!$N54</f>
        <v>5460</v>
      </c>
      <c r="K79" s="1" t="n">
        <f aca="false">Volumes!$N54</f>
        <v>5460</v>
      </c>
      <c r="M79" s="1" t="n">
        <f aca="false">Volumes!$P54</f>
        <v>7020</v>
      </c>
    </row>
    <row r="80" customFormat="false" ht="12.75" hidden="false" customHeight="false" outlineLevel="0" collapsed="false">
      <c r="B80" s="13" t="n">
        <f aca="false">Volumes!A55</f>
        <v>38353</v>
      </c>
      <c r="C80" s="1" t="n">
        <f aca="false">Volumes!$M55</f>
        <v>9400</v>
      </c>
      <c r="D80" s="1" t="n">
        <f aca="false">Volumes!$M55</f>
        <v>9400</v>
      </c>
      <c r="E80" s="1" t="n">
        <f aca="false">Volumes!$M55</f>
        <v>9400</v>
      </c>
      <c r="G80" s="13" t="n">
        <f aca="false">B80</f>
        <v>38353</v>
      </c>
      <c r="I80" s="1" t="n">
        <f aca="false">Volumes!$N55</f>
        <v>6580</v>
      </c>
      <c r="J80" s="1" t="n">
        <f aca="false">Volumes!$N55</f>
        <v>6580</v>
      </c>
      <c r="K80" s="1" t="n">
        <f aca="false">Volumes!$N55</f>
        <v>6580</v>
      </c>
      <c r="M80" s="1" t="n">
        <f aca="false">Volumes!$P55</f>
        <v>8460</v>
      </c>
    </row>
    <row r="81" customFormat="false" ht="12.75" hidden="false" customHeight="false" outlineLevel="0" collapsed="false">
      <c r="B81" s="13" t="n">
        <f aca="false">Volumes!A56</f>
        <v>38384</v>
      </c>
      <c r="C81" s="1" t="n">
        <f aca="false">Volumes!$M56</f>
        <v>8200</v>
      </c>
      <c r="D81" s="1" t="n">
        <f aca="false">Volumes!$M56</f>
        <v>8200</v>
      </c>
      <c r="E81" s="1" t="n">
        <f aca="false">Volumes!$M56</f>
        <v>8200</v>
      </c>
      <c r="G81" s="13" t="n">
        <f aca="false">B81</f>
        <v>38384</v>
      </c>
      <c r="I81" s="1" t="n">
        <f aca="false">Volumes!$N56</f>
        <v>5740</v>
      </c>
      <c r="J81" s="1" t="n">
        <f aca="false">Volumes!$N56</f>
        <v>5740</v>
      </c>
      <c r="K81" s="1" t="n">
        <f aca="false">Volumes!$N56</f>
        <v>5740</v>
      </c>
      <c r="M81" s="1" t="n">
        <f aca="false">Volumes!$P56</f>
        <v>7380</v>
      </c>
    </row>
    <row r="82" customFormat="false" ht="12.75" hidden="false" customHeight="false" outlineLevel="0" collapsed="false">
      <c r="B82" s="13" t="n">
        <f aca="false">Volumes!A57</f>
        <v>38412</v>
      </c>
      <c r="C82" s="1" t="n">
        <f aca="false">Volumes!$M57</f>
        <v>5200</v>
      </c>
      <c r="D82" s="1" t="n">
        <f aca="false">Volumes!$M57</f>
        <v>5200</v>
      </c>
      <c r="E82" s="1" t="n">
        <f aca="false">Volumes!$M57</f>
        <v>5200</v>
      </c>
      <c r="G82" s="13" t="n">
        <f aca="false">B82</f>
        <v>38412</v>
      </c>
      <c r="I82" s="1" t="n">
        <f aca="false">Volumes!$N57</f>
        <v>3640</v>
      </c>
      <c r="J82" s="1" t="n">
        <f aca="false">Volumes!$N57</f>
        <v>3640</v>
      </c>
      <c r="K82" s="1" t="n">
        <f aca="false">Volumes!$N57</f>
        <v>3640</v>
      </c>
      <c r="M82" s="1" t="n">
        <f aca="false">Volumes!$P57</f>
        <v>4680</v>
      </c>
    </row>
    <row r="83" customFormat="false" ht="12.75" hidden="false" customHeight="false" outlineLevel="0" collapsed="false">
      <c r="B83" s="13" t="n">
        <f aca="false">Volumes!A58</f>
        <v>38443</v>
      </c>
      <c r="C83" s="1" t="n">
        <f aca="false">Volumes!$M58</f>
        <v>4300</v>
      </c>
      <c r="D83" s="1" t="n">
        <f aca="false">Volumes!$M58</f>
        <v>4300</v>
      </c>
      <c r="E83" s="1" t="n">
        <f aca="false">Volumes!$M58</f>
        <v>4300</v>
      </c>
      <c r="G83" s="13" t="n">
        <f aca="false">B83</f>
        <v>38443</v>
      </c>
      <c r="I83" s="1" t="n">
        <f aca="false">Volumes!$N58</f>
        <v>3010</v>
      </c>
      <c r="J83" s="1" t="n">
        <f aca="false">Volumes!$N58</f>
        <v>3010</v>
      </c>
      <c r="K83" s="1" t="n">
        <f aca="false">Volumes!$N58</f>
        <v>3010</v>
      </c>
      <c r="M83" s="1" t="n">
        <f aca="false">Volumes!$P58</f>
        <v>3870</v>
      </c>
    </row>
    <row r="84" customFormat="false" ht="12.75" hidden="false" customHeight="false" outlineLevel="0" collapsed="false">
      <c r="B84" s="13" t="n">
        <f aca="false">Volumes!A59</f>
        <v>38473</v>
      </c>
      <c r="C84" s="1" t="n">
        <f aca="false">Volumes!$M59</f>
        <v>1600</v>
      </c>
      <c r="D84" s="1" t="n">
        <f aca="false">Volumes!$M59</f>
        <v>1600</v>
      </c>
      <c r="E84" s="1" t="n">
        <f aca="false">Volumes!$M59</f>
        <v>1600</v>
      </c>
      <c r="G84" s="13" t="n">
        <f aca="false">B84</f>
        <v>38473</v>
      </c>
      <c r="I84" s="1" t="n">
        <f aca="false">Volumes!$N59</f>
        <v>1120</v>
      </c>
      <c r="J84" s="1" t="n">
        <f aca="false">Volumes!$N59</f>
        <v>1120</v>
      </c>
      <c r="K84" s="1" t="n">
        <f aca="false">Volumes!$N59</f>
        <v>1120</v>
      </c>
      <c r="M84" s="1" t="n">
        <f aca="false">Volumes!$P59</f>
        <v>1440</v>
      </c>
    </row>
    <row r="85" customFormat="false" ht="12.75" hidden="false" customHeight="false" outlineLevel="0" collapsed="false">
      <c r="B85" s="13" t="n">
        <f aca="false">Volumes!A60</f>
        <v>38504</v>
      </c>
      <c r="C85" s="1" t="n">
        <f aca="false">Volumes!$M60</f>
        <v>1100</v>
      </c>
      <c r="D85" s="1" t="n">
        <f aca="false">Volumes!$M60</f>
        <v>1100</v>
      </c>
      <c r="E85" s="1" t="n">
        <f aca="false">Volumes!$M60</f>
        <v>1100</v>
      </c>
      <c r="G85" s="13" t="n">
        <f aca="false">B85</f>
        <v>38504</v>
      </c>
      <c r="I85" s="1" t="n">
        <f aca="false">Volumes!$N60</f>
        <v>770</v>
      </c>
      <c r="J85" s="1" t="n">
        <f aca="false">Volumes!$N60</f>
        <v>770</v>
      </c>
      <c r="K85" s="1" t="n">
        <f aca="false">Volumes!$N60</f>
        <v>770</v>
      </c>
      <c r="M85" s="1" t="n">
        <f aca="false">Volumes!$P60</f>
        <v>990</v>
      </c>
    </row>
    <row r="86" customFormat="false" ht="12.75" hidden="false" customHeight="false" outlineLevel="0" collapsed="false">
      <c r="B86" s="13" t="n">
        <f aca="false">Volumes!A61</f>
        <v>38534</v>
      </c>
      <c r="C86" s="1" t="n">
        <f aca="false">Volumes!$M61</f>
        <v>900</v>
      </c>
      <c r="D86" s="1" t="n">
        <f aca="false">Volumes!$M61</f>
        <v>900</v>
      </c>
      <c r="E86" s="1" t="n">
        <f aca="false">Volumes!$M61</f>
        <v>900</v>
      </c>
      <c r="G86" s="13" t="n">
        <f aca="false">B86</f>
        <v>38534</v>
      </c>
      <c r="I86" s="1" t="n">
        <f aca="false">Volumes!$N61</f>
        <v>630</v>
      </c>
      <c r="J86" s="1" t="n">
        <f aca="false">Volumes!$N61</f>
        <v>630</v>
      </c>
      <c r="K86" s="1" t="n">
        <f aca="false">Volumes!$N61</f>
        <v>630</v>
      </c>
      <c r="M86" s="1" t="n">
        <f aca="false">Volumes!$P61</f>
        <v>810</v>
      </c>
    </row>
    <row r="87" customFormat="false" ht="12.75" hidden="false" customHeight="false" outlineLevel="0" collapsed="false">
      <c r="B87" s="13" t="n">
        <f aca="false">Volumes!A62</f>
        <v>38565</v>
      </c>
      <c r="C87" s="1" t="n">
        <f aca="false">Volumes!$M62</f>
        <v>800</v>
      </c>
      <c r="D87" s="1" t="n">
        <f aca="false">Volumes!$M62</f>
        <v>800</v>
      </c>
      <c r="E87" s="1" t="n">
        <f aca="false">Volumes!$M62</f>
        <v>800</v>
      </c>
      <c r="G87" s="13" t="n">
        <f aca="false">B87</f>
        <v>38565</v>
      </c>
      <c r="I87" s="1" t="n">
        <f aca="false">Volumes!$N62</f>
        <v>560</v>
      </c>
      <c r="J87" s="1" t="n">
        <f aca="false">Volumes!$N62</f>
        <v>560</v>
      </c>
      <c r="K87" s="1" t="n">
        <f aca="false">Volumes!$N62</f>
        <v>560</v>
      </c>
      <c r="M87" s="1" t="n">
        <f aca="false">Volumes!$P62</f>
        <v>720</v>
      </c>
    </row>
    <row r="88" customFormat="false" ht="12.75" hidden="false" customHeight="false" outlineLevel="0" collapsed="false">
      <c r="B88" s="13" t="n">
        <f aca="false">Volumes!A63</f>
        <v>38596</v>
      </c>
      <c r="C88" s="1" t="n">
        <f aca="false">Volumes!$M63</f>
        <v>1000</v>
      </c>
      <c r="D88" s="1" t="n">
        <f aca="false">Volumes!$M63</f>
        <v>1000</v>
      </c>
      <c r="E88" s="1" t="n">
        <f aca="false">Volumes!$M63</f>
        <v>1000</v>
      </c>
      <c r="G88" s="13" t="n">
        <f aca="false">B88</f>
        <v>38596</v>
      </c>
      <c r="I88" s="1" t="n">
        <f aca="false">Volumes!$N63</f>
        <v>700</v>
      </c>
      <c r="J88" s="1" t="n">
        <f aca="false">Volumes!$N63</f>
        <v>700</v>
      </c>
      <c r="K88" s="1" t="n">
        <f aca="false">Volumes!$N63</f>
        <v>700</v>
      </c>
      <c r="M88" s="1" t="n">
        <f aca="false">Volumes!$P63</f>
        <v>900</v>
      </c>
    </row>
    <row r="89" customFormat="false" ht="12.75" hidden="false" customHeight="false" outlineLevel="0" collapsed="false">
      <c r="B89" s="13" t="n">
        <f aca="false">Volumes!A64</f>
        <v>38626</v>
      </c>
      <c r="C89" s="1" t="n">
        <f aca="false">Volumes!$M64</f>
        <v>1400</v>
      </c>
      <c r="D89" s="1" t="n">
        <f aca="false">Volumes!$M64</f>
        <v>1400</v>
      </c>
      <c r="E89" s="1" t="n">
        <f aca="false">Volumes!$M64</f>
        <v>1400</v>
      </c>
      <c r="G89" s="13" t="n">
        <f aca="false">B89</f>
        <v>38626</v>
      </c>
      <c r="I89" s="1" t="n">
        <f aca="false">Volumes!$N64</f>
        <v>980</v>
      </c>
      <c r="J89" s="1" t="n">
        <f aca="false">Volumes!$N64</f>
        <v>980</v>
      </c>
      <c r="K89" s="1" t="n">
        <f aca="false">Volumes!$N64</f>
        <v>980</v>
      </c>
      <c r="M89" s="1" t="n">
        <f aca="false">Volumes!$P64</f>
        <v>1260</v>
      </c>
    </row>
    <row r="90" customFormat="false" ht="12.75" hidden="false" customHeight="false" outlineLevel="0" collapsed="false">
      <c r="B90" s="13"/>
    </row>
    <row r="91" customFormat="false" ht="12.75" hidden="false" customHeight="false" outlineLevel="0" collapsed="false">
      <c r="B91" s="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C6" activePane="bottomRight" state="frozen"/>
      <selection pane="topLeft" activeCell="A1" activeCellId="0" sqref="A1"/>
      <selection pane="topRight" activeCell="C1" activeCellId="0" sqref="C1"/>
      <selection pane="bottomLeft" activeCell="A6" activeCellId="0" sqref="A6"/>
      <selection pane="bottomRight" activeCell="N5" activeCellId="0" sqref="N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1.28"/>
    <col collapsed="false" customWidth="true" hidden="false" outlineLevel="0" max="4" min="4" style="0" width="12.56"/>
    <col collapsed="false" customWidth="false" hidden="true" outlineLevel="0" max="6" min="5" style="0" width="9.06"/>
    <col collapsed="false" customWidth="true" hidden="false" outlineLevel="0" max="8" min="8" style="0" width="12.85"/>
    <col collapsed="false" customWidth="true" hidden="false" outlineLevel="0" max="10" min="9" style="0" width="10.28"/>
    <col collapsed="false" customWidth="true" hidden="false" outlineLevel="0" max="11" min="11" style="0" width="13.56"/>
    <col collapsed="false" customWidth="false" hidden="true" outlineLevel="0" max="12" min="12" style="0" width="9.06"/>
    <col collapsed="false" customWidth="true" hidden="false" outlineLevel="0" max="13" min="13" style="0" width="9.28"/>
  </cols>
  <sheetData>
    <row r="1" customFormat="false" ht="12.75" hidden="false" customHeight="false" outlineLevel="0" collapsed="false">
      <c r="A1" s="0" t="s">
        <v>44</v>
      </c>
      <c r="C1" s="0" t="n">
        <v>1.02599068316608</v>
      </c>
      <c r="D1" s="0" t="s">
        <v>45</v>
      </c>
      <c r="G1" s="0" t="n">
        <v>2001</v>
      </c>
      <c r="H1" s="16" t="n">
        <f aca="false">SUMIF($E$6:$E$41,G1,$C$6:$C$41)</f>
        <v>550793.864341563</v>
      </c>
    </row>
    <row r="2" customFormat="false" ht="12.75" hidden="false" customHeight="false" outlineLevel="0" collapsed="false">
      <c r="G2" s="0" t="n">
        <v>2002</v>
      </c>
      <c r="H2" s="16" t="n">
        <f aca="false">SUMIF($E$6:$E$41,G2,$C$6:$C$41)</f>
        <v>1212095.13318558</v>
      </c>
      <c r="N2" s="0" t="s">
        <v>46</v>
      </c>
    </row>
    <row r="3" customFormat="false" ht="12.75" hidden="false" customHeight="false" outlineLevel="0" collapsed="false">
      <c r="G3" s="0" t="n">
        <v>2003</v>
      </c>
      <c r="H3" s="16" t="n">
        <f aca="false">SUMIF($E$6:$E$41,G3,$C$6:$C$41)</f>
        <v>2228255.79961625</v>
      </c>
      <c r="N3" s="0" t="s">
        <v>47</v>
      </c>
      <c r="P3" s="0" t="s">
        <v>48</v>
      </c>
    </row>
    <row r="4" customFormat="false" ht="12.75" hidden="false" customHeight="false" outlineLevel="0" collapsed="false">
      <c r="H4" s="17" t="s">
        <v>49</v>
      </c>
      <c r="I4" s="17"/>
      <c r="J4" s="17"/>
      <c r="K4" s="0" t="s">
        <v>50</v>
      </c>
      <c r="M4" s="0" t="s">
        <v>51</v>
      </c>
      <c r="N4" s="18" t="n">
        <v>0.3</v>
      </c>
      <c r="O4" s="0" t="s">
        <v>52</v>
      </c>
      <c r="P4" s="0" t="s">
        <v>53</v>
      </c>
    </row>
    <row r="5" customFormat="false" ht="12.75" hidden="false" customHeight="false" outlineLevel="0" collapsed="false">
      <c r="B5" s="0" t="s">
        <v>54</v>
      </c>
      <c r="C5" s="0" t="s">
        <v>55</v>
      </c>
      <c r="D5" s="0" t="s">
        <v>56</v>
      </c>
      <c r="H5" s="0" t="s">
        <v>9</v>
      </c>
      <c r="I5" s="0" t="s">
        <v>8</v>
      </c>
      <c r="J5" s="0" t="s">
        <v>57</v>
      </c>
    </row>
    <row r="6" customFormat="false" ht="12.75" hidden="false" customHeight="false" outlineLevel="0" collapsed="false">
      <c r="A6" s="19" t="n">
        <v>36892</v>
      </c>
      <c r="B6" s="16" t="n">
        <v>97458</v>
      </c>
      <c r="C6" s="16" t="n">
        <f aca="false">B6*$C$1</f>
        <v>99991</v>
      </c>
      <c r="D6" s="20" t="n">
        <f aca="false">C6/10000</f>
        <v>9.9991</v>
      </c>
      <c r="E6" s="0" t="n">
        <f aca="false">YEAR(A6)</f>
        <v>2001</v>
      </c>
      <c r="F6" s="21" t="n">
        <f aca="false">IF(E6=$G$1,C6/$H$1,IF(E6=$G$2,C6/$H$2,IF(E6=$G$3,C6/$H$3)))</f>
        <v>0.181539785523088</v>
      </c>
      <c r="G6" s="0" t="n">
        <v>31</v>
      </c>
      <c r="H6" s="22" t="n">
        <f aca="false">$C6*(1/3)</f>
        <v>33330.3333333333</v>
      </c>
      <c r="I6" s="22" t="n">
        <f aca="false">$C6*(1/3)</f>
        <v>33330.3333333333</v>
      </c>
      <c r="J6" s="22" t="n">
        <f aca="false">$C6*(1/3)</f>
        <v>33330.3333333333</v>
      </c>
    </row>
    <row r="7" customFormat="false" ht="12.75" hidden="false" customHeight="false" outlineLevel="0" collapsed="false">
      <c r="A7" s="19" t="n">
        <v>36923</v>
      </c>
      <c r="B7" s="16" t="n">
        <v>73220</v>
      </c>
      <c r="C7" s="16" t="n">
        <f aca="false">B7*$C$1</f>
        <v>75123.0378214205</v>
      </c>
      <c r="D7" s="20" t="n">
        <f aca="false">C7/10000</f>
        <v>7.51230378214205</v>
      </c>
      <c r="E7" s="0" t="n">
        <f aca="false">YEAR(A7)</f>
        <v>2001</v>
      </c>
      <c r="F7" s="21" t="n">
        <f aca="false">IF(E7=$G$1,C7/$H$1,IF(E7=$G$2,C7/$H$2,IF(E7=$G$3,C7/$H$3)))</f>
        <v>0.136390476882354</v>
      </c>
      <c r="G7" s="0" t="n">
        <v>28</v>
      </c>
      <c r="H7" s="22" t="n">
        <f aca="false">$C7*(1/3)</f>
        <v>25041.0126071402</v>
      </c>
      <c r="I7" s="22" t="n">
        <f aca="false">$C7*(1/3)</f>
        <v>25041.0126071402</v>
      </c>
      <c r="J7" s="22" t="n">
        <f aca="false">$C7*(1/3)</f>
        <v>25041.0126071402</v>
      </c>
    </row>
    <row r="8" customFormat="false" ht="12.75" hidden="false" customHeight="false" outlineLevel="0" collapsed="false">
      <c r="A8" s="19" t="n">
        <v>36951</v>
      </c>
      <c r="B8" s="16" t="n">
        <v>58321</v>
      </c>
      <c r="C8" s="16" t="n">
        <f aca="false">B8*$C$1</f>
        <v>59836.8026329291</v>
      </c>
      <c r="D8" s="20" t="n">
        <f aca="false">C8/10000</f>
        <v>5.98368026329291</v>
      </c>
      <c r="E8" s="0" t="n">
        <f aca="false">YEAR(A8)</f>
        <v>2001</v>
      </c>
      <c r="F8" s="21" t="n">
        <f aca="false">IF(E8=$G$1,C8/$H$1,IF(E8=$G$2,C8/$H$2,IF(E8=$G$3,C8/$H$3)))</f>
        <v>0.10863738052794</v>
      </c>
      <c r="G8" s="0" t="n">
        <v>31</v>
      </c>
      <c r="H8" s="22" t="n">
        <f aca="false">$C8*(1/3)</f>
        <v>19945.600877643</v>
      </c>
      <c r="I8" s="22" t="n">
        <f aca="false">$C8*(1/3)</f>
        <v>19945.600877643</v>
      </c>
      <c r="J8" s="22" t="n">
        <f aca="false">$C8*(1/3)</f>
        <v>19945.600877643</v>
      </c>
    </row>
    <row r="9" customFormat="false" ht="12.75" hidden="false" customHeight="false" outlineLevel="0" collapsed="false">
      <c r="A9" s="19" t="n">
        <v>36982</v>
      </c>
      <c r="B9" s="16" t="n">
        <v>42376</v>
      </c>
      <c r="C9" s="16" t="n">
        <f aca="false">B9*$C$1</f>
        <v>43477.3811898459</v>
      </c>
      <c r="D9" s="20" t="n">
        <f aca="false">C9/10000</f>
        <v>4.34773811898459</v>
      </c>
      <c r="E9" s="0" t="n">
        <f aca="false">YEAR(A9)</f>
        <v>2001</v>
      </c>
      <c r="F9" s="21" t="n">
        <f aca="false">IF(E9=$G$1,C9/$H$1,IF(E9=$G$2,C9/$H$2,IF(E9=$G$3,C9/$H$3)))</f>
        <v>0.0789358487894926</v>
      </c>
      <c r="G9" s="0" t="n">
        <v>30</v>
      </c>
      <c r="H9" s="22" t="n">
        <f aca="false">$C9*(1/3)</f>
        <v>14492.4603966153</v>
      </c>
      <c r="I9" s="22" t="n">
        <f aca="false">$C9*(1/3)</f>
        <v>14492.4603966153</v>
      </c>
      <c r="J9" s="22" t="n">
        <f aca="false">$C9*(1/3)</f>
        <v>14492.4603966153</v>
      </c>
    </row>
    <row r="10" customFormat="false" ht="12.75" hidden="false" customHeight="false" outlineLevel="0" collapsed="false">
      <c r="A10" s="19" t="n">
        <v>37012</v>
      </c>
      <c r="B10" s="16" t="n">
        <v>15703</v>
      </c>
      <c r="C10" s="16" t="n">
        <f aca="false">B10*$C$1</f>
        <v>16111.131697757</v>
      </c>
      <c r="D10" s="20" t="n">
        <f aca="false">C10/10000</f>
        <v>1.6111131697757</v>
      </c>
      <c r="E10" s="0" t="n">
        <f aca="false">YEAR(A10)</f>
        <v>2001</v>
      </c>
      <c r="F10" s="21" t="n">
        <f aca="false">IF(E10=$G$1,C10/$H$1,IF(E10=$G$2,C10/$H$2,IF(E10=$G$3,C10/$H$3)))</f>
        <v>0.0292507464966349</v>
      </c>
      <c r="G10" s="0" t="n">
        <v>31</v>
      </c>
      <c r="H10" s="22" t="n">
        <f aca="false">$C10*(1/3)</f>
        <v>5370.37723258566</v>
      </c>
      <c r="I10" s="22" t="n">
        <f aca="false">$C10*(1/3)</f>
        <v>5370.37723258566</v>
      </c>
      <c r="J10" s="22" t="n">
        <f aca="false">$C10*(1/3)</f>
        <v>5370.37723258566</v>
      </c>
    </row>
    <row r="11" customFormat="false" ht="12.75" hidden="false" customHeight="false" outlineLevel="0" collapsed="false">
      <c r="A11" s="19" t="n">
        <v>37043</v>
      </c>
      <c r="B11" s="16" t="n">
        <v>14111</v>
      </c>
      <c r="C11" s="16" t="n">
        <f aca="false">B11*$C$1</f>
        <v>14477.7545301566</v>
      </c>
      <c r="D11" s="20" t="n">
        <f aca="false">C11/10000</f>
        <v>1.44777545301566</v>
      </c>
      <c r="E11" s="0" t="n">
        <f aca="false">YEAR(A11)</f>
        <v>2001</v>
      </c>
      <c r="F11" s="21" t="n">
        <f aca="false">IF(E11=$G$1,C11/$H$1,IF(E11=$G$2,C11/$H$2,IF(E11=$G$3,C11/$H$3)))</f>
        <v>0.0262852501951229</v>
      </c>
      <c r="G11" s="0" t="n">
        <v>30</v>
      </c>
      <c r="H11" s="22" t="n">
        <f aca="false">$C11*(1/3)</f>
        <v>4825.91817671886</v>
      </c>
      <c r="I11" s="22" t="n">
        <f aca="false">$C11*(1/3)</f>
        <v>4825.91817671886</v>
      </c>
      <c r="J11" s="22" t="n">
        <f aca="false">$C11*(1/3)</f>
        <v>4825.91817671886</v>
      </c>
    </row>
    <row r="12" customFormat="false" ht="12.75" hidden="false" customHeight="false" outlineLevel="0" collapsed="false">
      <c r="A12" s="19" t="n">
        <v>37073</v>
      </c>
      <c r="B12" s="16" t="n">
        <v>14344</v>
      </c>
      <c r="C12" s="16" t="n">
        <f aca="false">B12*$C$1</f>
        <v>14716.8103593343</v>
      </c>
      <c r="D12" s="20" t="n">
        <f aca="false">C12/10000</f>
        <v>1.47168103593343</v>
      </c>
      <c r="E12" s="0" t="n">
        <f aca="false">YEAR(A12)</f>
        <v>2001</v>
      </c>
      <c r="F12" s="21" t="n">
        <f aca="false">IF(E12=$G$1,C12/$H$1,IF(E12=$G$2,C12/$H$2,IF(E12=$G$3,C12/$H$3)))</f>
        <v>0.0267192706965377</v>
      </c>
      <c r="G12" s="0" t="n">
        <v>31</v>
      </c>
      <c r="H12" s="22" t="n">
        <f aca="false">$C12*(1/3)</f>
        <v>4905.60345311143</v>
      </c>
      <c r="I12" s="22" t="n">
        <f aca="false">$C12*(1/3)</f>
        <v>4905.60345311143</v>
      </c>
      <c r="J12" s="22" t="n">
        <f aca="false">$C12*(1/3)</f>
        <v>4905.60345311143</v>
      </c>
    </row>
    <row r="13" customFormat="false" ht="12.75" hidden="false" customHeight="false" outlineLevel="0" collapsed="false">
      <c r="A13" s="19" t="n">
        <v>37104</v>
      </c>
      <c r="B13" s="16" t="n">
        <v>14332</v>
      </c>
      <c r="C13" s="16" t="n">
        <f aca="false">B13*$C$1</f>
        <v>14704.4984711363</v>
      </c>
      <c r="D13" s="20" t="n">
        <f aca="false">C13/10000</f>
        <v>1.47044984711363</v>
      </c>
      <c r="E13" s="0" t="n">
        <f aca="false">YEAR(A13)</f>
        <v>2001</v>
      </c>
      <c r="F13" s="21" t="n">
        <f aca="false">IF(E13=$G$1,C13/$H$1,IF(E13=$G$2,C13/$H$2,IF(E13=$G$3,C13/$H$3)))</f>
        <v>0.0266969177093404</v>
      </c>
      <c r="G13" s="0" t="n">
        <v>31</v>
      </c>
      <c r="H13" s="22" t="n">
        <f aca="false">$C13*(1/3)</f>
        <v>4901.49949037876</v>
      </c>
      <c r="I13" s="22" t="n">
        <f aca="false">$C13*(1/3)</f>
        <v>4901.49949037876</v>
      </c>
      <c r="J13" s="22" t="n">
        <f aca="false">$C13*(1/3)</f>
        <v>4901.49949037876</v>
      </c>
    </row>
    <row r="14" customFormat="false" ht="12.75" hidden="false" customHeight="false" outlineLevel="0" collapsed="false">
      <c r="A14" s="19" t="n">
        <v>37135</v>
      </c>
      <c r="B14" s="16" t="n">
        <v>15821</v>
      </c>
      <c r="C14" s="16" t="n">
        <f aca="false">B14*$C$1</f>
        <v>16232.1985983706</v>
      </c>
      <c r="D14" s="20" t="n">
        <f aca="false">C14/10000</f>
        <v>1.62321985983706</v>
      </c>
      <c r="E14" s="0" t="n">
        <f aca="false">YEAR(A14)</f>
        <v>2001</v>
      </c>
      <c r="F14" s="21" t="n">
        <f aca="false">IF(E14=$G$1,C14/$H$1,IF(E14=$G$2,C14/$H$2,IF(E14=$G$3,C14/$H$3)))</f>
        <v>0.029470550870742</v>
      </c>
      <c r="G14" s="0" t="n">
        <v>30</v>
      </c>
      <c r="H14" s="22" t="n">
        <f aca="false">$C14*(1/3)</f>
        <v>5410.73286612353</v>
      </c>
      <c r="I14" s="22" t="n">
        <f aca="false">$C14*(1/3)</f>
        <v>5410.73286612353</v>
      </c>
      <c r="J14" s="22" t="n">
        <f aca="false">$C14*(1/3)</f>
        <v>5410.73286612353</v>
      </c>
    </row>
    <row r="15" customFormat="false" ht="12.75" hidden="false" customHeight="false" outlineLevel="0" collapsed="false">
      <c r="A15" s="19" t="n">
        <v>37165</v>
      </c>
      <c r="B15" s="16" t="n">
        <v>20910</v>
      </c>
      <c r="C15" s="16" t="n">
        <f aca="false">B15*$C$1</f>
        <v>21453.4651850028</v>
      </c>
      <c r="D15" s="20" t="n">
        <f aca="false">C15/10000</f>
        <v>2.14534651850028</v>
      </c>
      <c r="E15" s="0" t="n">
        <f aca="false">YEAR(A15)</f>
        <v>2001</v>
      </c>
      <c r="F15" s="21" t="n">
        <f aca="false">IF(E15=$G$1,C15/$H$1,IF(E15=$G$2,C15/$H$2,IF(E15=$G$3,C15/$H$3)))</f>
        <v>0.0389500801913416</v>
      </c>
      <c r="G15" s="0" t="n">
        <v>31</v>
      </c>
      <c r="H15" s="22" t="n">
        <f aca="false">$C15*(1/3)</f>
        <v>7151.15506166759</v>
      </c>
      <c r="I15" s="22" t="n">
        <f aca="false">$C15*(1/3)</f>
        <v>7151.15506166759</v>
      </c>
      <c r="J15" s="22" t="n">
        <f aca="false">$C15*(1/3)</f>
        <v>7151.15506166759</v>
      </c>
      <c r="K15" s="22" t="n">
        <f aca="false">J15/G15</f>
        <v>230.682421344116</v>
      </c>
      <c r="L15" s="22" t="n">
        <f aca="false">ROUNDUP(K15/100,0)</f>
        <v>3</v>
      </c>
      <c r="M15" s="22" t="n">
        <f aca="false">L15*100</f>
        <v>300</v>
      </c>
      <c r="N15" s="0" t="n">
        <f aca="false">M15*(1-$N$4)</f>
        <v>210</v>
      </c>
      <c r="O15" s="0" t="n">
        <f aca="false">N15*3</f>
        <v>630</v>
      </c>
      <c r="P15" s="0" t="n">
        <f aca="false">(M15*3)-O15</f>
        <v>270</v>
      </c>
    </row>
    <row r="16" customFormat="false" ht="12.75" hidden="false" customHeight="false" outlineLevel="0" collapsed="false">
      <c r="A16" s="19" t="n">
        <v>37196</v>
      </c>
      <c r="B16" s="16" t="n">
        <v>38606</v>
      </c>
      <c r="C16" s="16" t="n">
        <f aca="false">B16*$C$1</f>
        <v>39609.3963143098</v>
      </c>
      <c r="D16" s="20" t="n">
        <f aca="false">C16/10000</f>
        <v>3.96093963143098</v>
      </c>
      <c r="E16" s="0" t="n">
        <f aca="false">YEAR(A16)</f>
        <v>2001</v>
      </c>
      <c r="F16" s="21" t="n">
        <f aca="false">IF(E16=$G$1,C16/$H$1,IF(E16=$G$2,C16/$H$2,IF(E16=$G$3,C16/$H$3)))</f>
        <v>0.0719132853116658</v>
      </c>
      <c r="G16" s="0" t="n">
        <v>30</v>
      </c>
      <c r="H16" s="22" t="n">
        <f aca="false">$C16*(1/3)</f>
        <v>13203.1321047699</v>
      </c>
      <c r="I16" s="22" t="n">
        <f aca="false">$C16*(1/3)</f>
        <v>13203.1321047699</v>
      </c>
      <c r="J16" s="22" t="n">
        <f aca="false">$C16*(1/3)</f>
        <v>13203.1321047699</v>
      </c>
      <c r="K16" s="22" t="n">
        <f aca="false">J16/G16</f>
        <v>440.104403492331</v>
      </c>
      <c r="L16" s="22" t="n">
        <f aca="false">ROUNDUP(K16/100,0)</f>
        <v>5</v>
      </c>
      <c r="M16" s="22" t="n">
        <f aca="false">L16*100</f>
        <v>500</v>
      </c>
      <c r="N16" s="0" t="n">
        <f aca="false">M16*(1-$N$4)</f>
        <v>350</v>
      </c>
      <c r="O16" s="0" t="n">
        <f aca="false">N16*3</f>
        <v>1050</v>
      </c>
      <c r="P16" s="0" t="n">
        <f aca="false">(M16*3)-O16</f>
        <v>450</v>
      </c>
    </row>
    <row r="17" customFormat="false" ht="12.75" hidden="false" customHeight="false" outlineLevel="0" collapsed="false">
      <c r="A17" s="19" t="n">
        <v>37226</v>
      </c>
      <c r="B17" s="16" t="n">
        <v>131639</v>
      </c>
      <c r="C17" s="16" t="n">
        <f aca="false">B17*$C$1</f>
        <v>135060.3875413</v>
      </c>
      <c r="D17" s="20" t="n">
        <f aca="false">C17/10000</f>
        <v>13.50603875413</v>
      </c>
      <c r="E17" s="0" t="n">
        <f aca="false">YEAR(A17)</f>
        <v>2001</v>
      </c>
      <c r="F17" s="21" t="n">
        <f aca="false">IF(E17=$G$1,C17/$H$1,IF(E17=$G$2,C17/$H$2,IF(E17=$G$3,C17/$H$3)))</f>
        <v>0.24521040680574</v>
      </c>
      <c r="G17" s="0" t="n">
        <v>31</v>
      </c>
      <c r="H17" s="22" t="n">
        <f aca="false">$C17*(1/3)</f>
        <v>45020.1291804333</v>
      </c>
      <c r="I17" s="22" t="n">
        <f aca="false">$C17*(1/3)</f>
        <v>45020.1291804333</v>
      </c>
      <c r="J17" s="22" t="n">
        <f aca="false">$C17*(1/3)</f>
        <v>45020.1291804333</v>
      </c>
      <c r="K17" s="22" t="n">
        <f aca="false">J17/G17</f>
        <v>1452.26223162688</v>
      </c>
      <c r="L17" s="22" t="n">
        <f aca="false">ROUNDUP(K17/100,0)</f>
        <v>15</v>
      </c>
      <c r="M17" s="22" t="n">
        <f aca="false">L17*100</f>
        <v>1500</v>
      </c>
      <c r="N17" s="0" t="n">
        <f aca="false">M17*(1-$N$4)</f>
        <v>1050</v>
      </c>
      <c r="O17" s="0" t="n">
        <f aca="false">N17*3</f>
        <v>3150</v>
      </c>
      <c r="P17" s="0" t="n">
        <f aca="false">(M17*3)-O17</f>
        <v>1350</v>
      </c>
    </row>
    <row r="18" customFormat="false" ht="12.75" hidden="false" customHeight="false" outlineLevel="0" collapsed="false">
      <c r="A18" s="19" t="n">
        <v>37257</v>
      </c>
      <c r="B18" s="16" t="n">
        <v>226248</v>
      </c>
      <c r="C18" s="16" t="n">
        <f aca="false">B18*$C$1</f>
        <v>232128.34008496</v>
      </c>
      <c r="D18" s="20" t="n">
        <f aca="false">C18/10000</f>
        <v>23.212834008496</v>
      </c>
      <c r="E18" s="0" t="n">
        <f aca="false">YEAR(A18)</f>
        <v>2002</v>
      </c>
      <c r="F18" s="21" t="n">
        <f aca="false">IF(E18=$G$1,C18/$H$1,IF(E18=$G$2,C18/$H$2,IF(E18=$G$3,C18/$H$3)))</f>
        <v>0.191510000931107</v>
      </c>
      <c r="G18" s="0" t="n">
        <v>31</v>
      </c>
      <c r="H18" s="22" t="n">
        <f aca="false">$C18*(1/3)</f>
        <v>77376.1133616532</v>
      </c>
      <c r="I18" s="22" t="n">
        <f aca="false">$C18*(1/3)</f>
        <v>77376.1133616532</v>
      </c>
      <c r="J18" s="22" t="n">
        <f aca="false">$C18*(1/3)</f>
        <v>77376.1133616532</v>
      </c>
      <c r="K18" s="22" t="n">
        <f aca="false">J18/G18</f>
        <v>2496.00365682752</v>
      </c>
      <c r="L18" s="22" t="n">
        <f aca="false">ROUNDUP(K18/100,0)</f>
        <v>25</v>
      </c>
      <c r="M18" s="22" t="n">
        <f aca="false">L18*100</f>
        <v>2500</v>
      </c>
      <c r="N18" s="0" t="n">
        <f aca="false">M18*(1-$N$4)</f>
        <v>1750</v>
      </c>
      <c r="O18" s="0" t="n">
        <f aca="false">N18*3</f>
        <v>5250</v>
      </c>
      <c r="P18" s="0" t="n">
        <f aca="false">(M18*3)-O18</f>
        <v>2250</v>
      </c>
    </row>
    <row r="19" customFormat="false" ht="12.75" hidden="false" customHeight="false" outlineLevel="0" collapsed="false">
      <c r="A19" s="19" t="n">
        <v>37288</v>
      </c>
      <c r="B19" s="16" t="n">
        <v>180153</v>
      </c>
      <c r="C19" s="16" t="n">
        <f aca="false">B19*$C$1</f>
        <v>184835.299544419</v>
      </c>
      <c r="D19" s="20" t="n">
        <f aca="false">C19/10000</f>
        <v>18.4835299544419</v>
      </c>
      <c r="E19" s="0" t="n">
        <f aca="false">YEAR(A19)</f>
        <v>2002</v>
      </c>
      <c r="F19" s="21" t="n">
        <f aca="false">IF(E19=$G$1,C19/$H$1,IF(E19=$G$2,C19/$H$2,IF(E19=$G$3,C19/$H$3)))</f>
        <v>0.152492403016785</v>
      </c>
      <c r="G19" s="0" t="n">
        <v>28</v>
      </c>
      <c r="H19" s="22" t="n">
        <f aca="false">$C19*(1/3)</f>
        <v>61611.7665148064</v>
      </c>
      <c r="I19" s="22" t="n">
        <f aca="false">$C19*(1/3)</f>
        <v>61611.7665148064</v>
      </c>
      <c r="J19" s="22" t="n">
        <f aca="false">$C19*(1/3)</f>
        <v>61611.7665148064</v>
      </c>
      <c r="K19" s="22" t="n">
        <f aca="false">J19/G19</f>
        <v>2200.42023267166</v>
      </c>
      <c r="L19" s="22" t="n">
        <f aca="false">ROUNDUP(K19/100,0)</f>
        <v>23</v>
      </c>
      <c r="M19" s="22" t="n">
        <f aca="false">L19*100</f>
        <v>2300</v>
      </c>
      <c r="N19" s="0" t="n">
        <f aca="false">M19*(1-$N$4)</f>
        <v>1610</v>
      </c>
      <c r="O19" s="0" t="n">
        <f aca="false">N19*3</f>
        <v>4830</v>
      </c>
      <c r="P19" s="0" t="n">
        <f aca="false">(M19*3)-O19</f>
        <v>2070</v>
      </c>
    </row>
    <row r="20" customFormat="false" ht="12.75" hidden="false" customHeight="false" outlineLevel="0" collapsed="false">
      <c r="A20" s="19" t="n">
        <v>37316</v>
      </c>
      <c r="B20" s="16" t="n">
        <v>129087</v>
      </c>
      <c r="C20" s="16" t="n">
        <f aca="false">B20*$C$1</f>
        <v>132442.05931786</v>
      </c>
      <c r="D20" s="20" t="n">
        <f aca="false">C20/10000</f>
        <v>13.244205931786</v>
      </c>
      <c r="E20" s="0" t="n">
        <f aca="false">YEAR(A20)</f>
        <v>2002</v>
      </c>
      <c r="F20" s="21" t="n">
        <f aca="false">IF(E20=$G$1,C20/$H$1,IF(E20=$G$2,C20/$H$2,IF(E20=$G$3,C20/$H$3)))</f>
        <v>0.109267049831131</v>
      </c>
      <c r="G20" s="0" t="n">
        <v>31</v>
      </c>
      <c r="H20" s="22" t="n">
        <f aca="false">$C20*(1/3)</f>
        <v>44147.3531059533</v>
      </c>
      <c r="I20" s="22" t="n">
        <f aca="false">$C20*(1/3)</f>
        <v>44147.3531059533</v>
      </c>
      <c r="J20" s="22" t="n">
        <f aca="false">$C20*(1/3)</f>
        <v>44147.3531059533</v>
      </c>
      <c r="K20" s="22" t="n">
        <f aca="false">J20/G20</f>
        <v>1424.10816470817</v>
      </c>
      <c r="L20" s="22" t="n">
        <f aca="false">ROUNDUP(K20/100,0)</f>
        <v>15</v>
      </c>
      <c r="M20" s="22" t="n">
        <f aca="false">L20*100</f>
        <v>1500</v>
      </c>
      <c r="N20" s="0" t="n">
        <f aca="false">M20*(1-$N$4)</f>
        <v>1050</v>
      </c>
      <c r="O20" s="0" t="n">
        <f aca="false">N20*3</f>
        <v>3150</v>
      </c>
      <c r="P20" s="0" t="n">
        <f aca="false">(M20*3)-O20</f>
        <v>1350</v>
      </c>
    </row>
    <row r="21" customFormat="false" ht="12.75" hidden="false" customHeight="false" outlineLevel="0" collapsed="false">
      <c r="A21" s="19" t="n">
        <v>37347</v>
      </c>
      <c r="B21" s="16" t="n">
        <v>105315</v>
      </c>
      <c r="C21" s="16" t="n">
        <f aca="false">B21*$C$1</f>
        <v>108052.208797636</v>
      </c>
      <c r="D21" s="20" t="n">
        <f aca="false">C21/10000</f>
        <v>10.8052208797636</v>
      </c>
      <c r="E21" s="0" t="n">
        <f aca="false">YEAR(A21)</f>
        <v>2002</v>
      </c>
      <c r="F21" s="21" t="n">
        <f aca="false">IF(E21=$G$1,C21/$H$1,IF(E21=$G$2,C21/$H$2,IF(E21=$G$3,C21/$H$3)))</f>
        <v>0.0891449902233809</v>
      </c>
      <c r="G21" s="0" t="n">
        <v>30</v>
      </c>
      <c r="H21" s="22" t="n">
        <f aca="false">$C21*(1/3)</f>
        <v>36017.4029325453</v>
      </c>
      <c r="I21" s="22" t="n">
        <f aca="false">$C21*(1/3)</f>
        <v>36017.4029325453</v>
      </c>
      <c r="J21" s="22" t="n">
        <f aca="false">$C21*(1/3)</f>
        <v>36017.4029325453</v>
      </c>
      <c r="K21" s="22" t="n">
        <f aca="false">J21/G21</f>
        <v>1200.58009775151</v>
      </c>
      <c r="L21" s="22" t="n">
        <f aca="false">ROUNDUP(K21/100,0)</f>
        <v>13</v>
      </c>
      <c r="M21" s="22" t="n">
        <f aca="false">L21*100</f>
        <v>1300</v>
      </c>
      <c r="N21" s="0" t="n">
        <f aca="false">M21*(1-$N$4)</f>
        <v>910</v>
      </c>
      <c r="O21" s="0" t="n">
        <f aca="false">N21*3</f>
        <v>2730</v>
      </c>
      <c r="P21" s="0" t="n">
        <f aca="false">(M21*3)-O21</f>
        <v>1170</v>
      </c>
    </row>
    <row r="22" customFormat="false" ht="12.75" hidden="false" customHeight="false" outlineLevel="0" collapsed="false">
      <c r="A22" s="19" t="n">
        <v>37377</v>
      </c>
      <c r="B22" s="16" t="n">
        <v>39855</v>
      </c>
      <c r="C22" s="16" t="n">
        <f aca="false">B22*$C$1</f>
        <v>40890.8586775842</v>
      </c>
      <c r="D22" s="20" t="n">
        <f aca="false">C22/10000</f>
        <v>4.08908586775842</v>
      </c>
      <c r="E22" s="0" t="n">
        <f aca="false">YEAR(A22)</f>
        <v>2002</v>
      </c>
      <c r="F22" s="21" t="n">
        <f aca="false">IF(E22=$G$1,C22/$H$1,IF(E22=$G$2,C22/$H$2,IF(E22=$G$3,C22/$H$3)))</f>
        <v>0.0337356842363656</v>
      </c>
      <c r="G22" s="0" t="n">
        <v>31</v>
      </c>
      <c r="H22" s="22" t="n">
        <f aca="false">$C22*(1/3)</f>
        <v>13630.2862258614</v>
      </c>
      <c r="I22" s="22" t="n">
        <f aca="false">$C22*(1/3)</f>
        <v>13630.2862258614</v>
      </c>
      <c r="J22" s="22" t="n">
        <f aca="false">$C22*(1/3)</f>
        <v>13630.2862258614</v>
      </c>
      <c r="K22" s="22" t="n">
        <f aca="false">J22/G22</f>
        <v>439.686652447142</v>
      </c>
      <c r="L22" s="22" t="n">
        <f aca="false">ROUNDUP(K22/100,0)</f>
        <v>5</v>
      </c>
      <c r="M22" s="22" t="n">
        <f aca="false">L22*100</f>
        <v>500</v>
      </c>
      <c r="N22" s="0" t="n">
        <f aca="false">M22*(1-$N$4)</f>
        <v>350</v>
      </c>
      <c r="O22" s="0" t="n">
        <f aca="false">N22*3</f>
        <v>1050</v>
      </c>
      <c r="P22" s="0" t="n">
        <f aca="false">(M22*3)-O22</f>
        <v>450</v>
      </c>
    </row>
    <row r="23" customFormat="false" ht="12.75" hidden="false" customHeight="false" outlineLevel="0" collapsed="false">
      <c r="A23" s="19" t="n">
        <v>37408</v>
      </c>
      <c r="B23" s="16" t="n">
        <v>26516</v>
      </c>
      <c r="C23" s="16" t="n">
        <f aca="false">B23*$C$1</f>
        <v>27205.1689548318</v>
      </c>
      <c r="D23" s="20" t="n">
        <f aca="false">C23/10000</f>
        <v>2.72051689548318</v>
      </c>
      <c r="E23" s="0" t="n">
        <f aca="false">YEAR(A23)</f>
        <v>2002</v>
      </c>
      <c r="F23" s="21" t="n">
        <f aca="false">IF(E23=$G$1,C23/$H$1,IF(E23=$G$2,C23/$H$2,IF(E23=$G$3,C23/$H$3)))</f>
        <v>0.0224447472892102</v>
      </c>
      <c r="G23" s="0" t="n">
        <v>30</v>
      </c>
      <c r="H23" s="22" t="n">
        <f aca="false">$C23*(1/3)</f>
        <v>9068.38965161061</v>
      </c>
      <c r="I23" s="22" t="n">
        <f aca="false">$C23*(1/3)</f>
        <v>9068.38965161061</v>
      </c>
      <c r="J23" s="22" t="n">
        <f aca="false">$C23*(1/3)</f>
        <v>9068.38965161061</v>
      </c>
      <c r="K23" s="22" t="n">
        <f aca="false">J23/G23</f>
        <v>302.279655053687</v>
      </c>
      <c r="L23" s="22" t="n">
        <f aca="false">ROUNDUP(K23/100,0)</f>
        <v>4</v>
      </c>
      <c r="M23" s="22" t="n">
        <f aca="false">L23*100</f>
        <v>400</v>
      </c>
      <c r="N23" s="0" t="n">
        <f aca="false">M23*(1-$N$4)</f>
        <v>280</v>
      </c>
      <c r="O23" s="0" t="n">
        <f aca="false">N23*3</f>
        <v>840</v>
      </c>
      <c r="P23" s="0" t="n">
        <f aca="false">(M23*3)-O23</f>
        <v>360</v>
      </c>
    </row>
    <row r="24" customFormat="false" ht="12.75" hidden="false" customHeight="false" outlineLevel="0" collapsed="false">
      <c r="A24" s="19" t="n">
        <v>37438</v>
      </c>
      <c r="B24" s="16" t="n">
        <v>24092</v>
      </c>
      <c r="C24" s="16" t="n">
        <f aca="false">B24*$C$1</f>
        <v>24718.1675388372</v>
      </c>
      <c r="D24" s="20" t="n">
        <f aca="false">C24/10000</f>
        <v>2.47181675388373</v>
      </c>
      <c r="E24" s="0" t="n">
        <f aca="false">YEAR(A24)</f>
        <v>2002</v>
      </c>
      <c r="F24" s="21" t="n">
        <f aca="false">IF(E24=$G$1,C24/$H$1,IF(E24=$G$2,C24/$H$2,IF(E24=$G$3,C24/$H$3)))</f>
        <v>0.0203929269758505</v>
      </c>
      <c r="G24" s="0" t="n">
        <v>31</v>
      </c>
      <c r="H24" s="22" t="n">
        <f aca="false">$C24*(1/3)</f>
        <v>8239.38917961242</v>
      </c>
      <c r="I24" s="22" t="n">
        <f aca="false">$C24*(1/3)</f>
        <v>8239.38917961242</v>
      </c>
      <c r="J24" s="22" t="n">
        <f aca="false">$C24*(1/3)</f>
        <v>8239.38917961242</v>
      </c>
      <c r="K24" s="22" t="n">
        <f aca="false">J24/G24</f>
        <v>265.786747729433</v>
      </c>
      <c r="L24" s="22" t="n">
        <f aca="false">ROUNDUP(K24/100,0)</f>
        <v>3</v>
      </c>
      <c r="M24" s="22" t="n">
        <f aca="false">L24*100</f>
        <v>300</v>
      </c>
      <c r="N24" s="0" t="n">
        <f aca="false">M24*(1-$N$4)</f>
        <v>210</v>
      </c>
      <c r="O24" s="0" t="n">
        <f aca="false">N24*3</f>
        <v>630</v>
      </c>
      <c r="P24" s="0" t="n">
        <f aca="false">(M24*3)-O24</f>
        <v>270</v>
      </c>
    </row>
    <row r="25" customFormat="false" ht="12.75" hidden="false" customHeight="false" outlineLevel="0" collapsed="false">
      <c r="A25" s="19" t="n">
        <v>37469</v>
      </c>
      <c r="B25" s="16" t="n">
        <v>21305</v>
      </c>
      <c r="C25" s="16" t="n">
        <f aca="false">B25*$C$1</f>
        <v>21858.7315048534</v>
      </c>
      <c r="D25" s="20" t="n">
        <f aca="false">C25/10000</f>
        <v>2.18587315048534</v>
      </c>
      <c r="E25" s="0" t="n">
        <f aca="false">YEAR(A25)</f>
        <v>2002</v>
      </c>
      <c r="F25" s="21" t="n">
        <f aca="false">IF(E25=$G$1,C25/$H$1,IF(E25=$G$2,C25/$H$2,IF(E25=$G$3,C25/$H$3)))</f>
        <v>0.018033841491802</v>
      </c>
      <c r="G25" s="0" t="n">
        <v>31</v>
      </c>
      <c r="H25" s="22" t="n">
        <f aca="false">$C25*(1/3)</f>
        <v>7286.24383495113</v>
      </c>
      <c r="I25" s="22" t="n">
        <f aca="false">$C25*(1/3)</f>
        <v>7286.24383495113</v>
      </c>
      <c r="J25" s="22" t="n">
        <f aca="false">$C25*(1/3)</f>
        <v>7286.24383495113</v>
      </c>
      <c r="K25" s="22" t="n">
        <f aca="false">J25/G25</f>
        <v>235.040123708101</v>
      </c>
      <c r="L25" s="22" t="n">
        <f aca="false">ROUNDUP(K25/100,0)</f>
        <v>3</v>
      </c>
      <c r="M25" s="22" t="n">
        <f aca="false">L25*100</f>
        <v>300</v>
      </c>
      <c r="N25" s="0" t="n">
        <f aca="false">M25*(1-$N$4)</f>
        <v>210</v>
      </c>
      <c r="O25" s="0" t="n">
        <f aca="false">N25*3</f>
        <v>630</v>
      </c>
      <c r="P25" s="0" t="n">
        <f aca="false">(M25*3)-O25</f>
        <v>270</v>
      </c>
    </row>
    <row r="26" customFormat="false" ht="12.75" hidden="false" customHeight="false" outlineLevel="0" collapsed="false">
      <c r="A26" s="19" t="n">
        <v>37500</v>
      </c>
      <c r="B26" s="16" t="n">
        <v>26669</v>
      </c>
      <c r="C26" s="16" t="n">
        <f aca="false">B26*$C$1</f>
        <v>27362.1455293562</v>
      </c>
      <c r="D26" s="20" t="n">
        <f aca="false">C26/10000</f>
        <v>2.73621455293562</v>
      </c>
      <c r="E26" s="0" t="n">
        <f aca="false">YEAR(A26)</f>
        <v>2002</v>
      </c>
      <c r="F26" s="21" t="n">
        <f aca="false">IF(E26=$G$1,C26/$H$1,IF(E26=$G$2,C26/$H$2,IF(E26=$G$3,C26/$H$3)))</f>
        <v>0.0225742557495831</v>
      </c>
      <c r="G26" s="0" t="n">
        <v>30</v>
      </c>
      <c r="H26" s="22" t="n">
        <f aca="false">$C26*(1/3)</f>
        <v>9120.71517645208</v>
      </c>
      <c r="I26" s="22" t="n">
        <f aca="false">$C26*(1/3)</f>
        <v>9120.71517645208</v>
      </c>
      <c r="J26" s="22" t="n">
        <f aca="false">$C26*(1/3)</f>
        <v>9120.71517645208</v>
      </c>
      <c r="K26" s="22" t="n">
        <f aca="false">J26/G26</f>
        <v>304.023839215069</v>
      </c>
      <c r="L26" s="22" t="n">
        <f aca="false">ROUNDUP(K26/100,0)</f>
        <v>4</v>
      </c>
      <c r="M26" s="22" t="n">
        <f aca="false">L26*100</f>
        <v>400</v>
      </c>
      <c r="N26" s="0" t="n">
        <f aca="false">M26*(1-$N$4)</f>
        <v>280</v>
      </c>
      <c r="O26" s="0" t="n">
        <f aca="false">N26*3</f>
        <v>840</v>
      </c>
      <c r="P26" s="0" t="n">
        <f aca="false">(M26*3)-O26</f>
        <v>360</v>
      </c>
    </row>
    <row r="27" customFormat="false" ht="12.75" hidden="false" customHeight="false" outlineLevel="0" collapsed="false">
      <c r="A27" s="19" t="n">
        <v>37530</v>
      </c>
      <c r="B27" s="16" t="n">
        <v>41691</v>
      </c>
      <c r="C27" s="16" t="n">
        <f aca="false">B27*$C$1</f>
        <v>42774.5775718771</v>
      </c>
      <c r="D27" s="20" t="n">
        <f aca="false">C27/10000</f>
        <v>4.27745775718771</v>
      </c>
      <c r="E27" s="0" t="n">
        <f aca="false">YEAR(A27)</f>
        <v>2002</v>
      </c>
      <c r="F27" s="21" t="n">
        <f aca="false">IF(E27=$G$1,C27/$H$1,IF(E27=$G$2,C27/$H$2,IF(E27=$G$3,C27/$H$3)))</f>
        <v>0.035289785760841</v>
      </c>
      <c r="G27" s="0" t="n">
        <v>31</v>
      </c>
      <c r="H27" s="22" t="n">
        <f aca="false">$C27*(1/3)</f>
        <v>14258.192523959</v>
      </c>
      <c r="I27" s="22" t="n">
        <f aca="false">$C27*(1/3)</f>
        <v>14258.192523959</v>
      </c>
      <c r="J27" s="22" t="n">
        <f aca="false">$C27*(1/3)</f>
        <v>14258.192523959</v>
      </c>
      <c r="K27" s="22" t="n">
        <f aca="false">J27/G27</f>
        <v>459.941694321259</v>
      </c>
      <c r="L27" s="22" t="n">
        <f aca="false">ROUNDUP(K27/100,0)</f>
        <v>5</v>
      </c>
      <c r="M27" s="22" t="n">
        <f aca="false">L27*100</f>
        <v>500</v>
      </c>
      <c r="N27" s="0" t="n">
        <f aca="false">M27*(1-$N$4)</f>
        <v>350</v>
      </c>
      <c r="O27" s="0" t="n">
        <f aca="false">N27*3</f>
        <v>1050</v>
      </c>
      <c r="P27" s="0" t="n">
        <f aca="false">(M27*3)-O27</f>
        <v>450</v>
      </c>
    </row>
    <row r="28" customFormat="false" ht="12.75" hidden="false" customHeight="false" outlineLevel="0" collapsed="false">
      <c r="A28" s="19" t="n">
        <v>37561</v>
      </c>
      <c r="B28" s="16" t="n">
        <v>74355</v>
      </c>
      <c r="C28" s="16" t="n">
        <f aca="false">B28*$C$1</f>
        <v>76287.537246814</v>
      </c>
      <c r="D28" s="20" t="n">
        <f aca="false">C28/10000</f>
        <v>7.6287537246814</v>
      </c>
      <c r="E28" s="0" t="n">
        <f aca="false">YEAR(A28)</f>
        <v>2002</v>
      </c>
      <c r="F28" s="21" t="n">
        <f aca="false">IF(E28=$G$1,C28/$H$1,IF(E28=$G$2,C28/$H$2,IF(E28=$G$3,C28/$H$3)))</f>
        <v>0.062938572359678</v>
      </c>
      <c r="G28" s="0" t="n">
        <v>30</v>
      </c>
      <c r="H28" s="22" t="n">
        <f aca="false">$C28*(1/3)</f>
        <v>25429.1790822713</v>
      </c>
      <c r="I28" s="22" t="n">
        <f aca="false">$C28*(1/3)</f>
        <v>25429.1790822713</v>
      </c>
      <c r="J28" s="22" t="n">
        <f aca="false">$C28*(1/3)</f>
        <v>25429.1790822713</v>
      </c>
      <c r="K28" s="22" t="n">
        <f aca="false">J28/G28</f>
        <v>847.639302742378</v>
      </c>
      <c r="L28" s="22" t="n">
        <f aca="false">ROUNDUP(K28/100,0)</f>
        <v>9</v>
      </c>
      <c r="M28" s="22" t="n">
        <f aca="false">L28*100</f>
        <v>900</v>
      </c>
      <c r="N28" s="0" t="n">
        <f aca="false">M28*(1-$N$4)</f>
        <v>630</v>
      </c>
      <c r="O28" s="0" t="n">
        <f aca="false">N28*3</f>
        <v>1890</v>
      </c>
      <c r="P28" s="0" t="n">
        <f aca="false">(M28*3)-O28</f>
        <v>810</v>
      </c>
    </row>
    <row r="29" customFormat="false" ht="12.75" hidden="false" customHeight="false" outlineLevel="0" collapsed="false">
      <c r="A29" s="19" t="n">
        <v>37591</v>
      </c>
      <c r="B29" s="16" t="n">
        <v>286104</v>
      </c>
      <c r="C29" s="16" t="n">
        <f aca="false">B29*$C$1</f>
        <v>293540.038416549</v>
      </c>
      <c r="D29" s="20" t="n">
        <f aca="false">C29/10000</f>
        <v>29.3540038416549</v>
      </c>
      <c r="E29" s="0" t="n">
        <f aca="false">YEAR(A29)</f>
        <v>2002</v>
      </c>
      <c r="F29" s="21" t="n">
        <f aca="false">IF(E29=$G$1,C29/$H$1,IF(E29=$G$2,C29/$H$2,IF(E29=$G$3,C29/$H$3)))</f>
        <v>0.242175742134266</v>
      </c>
      <c r="G29" s="0" t="n">
        <v>31</v>
      </c>
      <c r="H29" s="22" t="n">
        <f aca="false">$C29*(1/3)</f>
        <v>97846.6794721829</v>
      </c>
      <c r="I29" s="22" t="n">
        <f aca="false">$C29*(1/3)</f>
        <v>97846.6794721829</v>
      </c>
      <c r="J29" s="22" t="n">
        <f aca="false">$C29*(1/3)</f>
        <v>97846.6794721829</v>
      </c>
      <c r="K29" s="22" t="n">
        <f aca="false">J29/G29</f>
        <v>3156.34449910267</v>
      </c>
      <c r="L29" s="22" t="n">
        <f aca="false">ROUNDUP(K29/100,0)</f>
        <v>32</v>
      </c>
      <c r="M29" s="22" t="n">
        <f aca="false">L29*100</f>
        <v>3200</v>
      </c>
      <c r="N29" s="0" t="n">
        <f aca="false">M29*(1-$N$4)</f>
        <v>2240</v>
      </c>
      <c r="O29" s="0" t="n">
        <f aca="false">N29*3</f>
        <v>6720</v>
      </c>
      <c r="P29" s="0" t="n">
        <f aca="false">(M29*3)-O29</f>
        <v>2880</v>
      </c>
    </row>
    <row r="30" customFormat="false" ht="12.75" hidden="false" customHeight="false" outlineLevel="0" collapsed="false">
      <c r="A30" s="19" t="n">
        <v>37622</v>
      </c>
      <c r="B30" s="16" t="n">
        <v>456024</v>
      </c>
      <c r="C30" s="16" t="n">
        <f aca="false">B30*$C$1</f>
        <v>467876.375300129</v>
      </c>
      <c r="D30" s="20" t="n">
        <f aca="false">C30/10000</f>
        <v>46.7876375300129</v>
      </c>
      <c r="E30" s="0" t="n">
        <f aca="false">YEAR(A30)</f>
        <v>2003</v>
      </c>
      <c r="F30" s="21" t="n">
        <f aca="false">IF(E30=$G$1,C30/$H$1,IF(E30=$G$2,C30/$H$2,IF(E30=$G$3,C30/$H$3)))</f>
        <v>0.209974265692793</v>
      </c>
      <c r="G30" s="0" t="n">
        <v>31</v>
      </c>
      <c r="H30" s="22" t="n">
        <f aca="false">$C30*(1/3)</f>
        <v>155958.79176671</v>
      </c>
      <c r="I30" s="22" t="n">
        <f aca="false">$C30*(1/3)</f>
        <v>155958.79176671</v>
      </c>
      <c r="J30" s="22" t="n">
        <f aca="false">$C30*(1/3)</f>
        <v>155958.79176671</v>
      </c>
      <c r="K30" s="22" t="n">
        <f aca="false">J30/G30</f>
        <v>5030.92876666806</v>
      </c>
      <c r="L30" s="22" t="n">
        <f aca="false">ROUNDUP(K30/100,0)</f>
        <v>51</v>
      </c>
      <c r="M30" s="22" t="n">
        <f aca="false">L30*100</f>
        <v>5100</v>
      </c>
      <c r="N30" s="0" t="n">
        <f aca="false">M30*(1-$N$4)</f>
        <v>3570</v>
      </c>
      <c r="O30" s="0" t="n">
        <f aca="false">N30*3</f>
        <v>10710</v>
      </c>
      <c r="P30" s="0" t="n">
        <f aca="false">(M30*3)-O30</f>
        <v>4590</v>
      </c>
    </row>
    <row r="31" customFormat="false" ht="12.75" hidden="false" customHeight="false" outlineLevel="0" collapsed="false">
      <c r="A31" s="19" t="n">
        <v>37653</v>
      </c>
      <c r="B31" s="16" t="n">
        <v>357648</v>
      </c>
      <c r="C31" s="16" t="n">
        <f aca="false">B31*$C$1</f>
        <v>366943.515852983</v>
      </c>
      <c r="D31" s="20" t="n">
        <f aca="false">C31/10000</f>
        <v>36.6943515852983</v>
      </c>
      <c r="E31" s="0" t="n">
        <f aca="false">YEAR(A31)</f>
        <v>2003</v>
      </c>
      <c r="F31" s="21" t="n">
        <f aca="false">IF(E31=$G$1,C31/$H$1,IF(E31=$G$2,C31/$H$2,IF(E31=$G$3,C31/$H$3)))</f>
        <v>0.164677464731015</v>
      </c>
      <c r="G31" s="0" t="n">
        <v>28</v>
      </c>
      <c r="H31" s="22" t="n">
        <f aca="false">$C31*(1/3)</f>
        <v>122314.505284328</v>
      </c>
      <c r="I31" s="22" t="n">
        <f aca="false">$C31*(1/3)</f>
        <v>122314.505284328</v>
      </c>
      <c r="J31" s="22" t="n">
        <f aca="false">$C31*(1/3)</f>
        <v>122314.505284328</v>
      </c>
      <c r="K31" s="22" t="n">
        <f aca="false">J31/G31</f>
        <v>4368.37518872599</v>
      </c>
      <c r="L31" s="22" t="n">
        <f aca="false">ROUNDUP(K31/100,0)</f>
        <v>44</v>
      </c>
      <c r="M31" s="22" t="n">
        <f aca="false">L31*100</f>
        <v>4400</v>
      </c>
      <c r="N31" s="0" t="n">
        <f aca="false">M31*(1-$N$4)</f>
        <v>3080</v>
      </c>
      <c r="O31" s="0" t="n">
        <f aca="false">N31*3</f>
        <v>9240</v>
      </c>
      <c r="P31" s="0" t="n">
        <f aca="false">(M31*3)-O31</f>
        <v>3960</v>
      </c>
    </row>
    <row r="32" customFormat="false" ht="12.75" hidden="false" customHeight="false" outlineLevel="0" collapsed="false">
      <c r="A32" s="19" t="n">
        <v>37681</v>
      </c>
      <c r="B32" s="16" t="n">
        <v>251280</v>
      </c>
      <c r="C32" s="16" t="n">
        <f aca="false">B32*$C$1</f>
        <v>257810.938865973</v>
      </c>
      <c r="D32" s="20" t="n">
        <f aca="false">C32/10000</f>
        <v>25.7810938865973</v>
      </c>
      <c r="E32" s="0" t="n">
        <f aca="false">YEAR(A32)</f>
        <v>2003</v>
      </c>
      <c r="F32" s="21" t="n">
        <f aca="false">IF(E32=$G$1,C32/$H$1,IF(E32=$G$2,C32/$H$2,IF(E32=$G$3,C32/$H$3)))</f>
        <v>0.11570078215902</v>
      </c>
      <c r="G32" s="0" t="n">
        <v>31</v>
      </c>
      <c r="H32" s="22" t="n">
        <f aca="false">$C32*(1/3)</f>
        <v>85936.979621991</v>
      </c>
      <c r="I32" s="22" t="n">
        <f aca="false">$C32*(1/3)</f>
        <v>85936.979621991</v>
      </c>
      <c r="J32" s="22" t="n">
        <f aca="false">$C32*(1/3)</f>
        <v>85936.979621991</v>
      </c>
      <c r="K32" s="22" t="n">
        <f aca="false">J32/G32</f>
        <v>2772.16063296745</v>
      </c>
      <c r="L32" s="22" t="n">
        <f aca="false">ROUNDUP(K32/100,0)</f>
        <v>28</v>
      </c>
      <c r="M32" s="22" t="n">
        <f aca="false">L32*100</f>
        <v>2800</v>
      </c>
      <c r="N32" s="0" t="n">
        <f aca="false">M32*(1-$N$4)</f>
        <v>1960</v>
      </c>
      <c r="O32" s="0" t="n">
        <f aca="false">N32*3</f>
        <v>5880</v>
      </c>
      <c r="P32" s="0" t="n">
        <f aca="false">(M32*3)-O32</f>
        <v>2520</v>
      </c>
    </row>
    <row r="33" customFormat="false" ht="12.75" hidden="false" customHeight="false" outlineLevel="0" collapsed="false">
      <c r="A33" s="19" t="n">
        <v>37712</v>
      </c>
      <c r="B33" s="16" t="n">
        <v>200205</v>
      </c>
      <c r="C33" s="16" t="n">
        <f aca="false">B33*$C$1</f>
        <v>205408.464723265</v>
      </c>
      <c r="D33" s="20" t="n">
        <f aca="false">C33/10000</f>
        <v>20.5408464723265</v>
      </c>
      <c r="E33" s="0" t="n">
        <f aca="false">YEAR(A33)</f>
        <v>2003</v>
      </c>
      <c r="F33" s="21" t="n">
        <f aca="false">IF(E33=$G$1,C33/$H$1,IF(E33=$G$2,C33/$H$2,IF(E33=$G$3,C33/$H$3)))</f>
        <v>0.0921835207423857</v>
      </c>
      <c r="G33" s="0" t="n">
        <v>30</v>
      </c>
      <c r="H33" s="22" t="n">
        <f aca="false">$C33*(1/3)</f>
        <v>68469.4882410885</v>
      </c>
      <c r="I33" s="22" t="n">
        <f aca="false">$C33*(1/3)</f>
        <v>68469.4882410885</v>
      </c>
      <c r="J33" s="22" t="n">
        <f aca="false">$C33*(1/3)</f>
        <v>68469.4882410885</v>
      </c>
      <c r="K33" s="22" t="n">
        <f aca="false">J33/G33</f>
        <v>2282.31627470295</v>
      </c>
      <c r="L33" s="22" t="n">
        <f aca="false">ROUNDUP(K33/100,0)</f>
        <v>23</v>
      </c>
      <c r="M33" s="22" t="n">
        <f aca="false">L33*100</f>
        <v>2300</v>
      </c>
      <c r="N33" s="0" t="n">
        <f aca="false">M33*(1-$N$4)</f>
        <v>1610</v>
      </c>
      <c r="O33" s="0" t="n">
        <f aca="false">N33*3</f>
        <v>4830</v>
      </c>
      <c r="P33" s="0" t="n">
        <f aca="false">(M33*3)-O33</f>
        <v>2070</v>
      </c>
    </row>
    <row r="34" customFormat="false" ht="12.75" hidden="false" customHeight="false" outlineLevel="0" collapsed="false">
      <c r="A34" s="19" t="n">
        <v>37742</v>
      </c>
      <c r="B34" s="16" t="n">
        <v>72996</v>
      </c>
      <c r="C34" s="16" t="n">
        <f aca="false">B34*$C$1</f>
        <v>74893.2159083913</v>
      </c>
      <c r="D34" s="20" t="n">
        <f aca="false">C34/10000</f>
        <v>7.48932159083913</v>
      </c>
      <c r="E34" s="0" t="n">
        <f aca="false">YEAR(A34)</f>
        <v>2003</v>
      </c>
      <c r="F34" s="21" t="n">
        <f aca="false">IF(E34=$G$1,C34/$H$1,IF(E34=$G$2,C34/$H$2,IF(E34=$G$3,C34/$H$3)))</f>
        <v>0.033610690442852</v>
      </c>
      <c r="G34" s="0" t="n">
        <v>31</v>
      </c>
      <c r="H34" s="22" t="n">
        <f aca="false">$C34*(1/3)</f>
        <v>24964.4053027971</v>
      </c>
      <c r="I34" s="22" t="n">
        <f aca="false">$C34*(1/3)</f>
        <v>24964.4053027971</v>
      </c>
      <c r="J34" s="22" t="n">
        <f aca="false">$C34*(1/3)</f>
        <v>24964.4053027971</v>
      </c>
      <c r="K34" s="22" t="n">
        <f aca="false">J34/G34</f>
        <v>805.303396864423</v>
      </c>
      <c r="L34" s="22" t="n">
        <f aca="false">ROUNDUP(K34/100,0)</f>
        <v>9</v>
      </c>
      <c r="M34" s="22" t="n">
        <f aca="false">L34*100</f>
        <v>900</v>
      </c>
      <c r="N34" s="0" t="n">
        <f aca="false">M34*(1-$N$4)</f>
        <v>630</v>
      </c>
      <c r="O34" s="0" t="n">
        <f aca="false">N34*3</f>
        <v>1890</v>
      </c>
      <c r="P34" s="0" t="n">
        <f aca="false">(M34*3)-O34</f>
        <v>810</v>
      </c>
    </row>
    <row r="35" customFormat="false" ht="12.75" hidden="false" customHeight="false" outlineLevel="0" collapsed="false">
      <c r="A35" s="19" t="n">
        <v>37773</v>
      </c>
      <c r="B35" s="16" t="n">
        <v>47189</v>
      </c>
      <c r="C35" s="16" t="n">
        <f aca="false">B35*$C$1</f>
        <v>48415.4743479242</v>
      </c>
      <c r="D35" s="20" t="n">
        <f aca="false">C35/10000</f>
        <v>4.84154743479242</v>
      </c>
      <c r="E35" s="0" t="n">
        <f aca="false">YEAR(A35)</f>
        <v>2003</v>
      </c>
      <c r="F35" s="21" t="n">
        <f aca="false">IF(E35=$G$1,C35/$H$1,IF(E35=$G$2,C35/$H$2,IF(E35=$G$3,C35/$H$3)))</f>
        <v>0.0217279696326887</v>
      </c>
      <c r="G35" s="0" t="n">
        <v>30</v>
      </c>
      <c r="H35" s="22" t="n">
        <f aca="false">$C35*(1/3)</f>
        <v>16138.4914493081</v>
      </c>
      <c r="I35" s="22" t="n">
        <f aca="false">$C35*(1/3)</f>
        <v>16138.4914493081</v>
      </c>
      <c r="J35" s="22" t="n">
        <f aca="false">$C35*(1/3)</f>
        <v>16138.4914493081</v>
      </c>
      <c r="K35" s="22" t="n">
        <f aca="false">J35/G35</f>
        <v>537.949714976936</v>
      </c>
      <c r="L35" s="22" t="n">
        <f aca="false">ROUNDUP(K35/100,0)</f>
        <v>6</v>
      </c>
      <c r="M35" s="22" t="n">
        <f aca="false">L35*100</f>
        <v>600</v>
      </c>
      <c r="N35" s="0" t="n">
        <f aca="false">M35*(1-$N$4)</f>
        <v>420</v>
      </c>
      <c r="O35" s="0" t="n">
        <f aca="false">N35*3</f>
        <v>1260</v>
      </c>
      <c r="P35" s="0" t="n">
        <f aca="false">(M35*3)-O35</f>
        <v>540</v>
      </c>
    </row>
    <row r="36" customFormat="false" ht="12.75" hidden="false" customHeight="false" outlineLevel="0" collapsed="false">
      <c r="A36" s="19" t="n">
        <v>37803</v>
      </c>
      <c r="B36" s="16" t="n">
        <v>41777</v>
      </c>
      <c r="C36" s="16" t="n">
        <f aca="false">B36*$C$1</f>
        <v>42862.8127706294</v>
      </c>
      <c r="D36" s="20" t="n">
        <f aca="false">C36/10000</f>
        <v>4.28628127706294</v>
      </c>
      <c r="E36" s="0" t="n">
        <f aca="false">YEAR(A36)</f>
        <v>2003</v>
      </c>
      <c r="F36" s="21" t="n">
        <f aca="false">IF(E36=$G$1,C36/$H$1,IF(E36=$G$2,C36/$H$2,IF(E36=$G$3,C36/$H$3)))</f>
        <v>0.0192360377915369</v>
      </c>
      <c r="G36" s="0" t="n">
        <v>31</v>
      </c>
      <c r="H36" s="22" t="n">
        <f aca="false">$C36*(1/3)</f>
        <v>14287.6042568765</v>
      </c>
      <c r="I36" s="22" t="n">
        <f aca="false">$C36*(1/3)</f>
        <v>14287.6042568765</v>
      </c>
      <c r="J36" s="22" t="n">
        <f aca="false">$C36*(1/3)</f>
        <v>14287.6042568765</v>
      </c>
      <c r="K36" s="22" t="n">
        <f aca="false">J36/G36</f>
        <v>460.890459899241</v>
      </c>
      <c r="L36" s="22" t="n">
        <f aca="false">ROUNDUP(K36/100,0)</f>
        <v>5</v>
      </c>
      <c r="M36" s="22" t="n">
        <f aca="false">L36*100</f>
        <v>500</v>
      </c>
      <c r="N36" s="0" t="n">
        <f aca="false">M36*(1-$N$4)</f>
        <v>350</v>
      </c>
      <c r="O36" s="0" t="n">
        <f aca="false">N36*3</f>
        <v>1050</v>
      </c>
      <c r="P36" s="0" t="n">
        <f aca="false">(M36*3)-O36</f>
        <v>450</v>
      </c>
    </row>
    <row r="37" customFormat="false" ht="12.75" hidden="false" customHeight="false" outlineLevel="0" collapsed="false">
      <c r="A37" s="19" t="n">
        <v>37834</v>
      </c>
      <c r="B37" s="16" t="n">
        <v>34106</v>
      </c>
      <c r="C37" s="16" t="n">
        <f aca="false">B37*$C$1</f>
        <v>34992.4382400624</v>
      </c>
      <c r="D37" s="20" t="n">
        <f aca="false">C37/10000</f>
        <v>3.49924382400624</v>
      </c>
      <c r="E37" s="0" t="n">
        <f aca="false">YEAR(A37)</f>
        <v>2003</v>
      </c>
      <c r="F37" s="21" t="n">
        <f aca="false">IF(E37=$G$1,C37/$H$1,IF(E37=$G$2,C37/$H$2,IF(E37=$G$3,C37/$H$3)))</f>
        <v>0.0157039592339842</v>
      </c>
      <c r="G37" s="0" t="n">
        <v>31</v>
      </c>
      <c r="H37" s="22" t="n">
        <f aca="false">$C37*(1/3)</f>
        <v>11664.1460800208</v>
      </c>
      <c r="I37" s="22" t="n">
        <f aca="false">$C37*(1/3)</f>
        <v>11664.1460800208</v>
      </c>
      <c r="J37" s="22" t="n">
        <f aca="false">$C37*(1/3)</f>
        <v>11664.1460800208</v>
      </c>
      <c r="K37" s="22" t="n">
        <f aca="false">J37/G37</f>
        <v>376.262776774864</v>
      </c>
      <c r="L37" s="22" t="n">
        <f aca="false">ROUNDUP(K37/100,0)</f>
        <v>4</v>
      </c>
      <c r="M37" s="22" t="n">
        <f aca="false">L37*100</f>
        <v>400</v>
      </c>
      <c r="N37" s="0" t="n">
        <f aca="false">M37*(1-$N$4)</f>
        <v>280</v>
      </c>
      <c r="O37" s="0" t="n">
        <f aca="false">N37*3</f>
        <v>840</v>
      </c>
      <c r="P37" s="0" t="n">
        <f aca="false">(M37*3)-O37</f>
        <v>360</v>
      </c>
    </row>
    <row r="38" customFormat="false" ht="12.75" hidden="false" customHeight="false" outlineLevel="0" collapsed="false">
      <c r="A38" s="19" t="n">
        <v>37865</v>
      </c>
      <c r="B38" s="16" t="n">
        <v>44861</v>
      </c>
      <c r="C38" s="16" t="n">
        <f aca="false">B38*$C$1</f>
        <v>46026.9680375136</v>
      </c>
      <c r="D38" s="20" t="n">
        <f aca="false">C38/10000</f>
        <v>4.60269680375136</v>
      </c>
      <c r="E38" s="0" t="n">
        <f aca="false">YEAR(A38)</f>
        <v>2003</v>
      </c>
      <c r="F38" s="21" t="n">
        <f aca="false">IF(E38=$G$1,C38/$H$1,IF(E38=$G$2,C38/$H$2,IF(E38=$G$3,C38/$H$3)))</f>
        <v>0.02065605216665</v>
      </c>
      <c r="G38" s="0" t="n">
        <v>30</v>
      </c>
      <c r="H38" s="22" t="n">
        <f aca="false">$C38*(1/3)</f>
        <v>15342.3226791712</v>
      </c>
      <c r="I38" s="22" t="n">
        <f aca="false">$C38*(1/3)</f>
        <v>15342.3226791712</v>
      </c>
      <c r="J38" s="22" t="n">
        <f aca="false">$C38*(1/3)</f>
        <v>15342.3226791712</v>
      </c>
      <c r="K38" s="22" t="n">
        <f aca="false">J38/G38</f>
        <v>511.410755972373</v>
      </c>
      <c r="L38" s="22" t="n">
        <f aca="false">ROUNDUP(K38/100,0)</f>
        <v>6</v>
      </c>
      <c r="M38" s="22" t="n">
        <f aca="false">L38*100</f>
        <v>600</v>
      </c>
      <c r="N38" s="0" t="n">
        <f aca="false">M38*(1-$N$4)</f>
        <v>420</v>
      </c>
      <c r="O38" s="0" t="n">
        <f aca="false">N38*3</f>
        <v>1260</v>
      </c>
      <c r="P38" s="0" t="n">
        <f aca="false">(M38*3)-O38</f>
        <v>540</v>
      </c>
    </row>
    <row r="39" customFormat="false" ht="12.75" hidden="false" customHeight="false" outlineLevel="0" collapsed="false">
      <c r="A39" s="19" t="n">
        <v>37895</v>
      </c>
      <c r="B39" s="16" t="n">
        <v>67967</v>
      </c>
      <c r="C39" s="16" t="n">
        <f aca="false">B39*$C$1</f>
        <v>69733.5087627491</v>
      </c>
      <c r="D39" s="20" t="n">
        <f aca="false">C39/10000</f>
        <v>6.97335087627491</v>
      </c>
      <c r="E39" s="0" t="n">
        <f aca="false">YEAR(A39)</f>
        <v>2003</v>
      </c>
      <c r="F39" s="21" t="n">
        <f aca="false">IF(E39=$G$1,C39/$H$1,IF(E39=$G$2,C39/$H$2,IF(E39=$G$3,C39/$H$3)))</f>
        <v>0.0312951092844721</v>
      </c>
      <c r="G39" s="0" t="n">
        <v>31</v>
      </c>
      <c r="H39" s="22" t="n">
        <f aca="false">$C39*(1/3)</f>
        <v>23244.5029209164</v>
      </c>
      <c r="I39" s="22" t="n">
        <f aca="false">$C39*(1/3)</f>
        <v>23244.5029209164</v>
      </c>
      <c r="J39" s="22" t="n">
        <f aca="false">$C39*(1/3)</f>
        <v>23244.5029209164</v>
      </c>
      <c r="K39" s="22" t="n">
        <f aca="false">J39/G39</f>
        <v>749.82267486827</v>
      </c>
      <c r="L39" s="22" t="n">
        <f aca="false">ROUNDUP(K39/100,0)</f>
        <v>8</v>
      </c>
      <c r="M39" s="22" t="n">
        <f aca="false">L39*100</f>
        <v>800</v>
      </c>
      <c r="N39" s="0" t="n">
        <f aca="false">M39*(1-$N$4)</f>
        <v>560</v>
      </c>
      <c r="O39" s="0" t="n">
        <f aca="false">N39*3</f>
        <v>1680</v>
      </c>
      <c r="P39" s="0" t="n">
        <f aca="false">(M39*3)-O39</f>
        <v>720</v>
      </c>
    </row>
    <row r="40" customFormat="false" ht="12.75" hidden="false" customHeight="false" outlineLevel="0" collapsed="false">
      <c r="A40" s="19" t="n">
        <v>37926</v>
      </c>
      <c r="B40" s="16" t="n">
        <v>122402</v>
      </c>
      <c r="C40" s="16" t="n">
        <f aca="false">B40*$C$1</f>
        <v>125583.311600895</v>
      </c>
      <c r="D40" s="20" t="n">
        <f aca="false">C40/10000</f>
        <v>12.5583311600895</v>
      </c>
      <c r="E40" s="0" t="n">
        <f aca="false">YEAR(A40)</f>
        <v>2003</v>
      </c>
      <c r="F40" s="21" t="n">
        <f aca="false">IF(E40=$G$1,C40/$H$1,IF(E40=$G$2,C40/$H$2,IF(E40=$G$3,C40/$H$3)))</f>
        <v>0.0563594680747709</v>
      </c>
      <c r="G40" s="0" t="n">
        <v>30</v>
      </c>
      <c r="H40" s="22" t="n">
        <f aca="false">$C40*(1/3)</f>
        <v>41861.1038669649</v>
      </c>
      <c r="I40" s="22" t="n">
        <f aca="false">$C40*(1/3)</f>
        <v>41861.1038669649</v>
      </c>
      <c r="J40" s="22" t="n">
        <f aca="false">$C40*(1/3)</f>
        <v>41861.1038669649</v>
      </c>
      <c r="K40" s="22" t="n">
        <f aca="false">J40/G40</f>
        <v>1395.37012889883</v>
      </c>
      <c r="L40" s="22" t="n">
        <f aca="false">ROUNDUP(K40/100,0)</f>
        <v>14</v>
      </c>
      <c r="M40" s="22" t="n">
        <f aca="false">L40*100</f>
        <v>1400</v>
      </c>
      <c r="N40" s="0" t="n">
        <f aca="false">M40*(1-$N$4)</f>
        <v>980</v>
      </c>
      <c r="O40" s="0" t="n">
        <f aca="false">N40*3</f>
        <v>2940</v>
      </c>
      <c r="P40" s="0" t="n">
        <f aca="false">(M40*3)-O40</f>
        <v>1260</v>
      </c>
    </row>
    <row r="41" customFormat="false" ht="13.5" hidden="false" customHeight="false" outlineLevel="0" collapsed="false">
      <c r="A41" s="19" t="n">
        <v>37956</v>
      </c>
      <c r="B41" s="16" t="n">
        <v>475354</v>
      </c>
      <c r="C41" s="16" t="n">
        <f aca="false">B41*$C$1</f>
        <v>487708.77520573</v>
      </c>
      <c r="D41" s="20" t="n">
        <f aca="false">C41/10000</f>
        <v>48.770877520573</v>
      </c>
      <c r="E41" s="0" t="n">
        <f aca="false">YEAR(A41)</f>
        <v>2003</v>
      </c>
      <c r="F41" s="21" t="n">
        <f aca="false">IF(E41=$G$1,C41/$H$1,IF(E41=$G$2,C41/$H$2,IF(E41=$G$3,C41/$H$3)))</f>
        <v>0.218874680047831</v>
      </c>
      <c r="G41" s="0" t="n">
        <v>31</v>
      </c>
      <c r="H41" s="22" t="n">
        <f aca="false">$C41*(1/3)</f>
        <v>162569.591735243</v>
      </c>
      <c r="I41" s="22" t="n">
        <f aca="false">$C41*(1/3)</f>
        <v>162569.591735243</v>
      </c>
      <c r="J41" s="22" t="n">
        <f aca="false">$C41*(1/3)</f>
        <v>162569.591735243</v>
      </c>
      <c r="K41" s="22" t="n">
        <f aca="false">J41/G41</f>
        <v>5244.18037855623</v>
      </c>
      <c r="L41" s="22" t="n">
        <f aca="false">ROUNDUP(K41/100,0)</f>
        <v>53</v>
      </c>
      <c r="M41" s="22" t="n">
        <f aca="false">L41*100</f>
        <v>5300</v>
      </c>
      <c r="N41" s="0" t="n">
        <f aca="false">M41*(1-$N$4)</f>
        <v>3710</v>
      </c>
      <c r="O41" s="0" t="n">
        <f aca="false">N41*3</f>
        <v>11130</v>
      </c>
      <c r="P41" s="0" t="n">
        <f aca="false">(M41*3)-O41</f>
        <v>4770</v>
      </c>
    </row>
    <row r="42" customFormat="false" ht="10.5" hidden="false" customHeight="true" outlineLevel="0" collapsed="false">
      <c r="A42" s="23"/>
      <c r="B42" s="24"/>
      <c r="C42" s="24"/>
      <c r="D42" s="24"/>
      <c r="E42" s="24"/>
      <c r="F42" s="24"/>
      <c r="G42" s="24"/>
      <c r="H42" s="25"/>
      <c r="I42" s="25"/>
      <c r="J42" s="25"/>
      <c r="K42" s="24"/>
      <c r="L42" s="24"/>
      <c r="M42" s="24"/>
    </row>
    <row r="43" customFormat="false" ht="12.75" hidden="false" customHeight="false" outlineLevel="0" collapsed="false">
      <c r="A43" s="19" t="n">
        <v>37987</v>
      </c>
      <c r="C43" s="16" t="n">
        <f aca="false">INDEX(Range1,MATCH(E43,RangeRow1,0),3)*$F$30</f>
        <v>692456.966506067</v>
      </c>
      <c r="E43" s="0" t="n">
        <f aca="false">YEAR(A43)</f>
        <v>2004</v>
      </c>
      <c r="G43" s="0" t="n">
        <v>31</v>
      </c>
      <c r="H43" s="22" t="n">
        <f aca="false">$C43*(1/3)</f>
        <v>230818.988835356</v>
      </c>
      <c r="I43" s="22" t="n">
        <f aca="false">$C43*(1/3)</f>
        <v>230818.988835356</v>
      </c>
      <c r="J43" s="22" t="n">
        <f aca="false">$C43*(1/3)</f>
        <v>230818.988835356</v>
      </c>
      <c r="K43" s="22" t="n">
        <f aca="false">J43/G43</f>
        <v>7445.77383339857</v>
      </c>
      <c r="L43" s="22" t="n">
        <f aca="false">ROUNDUP(K43/100,0)</f>
        <v>75</v>
      </c>
      <c r="M43" s="22" t="n">
        <f aca="false">L43*100</f>
        <v>7500</v>
      </c>
      <c r="N43" s="0" t="n">
        <f aca="false">M43*(1-$N$4)</f>
        <v>5250</v>
      </c>
      <c r="O43" s="0" t="n">
        <f aca="false">N43*3</f>
        <v>15750</v>
      </c>
      <c r="P43" s="0" t="n">
        <f aca="false">(M43*3)-O43</f>
        <v>6750</v>
      </c>
    </row>
    <row r="44" customFormat="false" ht="12.75" hidden="false" customHeight="false" outlineLevel="0" collapsed="false">
      <c r="A44" s="19" t="n">
        <v>38018</v>
      </c>
      <c r="C44" s="16" t="n">
        <f aca="false">INDEX(Range1,MATCH(E44,RangeRow1,0),3)*$F$31</f>
        <v>543076.349396001</v>
      </c>
      <c r="E44" s="0" t="n">
        <f aca="false">YEAR(A44)</f>
        <v>2004</v>
      </c>
      <c r="G44" s="0" t="n">
        <v>29</v>
      </c>
      <c r="H44" s="22" t="n">
        <f aca="false">$C44*(1/3)</f>
        <v>181025.449798667</v>
      </c>
      <c r="I44" s="22" t="n">
        <f aca="false">$C44*(1/3)</f>
        <v>181025.449798667</v>
      </c>
      <c r="J44" s="22" t="n">
        <f aca="false">$C44*(1/3)</f>
        <v>181025.449798667</v>
      </c>
      <c r="K44" s="22" t="n">
        <f aca="false">J44/G44</f>
        <v>6242.2568896092</v>
      </c>
      <c r="L44" s="22" t="n">
        <f aca="false">ROUNDUP(K44/100,0)</f>
        <v>63</v>
      </c>
      <c r="M44" s="22" t="n">
        <f aca="false">L44*100</f>
        <v>6300</v>
      </c>
      <c r="N44" s="0" t="n">
        <f aca="false">M44*(1-$N$4)</f>
        <v>4410</v>
      </c>
      <c r="O44" s="0" t="n">
        <f aca="false">N44*3</f>
        <v>13230</v>
      </c>
      <c r="P44" s="0" t="n">
        <f aca="false">(M44*3)-O44</f>
        <v>5670</v>
      </c>
    </row>
    <row r="45" customFormat="false" ht="12.75" hidden="false" customHeight="false" outlineLevel="0" collapsed="false">
      <c r="A45" s="19" t="n">
        <v>38047</v>
      </c>
      <c r="C45" s="16" t="n">
        <f aca="false">INDEX(Range1,MATCH(E45,RangeRow1,0),3)*$F$32</f>
        <v>381560.151535104</v>
      </c>
      <c r="E45" s="0" t="n">
        <f aca="false">YEAR(A45)</f>
        <v>2004</v>
      </c>
      <c r="G45" s="0" t="n">
        <v>31</v>
      </c>
      <c r="H45" s="22" t="n">
        <f aca="false">$C45*(1/3)</f>
        <v>127186.717178368</v>
      </c>
      <c r="I45" s="22" t="n">
        <f aca="false">$C45*(1/3)</f>
        <v>127186.717178368</v>
      </c>
      <c r="J45" s="22" t="n">
        <f aca="false">$C45*(1/3)</f>
        <v>127186.717178368</v>
      </c>
      <c r="K45" s="22" t="n">
        <f aca="false">J45/G45</f>
        <v>4102.79732833445</v>
      </c>
      <c r="L45" s="22" t="n">
        <f aca="false">ROUNDUP(K45/100,0)</f>
        <v>42</v>
      </c>
      <c r="M45" s="22" t="n">
        <f aca="false">L45*100</f>
        <v>4200</v>
      </c>
      <c r="N45" s="0" t="n">
        <f aca="false">M45*(1-$N$4)</f>
        <v>2940</v>
      </c>
      <c r="O45" s="0" t="n">
        <f aca="false">N45*3</f>
        <v>8820</v>
      </c>
      <c r="P45" s="0" t="n">
        <f aca="false">(M45*3)-O45</f>
        <v>3780</v>
      </c>
    </row>
    <row r="46" customFormat="false" ht="12.75" hidden="false" customHeight="false" outlineLevel="0" collapsed="false">
      <c r="A46" s="19" t="n">
        <v>38078</v>
      </c>
      <c r="C46" s="16" t="n">
        <f aca="false">INDEX(Range1,MATCH(E46,RangeRow1,0),3)*$F$33</f>
        <v>304004.497525014</v>
      </c>
      <c r="E46" s="0" t="n">
        <f aca="false">YEAR(A46)</f>
        <v>2004</v>
      </c>
      <c r="G46" s="0" t="n">
        <v>30</v>
      </c>
      <c r="H46" s="22" t="n">
        <f aca="false">$C46*(1/3)</f>
        <v>101334.832508338</v>
      </c>
      <c r="I46" s="22" t="n">
        <f aca="false">$C46*(1/3)</f>
        <v>101334.832508338</v>
      </c>
      <c r="J46" s="22" t="n">
        <f aca="false">$C46*(1/3)</f>
        <v>101334.832508338</v>
      </c>
      <c r="K46" s="22" t="n">
        <f aca="false">J46/G46</f>
        <v>3377.82775027794</v>
      </c>
      <c r="L46" s="22" t="n">
        <f aca="false">ROUNDUP(K46/100,0)</f>
        <v>34</v>
      </c>
      <c r="M46" s="22" t="n">
        <f aca="false">L46*100</f>
        <v>3400</v>
      </c>
      <c r="N46" s="0" t="n">
        <f aca="false">M46*(1-$N$4)</f>
        <v>2380</v>
      </c>
      <c r="O46" s="0" t="n">
        <f aca="false">N46*3</f>
        <v>7140</v>
      </c>
      <c r="P46" s="0" t="n">
        <f aca="false">(M46*3)-O46</f>
        <v>3060</v>
      </c>
    </row>
    <row r="47" customFormat="false" ht="12.75" hidden="false" customHeight="false" outlineLevel="0" collapsed="false">
      <c r="A47" s="19" t="n">
        <v>38108</v>
      </c>
      <c r="C47" s="16" t="n">
        <f aca="false">INDEX(Range1,MATCH(E47,RangeRow1,0),3)*$F$34</f>
        <v>110841.948509457</v>
      </c>
      <c r="E47" s="0" t="n">
        <f aca="false">YEAR(A47)</f>
        <v>2004</v>
      </c>
      <c r="G47" s="0" t="n">
        <v>31</v>
      </c>
      <c r="H47" s="22" t="n">
        <f aca="false">$C47*(1/3)</f>
        <v>36947.3161698192</v>
      </c>
      <c r="I47" s="22" t="n">
        <f aca="false">$C47*(1/3)</f>
        <v>36947.3161698192</v>
      </c>
      <c r="J47" s="22" t="n">
        <f aca="false">$C47*(1/3)</f>
        <v>36947.3161698192</v>
      </c>
      <c r="K47" s="22" t="n">
        <f aca="false">J47/G47</f>
        <v>1191.84890870384</v>
      </c>
      <c r="L47" s="22" t="n">
        <f aca="false">ROUNDUP(K47/100,0)</f>
        <v>12</v>
      </c>
      <c r="M47" s="22" t="n">
        <f aca="false">L47*100</f>
        <v>1200</v>
      </c>
      <c r="N47" s="0" t="n">
        <f aca="false">M47*(1-$N$4)</f>
        <v>840</v>
      </c>
      <c r="O47" s="0" t="n">
        <f aca="false">N47*3</f>
        <v>2520</v>
      </c>
      <c r="P47" s="0" t="n">
        <f aca="false">(M47*3)-O47</f>
        <v>1080</v>
      </c>
    </row>
    <row r="48" customFormat="false" ht="12.75" hidden="false" customHeight="false" outlineLevel="0" collapsed="false">
      <c r="A48" s="19" t="n">
        <v>38139</v>
      </c>
      <c r="C48" s="16" t="n">
        <f aca="false">INDEX(Range1,MATCH(E48,RangeRow1,0),3)*$F$35</f>
        <v>71654.8949012657</v>
      </c>
      <c r="E48" s="0" t="n">
        <f aca="false">YEAR(A48)</f>
        <v>2004</v>
      </c>
      <c r="G48" s="0" t="n">
        <v>30</v>
      </c>
      <c r="H48" s="22" t="n">
        <f aca="false">$C48*(1/3)</f>
        <v>23884.9649670886</v>
      </c>
      <c r="I48" s="22" t="n">
        <f aca="false">$C48*(1/3)</f>
        <v>23884.9649670886</v>
      </c>
      <c r="J48" s="22" t="n">
        <f aca="false">$C48*(1/3)</f>
        <v>23884.9649670886</v>
      </c>
      <c r="K48" s="22" t="n">
        <f aca="false">J48/G48</f>
        <v>796.165498902952</v>
      </c>
      <c r="L48" s="22" t="n">
        <f aca="false">ROUNDUP(K48/100,0)</f>
        <v>8</v>
      </c>
      <c r="M48" s="22" t="n">
        <f aca="false">L48*100</f>
        <v>800</v>
      </c>
      <c r="N48" s="0" t="n">
        <f aca="false">M48*(1-$N$4)</f>
        <v>560</v>
      </c>
      <c r="O48" s="0" t="n">
        <f aca="false">N48*3</f>
        <v>1680</v>
      </c>
      <c r="P48" s="0" t="n">
        <f aca="false">(M48*3)-O48</f>
        <v>720</v>
      </c>
    </row>
    <row r="49" customFormat="false" ht="12.75" hidden="false" customHeight="false" outlineLevel="0" collapsed="false">
      <c r="A49" s="19" t="n">
        <v>38169</v>
      </c>
      <c r="C49" s="16" t="n">
        <f aca="false">INDEX(Range1,MATCH(E49,RangeRow1,0),3)*$F$36</f>
        <v>63436.9565850129</v>
      </c>
      <c r="E49" s="0" t="n">
        <f aca="false">YEAR(A49)</f>
        <v>2004</v>
      </c>
      <c r="G49" s="0" t="n">
        <v>31</v>
      </c>
      <c r="H49" s="22" t="n">
        <f aca="false">$C49*(1/3)</f>
        <v>21145.6521950043</v>
      </c>
      <c r="I49" s="22" t="n">
        <f aca="false">$C49*(1/3)</f>
        <v>21145.6521950043</v>
      </c>
      <c r="J49" s="22" t="n">
        <f aca="false">$C49*(1/3)</f>
        <v>21145.6521950043</v>
      </c>
      <c r="K49" s="22" t="n">
        <f aca="false">J49/G49</f>
        <v>682.117812742075</v>
      </c>
      <c r="L49" s="22" t="n">
        <f aca="false">ROUNDUP(K49/100,0)</f>
        <v>7</v>
      </c>
      <c r="M49" s="22" t="n">
        <f aca="false">L49*100</f>
        <v>700</v>
      </c>
      <c r="N49" s="0" t="n">
        <f aca="false">M49*(1-$N$4)</f>
        <v>490</v>
      </c>
      <c r="O49" s="0" t="n">
        <f aca="false">N49*3</f>
        <v>1470</v>
      </c>
      <c r="P49" s="0" t="n">
        <f aca="false">(M49*3)-O49</f>
        <v>630</v>
      </c>
    </row>
    <row r="50" customFormat="false" ht="12.75" hidden="false" customHeight="false" outlineLevel="0" collapsed="false">
      <c r="A50" s="19" t="n">
        <v>38200</v>
      </c>
      <c r="C50" s="16" t="n">
        <f aca="false">INDEX(Range1,MATCH(E50,RangeRow1,0),3)*$F$37</f>
        <v>51788.8034394153</v>
      </c>
      <c r="E50" s="0" t="n">
        <f aca="false">YEAR(A50)</f>
        <v>2004</v>
      </c>
      <c r="G50" s="0" t="n">
        <v>31</v>
      </c>
      <c r="H50" s="22" t="n">
        <f aca="false">$C50*(1/3)</f>
        <v>17262.9344798051</v>
      </c>
      <c r="I50" s="22" t="n">
        <f aca="false">$C50*(1/3)</f>
        <v>17262.9344798051</v>
      </c>
      <c r="J50" s="22" t="n">
        <f aca="false">$C50*(1/3)</f>
        <v>17262.9344798051</v>
      </c>
      <c r="K50" s="22" t="n">
        <f aca="false">J50/G50</f>
        <v>556.868854187261</v>
      </c>
      <c r="L50" s="22" t="n">
        <f aca="false">ROUNDUP(K50/100,0)</f>
        <v>6</v>
      </c>
      <c r="M50" s="22" t="n">
        <f aca="false">L50*100</f>
        <v>600</v>
      </c>
      <c r="N50" s="0" t="n">
        <f aca="false">M50*(1-$N$4)</f>
        <v>420</v>
      </c>
      <c r="O50" s="0" t="n">
        <f aca="false">N50*3</f>
        <v>1260</v>
      </c>
      <c r="P50" s="0" t="n">
        <f aca="false">(M50*3)-O50</f>
        <v>540</v>
      </c>
    </row>
    <row r="51" customFormat="false" ht="12.75" hidden="false" customHeight="false" outlineLevel="0" collapsed="false">
      <c r="A51" s="19" t="n">
        <v>38231</v>
      </c>
      <c r="C51" s="16" t="n">
        <f aca="false">INDEX(Range1,MATCH(E51,RangeRow1,0),3)*$F$38</f>
        <v>68119.9059137867</v>
      </c>
      <c r="E51" s="0" t="n">
        <f aca="false">YEAR(A51)</f>
        <v>2004</v>
      </c>
      <c r="G51" s="0" t="n">
        <v>30</v>
      </c>
      <c r="H51" s="22" t="n">
        <f aca="false">$C51*(1/3)</f>
        <v>22706.6353045956</v>
      </c>
      <c r="I51" s="22" t="n">
        <f aca="false">$C51*(1/3)</f>
        <v>22706.6353045956</v>
      </c>
      <c r="J51" s="22" t="n">
        <f aca="false">$C51*(1/3)</f>
        <v>22706.6353045956</v>
      </c>
      <c r="K51" s="22" t="n">
        <f aca="false">J51/G51</f>
        <v>756.887843486519</v>
      </c>
      <c r="L51" s="22" t="n">
        <f aca="false">ROUNDUP(K51/100,0)</f>
        <v>8</v>
      </c>
      <c r="M51" s="22" t="n">
        <f aca="false">L51*100</f>
        <v>800</v>
      </c>
      <c r="N51" s="0" t="n">
        <f aca="false">M51*(1-$N$4)</f>
        <v>560</v>
      </c>
      <c r="O51" s="0" t="n">
        <f aca="false">N51*3</f>
        <v>1680</v>
      </c>
      <c r="P51" s="0" t="n">
        <f aca="false">(M51*3)-O51</f>
        <v>720</v>
      </c>
    </row>
    <row r="52" customFormat="false" ht="12.75" hidden="false" customHeight="false" outlineLevel="0" collapsed="false">
      <c r="A52" s="19" t="n">
        <v>38261</v>
      </c>
      <c r="C52" s="16" t="n">
        <f aca="false">INDEX(Range1,MATCH(E52,RangeRow1,0),3)*$F$39</f>
        <v>103205.582694152</v>
      </c>
      <c r="E52" s="0" t="n">
        <f aca="false">YEAR(A52)</f>
        <v>2004</v>
      </c>
      <c r="G52" s="0" t="n">
        <v>31</v>
      </c>
      <c r="H52" s="22" t="n">
        <f aca="false">$C52*(1/3)</f>
        <v>34401.8608980506</v>
      </c>
      <c r="I52" s="22" t="n">
        <f aca="false">$C52*(1/3)</f>
        <v>34401.8608980506</v>
      </c>
      <c r="J52" s="22" t="n">
        <f aca="false">$C52*(1/3)</f>
        <v>34401.8608980506</v>
      </c>
      <c r="K52" s="22" t="n">
        <f aca="false">J52/G52</f>
        <v>1109.73744832421</v>
      </c>
      <c r="L52" s="22" t="n">
        <f aca="false">ROUNDUP(K52/100,0)</f>
        <v>12</v>
      </c>
      <c r="M52" s="22" t="n">
        <f aca="false">L52*100</f>
        <v>1200</v>
      </c>
      <c r="N52" s="0" t="n">
        <f aca="false">M52*(1-$N$4)</f>
        <v>840</v>
      </c>
      <c r="O52" s="0" t="n">
        <f aca="false">N52*3</f>
        <v>2520</v>
      </c>
      <c r="P52" s="0" t="n">
        <f aca="false">(M52*3)-O52</f>
        <v>1080</v>
      </c>
    </row>
    <row r="53" customFormat="false" ht="12.75" hidden="false" customHeight="false" outlineLevel="0" collapsed="false">
      <c r="A53" s="19" t="n">
        <v>38292</v>
      </c>
      <c r="C53" s="16" t="n">
        <f aca="false">INDEX(Range1,MATCH(E53,RangeRow1,0),3)*$F$40</f>
        <v>185863.282665552</v>
      </c>
      <c r="E53" s="0" t="n">
        <f aca="false">YEAR(A53)</f>
        <v>2004</v>
      </c>
      <c r="G53" s="0" t="n">
        <v>30</v>
      </c>
      <c r="H53" s="22" t="n">
        <f aca="false">$C53*(1/3)</f>
        <v>61954.4275551839</v>
      </c>
      <c r="I53" s="22" t="n">
        <f aca="false">$C53*(1/3)</f>
        <v>61954.4275551839</v>
      </c>
      <c r="J53" s="22" t="n">
        <f aca="false">$C53*(1/3)</f>
        <v>61954.4275551839</v>
      </c>
      <c r="K53" s="22" t="n">
        <f aca="false">J53/G53</f>
        <v>2065.1475851728</v>
      </c>
      <c r="L53" s="22" t="n">
        <f aca="false">ROUNDUP(K53/100,0)</f>
        <v>21</v>
      </c>
      <c r="M53" s="22" t="n">
        <f aca="false">L53*100</f>
        <v>2100</v>
      </c>
      <c r="N53" s="0" t="n">
        <f aca="false">M53*(1-$N$4)</f>
        <v>1470</v>
      </c>
      <c r="O53" s="0" t="n">
        <f aca="false">N53*3</f>
        <v>4410</v>
      </c>
      <c r="P53" s="0" t="n">
        <f aca="false">(M53*3)-O53</f>
        <v>1890</v>
      </c>
    </row>
    <row r="54" customFormat="false" ht="12.75" hidden="false" customHeight="false" outlineLevel="0" collapsed="false">
      <c r="A54" s="19" t="n">
        <v>38322</v>
      </c>
      <c r="C54" s="16" t="n">
        <f aca="false">INDEX(Range1,MATCH(E54,RangeRow1,0),3)*$F$41</f>
        <v>721808.915444198</v>
      </c>
      <c r="E54" s="0" t="n">
        <f aca="false">YEAR(A54)</f>
        <v>2004</v>
      </c>
      <c r="G54" s="0" t="n">
        <v>31</v>
      </c>
      <c r="H54" s="22" t="n">
        <f aca="false">$C54*(1/3)</f>
        <v>240602.971814733</v>
      </c>
      <c r="I54" s="22" t="n">
        <f aca="false">$C54*(1/3)</f>
        <v>240602.971814733</v>
      </c>
      <c r="J54" s="22" t="n">
        <f aca="false">$C54*(1/3)</f>
        <v>240602.971814733</v>
      </c>
      <c r="K54" s="22" t="n">
        <f aca="false">J54/G54</f>
        <v>7761.38618757202</v>
      </c>
      <c r="L54" s="22" t="n">
        <f aca="false">ROUNDUP(K54/100,0)</f>
        <v>78</v>
      </c>
      <c r="M54" s="22" t="n">
        <f aca="false">L54*100</f>
        <v>7800</v>
      </c>
      <c r="N54" s="0" t="n">
        <f aca="false">M54*(1-$N$4)</f>
        <v>5460</v>
      </c>
      <c r="O54" s="0" t="n">
        <f aca="false">N54*3</f>
        <v>16380</v>
      </c>
      <c r="P54" s="0" t="n">
        <f aca="false">(M54*3)-O54</f>
        <v>7020</v>
      </c>
    </row>
    <row r="55" customFormat="false" ht="12.75" hidden="false" customHeight="false" outlineLevel="0" collapsed="false">
      <c r="A55" s="19" t="n">
        <v>38353</v>
      </c>
      <c r="C55" s="16" t="n">
        <f aca="false">INDEX(Range1,MATCH(E55,RangeRow1,0),3)*$F$30</f>
        <v>872495.773489011</v>
      </c>
      <c r="E55" s="0" t="n">
        <f aca="false">YEAR(A55)</f>
        <v>2005</v>
      </c>
      <c r="G55" s="0" t="n">
        <v>31</v>
      </c>
      <c r="H55" s="22" t="n">
        <f aca="false">$C55*(1/3)</f>
        <v>290831.924496337</v>
      </c>
      <c r="I55" s="22" t="n">
        <f aca="false">$C55*(1/3)</f>
        <v>290831.924496337</v>
      </c>
      <c r="J55" s="22" t="n">
        <f aca="false">$C55*(1/3)</f>
        <v>290831.924496337</v>
      </c>
      <c r="K55" s="22" t="n">
        <f aca="false">J55/G55</f>
        <v>9381.67498375281</v>
      </c>
      <c r="L55" s="22" t="n">
        <f aca="false">ROUNDUP(K55/100,0)</f>
        <v>94</v>
      </c>
      <c r="M55" s="22" t="n">
        <f aca="false">L55*100</f>
        <v>9400</v>
      </c>
      <c r="N55" s="0" t="n">
        <f aca="false">M55*(1-$N$4)</f>
        <v>6580</v>
      </c>
      <c r="O55" s="0" t="n">
        <f aca="false">N55*3</f>
        <v>19740</v>
      </c>
      <c r="P55" s="0" t="n">
        <f aca="false">(M55*3)-O55</f>
        <v>8460</v>
      </c>
    </row>
    <row r="56" customFormat="false" ht="12.75" hidden="false" customHeight="false" outlineLevel="0" collapsed="false">
      <c r="A56" s="19" t="n">
        <v>38384</v>
      </c>
      <c r="C56" s="16" t="n">
        <f aca="false">INDEX(Range1,MATCH(E56,RangeRow1,0),3)*$F$31</f>
        <v>684276.19685981</v>
      </c>
      <c r="E56" s="0" t="n">
        <f aca="false">YEAR(A56)</f>
        <v>2005</v>
      </c>
      <c r="G56" s="0" t="n">
        <v>28</v>
      </c>
      <c r="H56" s="22" t="n">
        <f aca="false">$C56*(1/3)</f>
        <v>228092.065619937</v>
      </c>
      <c r="I56" s="22" t="n">
        <f aca="false">$C56*(1/3)</f>
        <v>228092.065619937</v>
      </c>
      <c r="J56" s="22" t="n">
        <f aca="false">$C56*(1/3)</f>
        <v>228092.065619937</v>
      </c>
      <c r="K56" s="22" t="n">
        <f aca="false">J56/G56</f>
        <v>8146.14520071202</v>
      </c>
      <c r="L56" s="22" t="n">
        <f aca="false">ROUNDUP(K56/100,0)</f>
        <v>82</v>
      </c>
      <c r="M56" s="22" t="n">
        <f aca="false">L56*100</f>
        <v>8200</v>
      </c>
      <c r="N56" s="0" t="n">
        <f aca="false">M56*(1-$N$4)</f>
        <v>5740</v>
      </c>
      <c r="O56" s="0" t="n">
        <f aca="false">N56*3</f>
        <v>17220</v>
      </c>
      <c r="P56" s="0" t="n">
        <f aca="false">(M56*3)-O56</f>
        <v>7380</v>
      </c>
    </row>
    <row r="57" customFormat="false" ht="12.75" hidden="false" customHeight="false" outlineLevel="0" collapsed="false">
      <c r="A57" s="19" t="n">
        <v>38412</v>
      </c>
      <c r="C57" s="16" t="n">
        <f aca="false">INDEX(Range1,MATCH(E57,RangeRow1,0),3)*$F$32</f>
        <v>480765.788560073</v>
      </c>
      <c r="E57" s="0" t="n">
        <f aca="false">YEAR(A57)</f>
        <v>2005</v>
      </c>
      <c r="G57" s="0" t="n">
        <v>31</v>
      </c>
      <c r="H57" s="22" t="n">
        <f aca="false">$C57*(1/3)</f>
        <v>160255.262853358</v>
      </c>
      <c r="I57" s="22" t="n">
        <f aca="false">$C57*(1/3)</f>
        <v>160255.262853358</v>
      </c>
      <c r="J57" s="22" t="n">
        <f aca="false">$C57*(1/3)</f>
        <v>160255.262853358</v>
      </c>
      <c r="K57" s="22" t="n">
        <f aca="false">J57/G57</f>
        <v>5169.52460817283</v>
      </c>
      <c r="L57" s="22" t="n">
        <f aca="false">ROUNDUP(K57/100,0)</f>
        <v>52</v>
      </c>
      <c r="M57" s="22" t="n">
        <f aca="false">L57*100</f>
        <v>5200</v>
      </c>
      <c r="N57" s="0" t="n">
        <f aca="false">M57*(1-$N$4)</f>
        <v>3640</v>
      </c>
      <c r="O57" s="0" t="n">
        <f aca="false">N57*3</f>
        <v>10920</v>
      </c>
      <c r="P57" s="0" t="n">
        <f aca="false">(M57*3)-O57</f>
        <v>4680</v>
      </c>
    </row>
    <row r="58" customFormat="false" ht="12.75" hidden="false" customHeight="false" outlineLevel="0" collapsed="false">
      <c r="A58" s="19" t="n">
        <v>38443</v>
      </c>
      <c r="C58" s="16" t="n">
        <f aca="false">INDEX(Range1,MATCH(E58,RangeRow1,0),3)*$F$33</f>
        <v>383045.664989929</v>
      </c>
      <c r="E58" s="0" t="n">
        <f aca="false">YEAR(A58)</f>
        <v>2005</v>
      </c>
      <c r="G58" s="0" t="n">
        <v>30</v>
      </c>
      <c r="H58" s="22" t="n">
        <f aca="false">$C58*(1/3)</f>
        <v>127681.888329976</v>
      </c>
      <c r="I58" s="22" t="n">
        <f aca="false">$C58*(1/3)</f>
        <v>127681.888329976</v>
      </c>
      <c r="J58" s="22" t="n">
        <f aca="false">$C58*(1/3)</f>
        <v>127681.888329976</v>
      </c>
      <c r="K58" s="22" t="n">
        <f aca="false">J58/G58</f>
        <v>4256.06294433255</v>
      </c>
      <c r="L58" s="22" t="n">
        <f aca="false">ROUNDUP(K58/100,0)</f>
        <v>43</v>
      </c>
      <c r="M58" s="22" t="n">
        <f aca="false">L58*100</f>
        <v>4300</v>
      </c>
      <c r="N58" s="0" t="n">
        <f aca="false">M58*(1-$N$4)</f>
        <v>3010</v>
      </c>
      <c r="O58" s="0" t="n">
        <f aca="false">N58*3</f>
        <v>9030</v>
      </c>
      <c r="P58" s="0" t="n">
        <f aca="false">(M58*3)-O58</f>
        <v>3870</v>
      </c>
    </row>
    <row r="59" customFormat="false" ht="12.75" hidden="false" customHeight="false" outlineLevel="0" collapsed="false">
      <c r="A59" s="19" t="n">
        <v>38473</v>
      </c>
      <c r="C59" s="16" t="n">
        <f aca="false">INDEX(Range1,MATCH(E59,RangeRow1,0),3)*$F$34</f>
        <v>139660.854432231</v>
      </c>
      <c r="E59" s="0" t="n">
        <f aca="false">YEAR(A59)</f>
        <v>2005</v>
      </c>
      <c r="G59" s="0" t="n">
        <v>31</v>
      </c>
      <c r="H59" s="22" t="n">
        <f aca="false">$C59*(1/3)</f>
        <v>46553.6181440771</v>
      </c>
      <c r="I59" s="22" t="n">
        <f aca="false">$C59*(1/3)</f>
        <v>46553.6181440771</v>
      </c>
      <c r="J59" s="22" t="n">
        <f aca="false">$C59*(1/3)</f>
        <v>46553.6181440771</v>
      </c>
      <c r="K59" s="22" t="n">
        <f aca="false">J59/G59</f>
        <v>1501.72961755087</v>
      </c>
      <c r="L59" s="22" t="n">
        <f aca="false">ROUNDUP(K59/100,0)</f>
        <v>16</v>
      </c>
      <c r="M59" s="22" t="n">
        <f aca="false">L59*100</f>
        <v>1600</v>
      </c>
      <c r="N59" s="0" t="n">
        <f aca="false">M59*(1-$N$4)</f>
        <v>1120</v>
      </c>
      <c r="O59" s="0" t="n">
        <f aca="false">N59*3</f>
        <v>3360</v>
      </c>
      <c r="P59" s="0" t="n">
        <f aca="false">(M59*3)-O59</f>
        <v>1440</v>
      </c>
    </row>
    <row r="60" customFormat="false" ht="12.75" hidden="false" customHeight="false" outlineLevel="0" collapsed="false">
      <c r="A60" s="19" t="n">
        <v>38504</v>
      </c>
      <c r="C60" s="16" t="n">
        <f aca="false">INDEX(Range1,MATCH(E60,RangeRow1,0),3)*$F$35</f>
        <v>90285.1671297409</v>
      </c>
      <c r="E60" s="0" t="n">
        <f aca="false">YEAR(A60)</f>
        <v>2005</v>
      </c>
      <c r="G60" s="0" t="n">
        <v>30</v>
      </c>
      <c r="H60" s="22" t="n">
        <f aca="false">$C60*(1/3)</f>
        <v>30095.0557099136</v>
      </c>
      <c r="I60" s="22" t="n">
        <f aca="false">$C60*(1/3)</f>
        <v>30095.0557099136</v>
      </c>
      <c r="J60" s="22" t="n">
        <f aca="false">$C60*(1/3)</f>
        <v>30095.0557099136</v>
      </c>
      <c r="K60" s="22" t="n">
        <f aca="false">J60/G60</f>
        <v>1003.16852366379</v>
      </c>
      <c r="L60" s="22" t="n">
        <f aca="false">ROUNDUP(K60/100,0)</f>
        <v>11</v>
      </c>
      <c r="M60" s="22" t="n">
        <f aca="false">L60*100</f>
        <v>1100</v>
      </c>
      <c r="N60" s="0" t="n">
        <f aca="false">M60*(1-$N$4)</f>
        <v>770</v>
      </c>
      <c r="O60" s="0" t="n">
        <f aca="false">N60*3</f>
        <v>2310</v>
      </c>
      <c r="P60" s="0" t="n">
        <f aca="false">(M60*3)-O60</f>
        <v>990</v>
      </c>
    </row>
    <row r="61" customFormat="false" ht="12.75" hidden="false" customHeight="false" outlineLevel="0" collapsed="false">
      <c r="A61" s="19" t="n">
        <v>38534</v>
      </c>
      <c r="C61" s="16" t="n">
        <f aca="false">INDEX(Range1,MATCH(E61,RangeRow1,0),3)*$F$36</f>
        <v>79930.5649023964</v>
      </c>
      <c r="E61" s="0" t="n">
        <f aca="false">YEAR(A61)</f>
        <v>2005</v>
      </c>
      <c r="G61" s="0" t="n">
        <v>31</v>
      </c>
      <c r="H61" s="22" t="n">
        <f aca="false">$C61*(1/3)</f>
        <v>26643.5216341321</v>
      </c>
      <c r="I61" s="22" t="n">
        <f aca="false">$C61*(1/3)</f>
        <v>26643.5216341321</v>
      </c>
      <c r="J61" s="22" t="n">
        <f aca="false">$C61*(1/3)</f>
        <v>26643.5216341321</v>
      </c>
      <c r="K61" s="22" t="n">
        <f aca="false">J61/G61</f>
        <v>859.468439810714</v>
      </c>
      <c r="L61" s="22" t="n">
        <f aca="false">ROUNDUP(K61/100,0)</f>
        <v>9</v>
      </c>
      <c r="M61" s="22" t="n">
        <f aca="false">L61*100</f>
        <v>900</v>
      </c>
      <c r="N61" s="0" t="n">
        <f aca="false">M61*(1-$N$4)</f>
        <v>630</v>
      </c>
      <c r="O61" s="0" t="n">
        <f aca="false">N61*3</f>
        <v>1890</v>
      </c>
      <c r="P61" s="0" t="n">
        <f aca="false">(M61*3)-O61</f>
        <v>810</v>
      </c>
    </row>
    <row r="62" customFormat="false" ht="12.75" hidden="false" customHeight="false" outlineLevel="0" collapsed="false">
      <c r="A62" s="19" t="n">
        <v>38565</v>
      </c>
      <c r="C62" s="16" t="n">
        <f aca="false">INDEX(Range1,MATCH(E62,RangeRow1,0),3)*$F$37</f>
        <v>65253.8920114209</v>
      </c>
      <c r="E62" s="0" t="n">
        <f aca="false">YEAR(A62)</f>
        <v>2005</v>
      </c>
      <c r="G62" s="0" t="n">
        <v>31</v>
      </c>
      <c r="H62" s="22" t="n">
        <f aca="false">$C62*(1/3)</f>
        <v>21751.2973371403</v>
      </c>
      <c r="I62" s="22" t="n">
        <f aca="false">$C62*(1/3)</f>
        <v>21751.2973371403</v>
      </c>
      <c r="J62" s="22" t="n">
        <f aca="false">$C62*(1/3)</f>
        <v>21751.2973371403</v>
      </c>
      <c r="K62" s="22" t="n">
        <f aca="false">J62/G62</f>
        <v>701.654752810977</v>
      </c>
      <c r="L62" s="22" t="n">
        <f aca="false">ROUNDUP(K62/100,0)</f>
        <v>8</v>
      </c>
      <c r="M62" s="22" t="n">
        <f aca="false">L62*100</f>
        <v>800</v>
      </c>
      <c r="N62" s="0" t="n">
        <f aca="false">M62*(1-$N$4)</f>
        <v>560</v>
      </c>
      <c r="O62" s="0" t="n">
        <f aca="false">N62*3</f>
        <v>1680</v>
      </c>
      <c r="P62" s="0" t="n">
        <f aca="false">(M62*3)-O62</f>
        <v>720</v>
      </c>
    </row>
    <row r="63" customFormat="false" ht="12.75" hidden="false" customHeight="false" outlineLevel="0" collapsed="false">
      <c r="A63" s="19" t="n">
        <v>38596</v>
      </c>
      <c r="C63" s="16" t="n">
        <f aca="false">INDEX(Range1,MATCH(E63,RangeRow1,0),3)*$F$38</f>
        <v>85831.0810275129</v>
      </c>
      <c r="E63" s="0" t="n">
        <f aca="false">YEAR(A63)</f>
        <v>2005</v>
      </c>
      <c r="G63" s="0" t="n">
        <v>30</v>
      </c>
      <c r="H63" s="22" t="n">
        <f aca="false">$C63*(1/3)</f>
        <v>28610.3603425043</v>
      </c>
      <c r="I63" s="22" t="n">
        <f aca="false">$C63*(1/3)</f>
        <v>28610.3603425043</v>
      </c>
      <c r="J63" s="22" t="n">
        <f aca="false">$C63*(1/3)</f>
        <v>28610.3603425043</v>
      </c>
      <c r="K63" s="22" t="n">
        <f aca="false">J63/G63</f>
        <v>953.678678083476</v>
      </c>
      <c r="L63" s="22" t="n">
        <f aca="false">ROUNDUP(K63/100,0)</f>
        <v>10</v>
      </c>
      <c r="M63" s="22" t="n">
        <f aca="false">L63*100</f>
        <v>1000</v>
      </c>
      <c r="N63" s="0" t="n">
        <f aca="false">M63*(1-$N$4)</f>
        <v>700</v>
      </c>
      <c r="O63" s="0" t="n">
        <f aca="false">N63*3</f>
        <v>2100</v>
      </c>
      <c r="P63" s="0" t="n">
        <f aca="false">(M63*3)-O63</f>
        <v>900</v>
      </c>
    </row>
    <row r="64" customFormat="false" ht="12.75" hidden="false" customHeight="false" outlineLevel="0" collapsed="false">
      <c r="A64" s="19" t="n">
        <v>38626</v>
      </c>
      <c r="C64" s="16" t="n">
        <f aca="false">INDEX(Range1,MATCH(E64,RangeRow1,0),3)*$F$39</f>
        <v>130039.033552461</v>
      </c>
      <c r="E64" s="0" t="n">
        <f aca="false">YEAR(A64)</f>
        <v>2005</v>
      </c>
      <c r="G64" s="0" t="n">
        <v>31</v>
      </c>
      <c r="H64" s="22" t="n">
        <f aca="false">$C64*(1/3)</f>
        <v>43346.3445174871</v>
      </c>
      <c r="I64" s="22" t="n">
        <f aca="false">$C64*(1/3)</f>
        <v>43346.3445174871</v>
      </c>
      <c r="J64" s="22" t="n">
        <f aca="false">$C64*(1/3)</f>
        <v>43346.3445174871</v>
      </c>
      <c r="K64" s="22" t="n">
        <f aca="false">J64/G64</f>
        <v>1398.26917798346</v>
      </c>
      <c r="L64" s="22" t="n">
        <f aca="false">ROUNDUP(K64/100,0)</f>
        <v>14</v>
      </c>
      <c r="M64" s="22" t="n">
        <f aca="false">L64*100</f>
        <v>1400</v>
      </c>
      <c r="N64" s="0" t="n">
        <f aca="false">M64*(1-$N$4)</f>
        <v>980</v>
      </c>
      <c r="O64" s="0" t="n">
        <f aca="false">N64*3</f>
        <v>2940</v>
      </c>
      <c r="P64" s="0" t="n">
        <f aca="false">(M64*3)-O64</f>
        <v>1260</v>
      </c>
    </row>
    <row r="65" customFormat="false" ht="12.75" hidden="false" customHeight="false" outlineLevel="0" collapsed="false">
      <c r="A65" s="19" t="n">
        <v>38657</v>
      </c>
      <c r="C65" s="16" t="n">
        <f aca="false">INDEX(Range1,MATCH(E65,RangeRow1,0),3)*$F$40</f>
        <v>234187.735002109</v>
      </c>
      <c r="E65" s="0" t="n">
        <f aca="false">YEAR(A65)</f>
        <v>2005</v>
      </c>
      <c r="G65" s="0" t="n">
        <v>30</v>
      </c>
      <c r="H65" s="22" t="n">
        <f aca="false">$C65*(1/3)</f>
        <v>78062.5783340365</v>
      </c>
      <c r="I65" s="22" t="n">
        <f aca="false">$C65*(1/3)</f>
        <v>78062.5783340365</v>
      </c>
      <c r="J65" s="22" t="n">
        <f aca="false">$C65*(1/3)</f>
        <v>78062.5783340365</v>
      </c>
      <c r="K65" s="22" t="n">
        <f aca="false">J65/G65</f>
        <v>2602.08594446788</v>
      </c>
      <c r="L65" s="22" t="n">
        <f aca="false">ROUNDUP(K65/100,0)</f>
        <v>27</v>
      </c>
      <c r="M65" s="22" t="n">
        <f aca="false">L65*100</f>
        <v>2700</v>
      </c>
      <c r="N65" s="0" t="n">
        <f aca="false">M65*(1-$N$4)</f>
        <v>1890</v>
      </c>
      <c r="O65" s="0" t="n">
        <f aca="false">N65*3</f>
        <v>5670</v>
      </c>
      <c r="P65" s="0" t="n">
        <f aca="false">(M65*3)-O65</f>
        <v>2430</v>
      </c>
    </row>
    <row r="66" customFormat="false" ht="12.75" hidden="false" customHeight="false" outlineLevel="0" collapsed="false">
      <c r="A66" s="19" t="n">
        <v>38687</v>
      </c>
      <c r="C66" s="16" t="n">
        <f aca="false">INDEX(Range1,MATCH(E66,RangeRow1,0),3)*$F$41</f>
        <v>909479.228968421</v>
      </c>
      <c r="E66" s="0" t="n">
        <f aca="false">YEAR(A66)</f>
        <v>2005</v>
      </c>
      <c r="G66" s="0" t="n">
        <v>31</v>
      </c>
      <c r="H66" s="22" t="n">
        <f aca="false">$C66*(1/3)</f>
        <v>303159.742989474</v>
      </c>
      <c r="I66" s="22" t="n">
        <f aca="false">$C66*(1/3)</f>
        <v>303159.742989474</v>
      </c>
      <c r="J66" s="22" t="n">
        <f aca="false">$C66*(1/3)</f>
        <v>303159.742989474</v>
      </c>
      <c r="K66" s="22" t="n">
        <f aca="false">J66/G66</f>
        <v>9779.34654804754</v>
      </c>
      <c r="L66" s="22" t="n">
        <f aca="false">ROUNDUP(K66/100,0)</f>
        <v>98</v>
      </c>
      <c r="M66" s="22" t="n">
        <f aca="false">L66*100</f>
        <v>9800</v>
      </c>
      <c r="N66" s="0" t="n">
        <f aca="false">M66*(1-$N$4)</f>
        <v>6860</v>
      </c>
      <c r="O66" s="0" t="n">
        <f aca="false">N66*3</f>
        <v>20580</v>
      </c>
      <c r="P66" s="0" t="n">
        <f aca="false">(M66*3)-O66</f>
        <v>8820</v>
      </c>
    </row>
    <row r="67" customFormat="false" ht="12.75" hidden="false" customHeight="false" outlineLevel="0" collapsed="false">
      <c r="A67" s="19" t="n">
        <v>38718</v>
      </c>
      <c r="C67" s="16" t="n">
        <f aca="false">INDEX(Range1,MATCH(E67,RangeRow1,0),3)*$F$30</f>
        <v>994645.082678918</v>
      </c>
      <c r="E67" s="0" t="n">
        <f aca="false">YEAR(A67)</f>
        <v>2006</v>
      </c>
      <c r="G67" s="0" t="n">
        <v>31</v>
      </c>
      <c r="H67" s="22" t="n">
        <f aca="false">$C67*(1/3)</f>
        <v>331548.360892973</v>
      </c>
      <c r="I67" s="22" t="n">
        <f aca="false">$C67*(1/3)</f>
        <v>331548.360892973</v>
      </c>
      <c r="J67" s="22" t="n">
        <f aca="false">$C67*(1/3)</f>
        <v>331548.360892973</v>
      </c>
      <c r="K67" s="22" t="n">
        <f aca="false">J67/G67</f>
        <v>10695.1084159023</v>
      </c>
      <c r="L67" s="22" t="n">
        <f aca="false">ROUNDUP(K67/100,0)</f>
        <v>107</v>
      </c>
      <c r="M67" s="22" t="n">
        <f aca="false">L67*100</f>
        <v>10700</v>
      </c>
      <c r="N67" s="0" t="n">
        <f aca="false">M67*(1-$N$4)</f>
        <v>7490</v>
      </c>
      <c r="O67" s="0" t="n">
        <f aca="false">N67*3</f>
        <v>22470</v>
      </c>
      <c r="P67" s="0" t="n">
        <f aca="false">(M67*3)-O67</f>
        <v>9630</v>
      </c>
    </row>
    <row r="68" customFormat="false" ht="12.75" hidden="false" customHeight="false" outlineLevel="0" collapsed="false">
      <c r="A68" s="19" t="n">
        <v>38749</v>
      </c>
      <c r="C68" s="16" t="n">
        <f aca="false">INDEX(Range1,MATCH(E68,RangeRow1,0),3)*$F$31</f>
        <v>780074.786699713</v>
      </c>
      <c r="E68" s="0" t="n">
        <f aca="false">YEAR(A68)</f>
        <v>2006</v>
      </c>
      <c r="G68" s="0" t="n">
        <v>28</v>
      </c>
      <c r="H68" s="22" t="n">
        <f aca="false">$C68*(1/3)</f>
        <v>260024.928899904</v>
      </c>
      <c r="I68" s="22" t="n">
        <f aca="false">$C68*(1/3)</f>
        <v>260024.928899904</v>
      </c>
      <c r="J68" s="22" t="n">
        <f aca="false">$C68*(1/3)</f>
        <v>260024.928899904</v>
      </c>
      <c r="K68" s="22" t="n">
        <f aca="false">J68/G68</f>
        <v>9286.60460356801</v>
      </c>
      <c r="L68" s="22" t="n">
        <f aca="false">ROUNDUP(K68/100,0)</f>
        <v>93</v>
      </c>
      <c r="M68" s="22" t="n">
        <f aca="false">L68*100</f>
        <v>9300</v>
      </c>
      <c r="N68" s="0" t="n">
        <f aca="false">M68*(1-$N$4)</f>
        <v>6510</v>
      </c>
      <c r="O68" s="0" t="n">
        <f aca="false">N68*3</f>
        <v>19530</v>
      </c>
      <c r="P68" s="0" t="n">
        <f aca="false">(M68*3)-O68</f>
        <v>8370</v>
      </c>
    </row>
    <row r="69" customFormat="false" ht="12.75" hidden="false" customHeight="false" outlineLevel="0" collapsed="false">
      <c r="A69" s="19" t="n">
        <v>38777</v>
      </c>
      <c r="C69" s="16" t="n">
        <f aca="false">INDEX(Range1,MATCH(E69,RangeRow1,0),3)*$F$32</f>
        <v>548072.944352838</v>
      </c>
      <c r="E69" s="0" t="n">
        <f aca="false">YEAR(A69)</f>
        <v>2006</v>
      </c>
      <c r="G69" s="0" t="n">
        <v>31</v>
      </c>
      <c r="H69" s="22" t="n">
        <f aca="false">$C69*(1/3)</f>
        <v>182690.981450946</v>
      </c>
      <c r="I69" s="22" t="n">
        <f aca="false">$C69*(1/3)</f>
        <v>182690.981450946</v>
      </c>
      <c r="J69" s="22" t="n">
        <f aca="false">$C69*(1/3)</f>
        <v>182690.981450946</v>
      </c>
      <c r="K69" s="22" t="n">
        <f aca="false">J69/G69</f>
        <v>5893.25746615955</v>
      </c>
      <c r="L69" s="22" t="n">
        <f aca="false">ROUNDUP(K69/100,0)</f>
        <v>59</v>
      </c>
      <c r="M69" s="22" t="n">
        <f aca="false">L69*100</f>
        <v>5900</v>
      </c>
      <c r="N69" s="0" t="n">
        <f aca="false">M69*(1-$N$4)</f>
        <v>4130</v>
      </c>
      <c r="O69" s="0" t="n">
        <f aca="false">N69*3</f>
        <v>12390</v>
      </c>
      <c r="P69" s="0" t="n">
        <f aca="false">(M69*3)-O69</f>
        <v>5310</v>
      </c>
    </row>
    <row r="70" customFormat="false" ht="12.75" hidden="false" customHeight="false" outlineLevel="0" collapsed="false">
      <c r="A70" s="19" t="n">
        <v>38808</v>
      </c>
      <c r="C70" s="16" t="n">
        <f aca="false">INDEX(Range1,MATCH(E70,RangeRow1,0),3)*$F$33</f>
        <v>436672.01458198</v>
      </c>
      <c r="E70" s="0" t="n">
        <f aca="false">YEAR(A70)</f>
        <v>2006</v>
      </c>
      <c r="G70" s="0" t="n">
        <v>30</v>
      </c>
      <c r="H70" s="22" t="n">
        <f aca="false">$C70*(1/3)</f>
        <v>145557.338193993</v>
      </c>
      <c r="I70" s="22" t="n">
        <f aca="false">$C70*(1/3)</f>
        <v>145557.338193993</v>
      </c>
      <c r="J70" s="22" t="n">
        <f aca="false">$C70*(1/3)</f>
        <v>145557.338193993</v>
      </c>
      <c r="K70" s="22" t="n">
        <f aca="false">J70/G70</f>
        <v>4851.91127313311</v>
      </c>
      <c r="L70" s="22" t="n">
        <f aca="false">ROUNDUP(K70/100,0)</f>
        <v>49</v>
      </c>
      <c r="M70" s="22" t="n">
        <f aca="false">L70*100</f>
        <v>4900</v>
      </c>
      <c r="N70" s="0" t="n">
        <f aca="false">M70*(1-$N$4)</f>
        <v>3430</v>
      </c>
      <c r="O70" s="0" t="n">
        <f aca="false">N70*3</f>
        <v>10290</v>
      </c>
      <c r="P70" s="0" t="n">
        <f aca="false">(M70*3)-O70</f>
        <v>4410</v>
      </c>
    </row>
    <row r="71" customFormat="false" ht="12.75" hidden="false" customHeight="false" outlineLevel="0" collapsed="false">
      <c r="A71" s="19" t="n">
        <v>38838</v>
      </c>
      <c r="C71" s="16" t="n">
        <f aca="false">INDEX(Range1,MATCH(E71,RangeRow1,0),3)*$F$34</f>
        <v>159213.358189986</v>
      </c>
      <c r="E71" s="0" t="n">
        <f aca="false">YEAR(A71)</f>
        <v>2006</v>
      </c>
      <c r="G71" s="0" t="n">
        <v>31</v>
      </c>
      <c r="H71" s="22" t="n">
        <f aca="false">$C71*(1/3)</f>
        <v>53071.1193966621</v>
      </c>
      <c r="I71" s="22" t="n">
        <f aca="false">$C71*(1/3)</f>
        <v>53071.1193966621</v>
      </c>
      <c r="J71" s="22" t="n">
        <f aca="false">$C71*(1/3)</f>
        <v>53071.1193966621</v>
      </c>
      <c r="K71" s="22" t="n">
        <f aca="false">J71/G71</f>
        <v>1711.97159344071</v>
      </c>
      <c r="L71" s="22" t="n">
        <f aca="false">ROUNDUP(K71/100,0)</f>
        <v>18</v>
      </c>
      <c r="M71" s="22" t="n">
        <f aca="false">L71*100</f>
        <v>1800</v>
      </c>
      <c r="N71" s="0" t="n">
        <f aca="false">M71*(1-$N$4)</f>
        <v>1260</v>
      </c>
      <c r="O71" s="0" t="n">
        <f aca="false">N71*3</f>
        <v>3780</v>
      </c>
      <c r="P71" s="0" t="n">
        <f aca="false">(M71*3)-O71</f>
        <v>1620</v>
      </c>
    </row>
    <row r="72" customFormat="false" ht="12.75" hidden="false" customHeight="false" outlineLevel="0" collapsed="false">
      <c r="A72" s="19" t="n">
        <v>38869</v>
      </c>
      <c r="C72" s="16" t="n">
        <f aca="false">INDEX(Range1,MATCH(E72,RangeRow1,0),3)*$F$35</f>
        <v>102925.080273265</v>
      </c>
      <c r="E72" s="0" t="n">
        <f aca="false">YEAR(A72)</f>
        <v>2006</v>
      </c>
      <c r="G72" s="0" t="n">
        <v>30</v>
      </c>
      <c r="H72" s="22" t="n">
        <f aca="false">$C72*(1/3)</f>
        <v>34308.3600910884</v>
      </c>
      <c r="I72" s="22" t="n">
        <f aca="false">$C72*(1/3)</f>
        <v>34308.3600910884</v>
      </c>
      <c r="J72" s="22" t="n">
        <f aca="false">$C72*(1/3)</f>
        <v>34308.3600910884</v>
      </c>
      <c r="K72" s="22" t="n">
        <f aca="false">J72/G72</f>
        <v>1143.61200303628</v>
      </c>
      <c r="L72" s="22" t="n">
        <f aca="false">ROUNDUP(K72/100,0)</f>
        <v>12</v>
      </c>
      <c r="M72" s="22" t="n">
        <f aca="false">L72*100</f>
        <v>1200</v>
      </c>
      <c r="N72" s="0" t="n">
        <f aca="false">M72*(1-$N$4)</f>
        <v>840</v>
      </c>
      <c r="O72" s="0" t="n">
        <f aca="false">N72*3</f>
        <v>2520</v>
      </c>
      <c r="P72" s="0" t="n">
        <f aca="false">(M72*3)-O72</f>
        <v>1080</v>
      </c>
    </row>
    <row r="73" customFormat="false" ht="12.75" hidden="false" customHeight="false" outlineLevel="0" collapsed="false">
      <c r="A73" s="19" t="n">
        <v>38899</v>
      </c>
      <c r="C73" s="16" t="n">
        <f aca="false">INDEX(Range1,MATCH(E73,RangeRow1,0),3)*$F$36</f>
        <v>91120.8349101739</v>
      </c>
      <c r="E73" s="0" t="n">
        <f aca="false">YEAR(A73)</f>
        <v>2006</v>
      </c>
      <c r="G73" s="0" t="n">
        <v>31</v>
      </c>
      <c r="H73" s="22" t="n">
        <f aca="false">$C73*(1/3)</f>
        <v>30373.6116367246</v>
      </c>
      <c r="I73" s="22" t="n">
        <f aca="false">$C73*(1/3)</f>
        <v>30373.6116367246</v>
      </c>
      <c r="J73" s="22" t="n">
        <f aca="false">$C73*(1/3)</f>
        <v>30373.6116367246</v>
      </c>
      <c r="K73" s="22" t="n">
        <f aca="false">J73/G73</f>
        <v>979.793923765311</v>
      </c>
      <c r="L73" s="22" t="n">
        <f aca="false">ROUNDUP(K73/100,0)</f>
        <v>10</v>
      </c>
      <c r="M73" s="22" t="n">
        <f aca="false">L73*100</f>
        <v>1000</v>
      </c>
      <c r="N73" s="0" t="n">
        <f aca="false">M73*(1-$N$4)</f>
        <v>700</v>
      </c>
      <c r="O73" s="0" t="n">
        <f aca="false">N73*3</f>
        <v>2100</v>
      </c>
      <c r="P73" s="0" t="n">
        <f aca="false">(M73*3)-O73</f>
        <v>900</v>
      </c>
    </row>
    <row r="74" customFormat="false" ht="12.75" hidden="false" customHeight="false" outlineLevel="0" collapsed="false">
      <c r="A74" s="19" t="n">
        <v>38930</v>
      </c>
      <c r="C74" s="16" t="n">
        <f aca="false">INDEX(Range1,MATCH(E74,RangeRow1,0),3)*$F$37</f>
        <v>74389.4294814465</v>
      </c>
      <c r="E74" s="0" t="n">
        <f aca="false">YEAR(A74)</f>
        <v>2006</v>
      </c>
      <c r="G74" s="0" t="n">
        <v>31</v>
      </c>
      <c r="H74" s="22" t="n">
        <f aca="false">$C74*(1/3)</f>
        <v>24796.4764938155</v>
      </c>
      <c r="I74" s="22" t="n">
        <f aca="false">$C74*(1/3)</f>
        <v>24796.4764938155</v>
      </c>
      <c r="J74" s="22" t="n">
        <f aca="false">$C74*(1/3)</f>
        <v>24796.4764938155</v>
      </c>
      <c r="K74" s="22" t="n">
        <f aca="false">J74/G74</f>
        <v>799.886338510178</v>
      </c>
      <c r="L74" s="22" t="n">
        <f aca="false">ROUNDUP(K74/100,0)</f>
        <v>8</v>
      </c>
      <c r="M74" s="22" t="n">
        <f aca="false">L74*100</f>
        <v>800</v>
      </c>
      <c r="N74" s="0" t="n">
        <f aca="false">M74*(1-$N$4)</f>
        <v>560</v>
      </c>
      <c r="O74" s="0" t="n">
        <f aca="false">N74*3</f>
        <v>1680</v>
      </c>
      <c r="P74" s="0" t="n">
        <f aca="false">(M74*3)-O74</f>
        <v>720</v>
      </c>
    </row>
    <row r="75" customFormat="false" ht="12.75" hidden="false" customHeight="false" outlineLevel="0" collapsed="false">
      <c r="A75" s="19" t="n">
        <v>38961</v>
      </c>
      <c r="C75" s="16" t="n">
        <f aca="false">INDEX(Range1,MATCH(E75,RangeRow1,0),3)*$F$38</f>
        <v>97847.4226226228</v>
      </c>
      <c r="E75" s="0" t="n">
        <f aca="false">YEAR(A75)</f>
        <v>2006</v>
      </c>
      <c r="G75" s="0" t="n">
        <v>30</v>
      </c>
      <c r="H75" s="22" t="n">
        <f aca="false">$C75*(1/3)</f>
        <v>32615.8075408743</v>
      </c>
      <c r="I75" s="22" t="n">
        <f aca="false">$C75*(1/3)</f>
        <v>32615.8075408743</v>
      </c>
      <c r="J75" s="22" t="n">
        <f aca="false">$C75*(1/3)</f>
        <v>32615.8075408743</v>
      </c>
      <c r="K75" s="22" t="n">
        <f aca="false">J75/G75</f>
        <v>1087.19358469581</v>
      </c>
      <c r="L75" s="22" t="n">
        <f aca="false">ROUNDUP(K75/100,0)</f>
        <v>11</v>
      </c>
      <c r="M75" s="22" t="n">
        <f aca="false">L75*100</f>
        <v>1100</v>
      </c>
      <c r="N75" s="0" t="n">
        <f aca="false">M75*(1-$N$4)</f>
        <v>770</v>
      </c>
      <c r="O75" s="0" t="n">
        <f aca="false">N75*3</f>
        <v>2310</v>
      </c>
      <c r="P75" s="0" t="n">
        <f aca="false">(M75*3)-O75</f>
        <v>990</v>
      </c>
    </row>
    <row r="76" customFormat="false" ht="12.75" hidden="false" customHeight="false" outlineLevel="0" collapsed="false">
      <c r="A76" s="19" t="n">
        <v>38991</v>
      </c>
      <c r="C76" s="16" t="n">
        <f aca="false">INDEX(Range1,MATCH(E76,RangeRow1,0),3)*$F$39</f>
        <v>148244.4834799</v>
      </c>
      <c r="E76" s="0" t="n">
        <f aca="false">YEAR(A76)</f>
        <v>2006</v>
      </c>
      <c r="G76" s="0" t="n">
        <v>31</v>
      </c>
      <c r="H76" s="22" t="n">
        <f aca="false">$C76*(1/3)</f>
        <v>49414.8278266334</v>
      </c>
      <c r="I76" s="22" t="n">
        <f aca="false">$C76*(1/3)</f>
        <v>49414.8278266334</v>
      </c>
      <c r="J76" s="22" t="n">
        <f aca="false">$C76*(1/3)</f>
        <v>49414.8278266334</v>
      </c>
      <c r="K76" s="22" t="n">
        <f aca="false">J76/G76</f>
        <v>1594.02670408495</v>
      </c>
      <c r="L76" s="22" t="n">
        <f aca="false">ROUNDUP(K76/100,0)</f>
        <v>16</v>
      </c>
      <c r="M76" s="22" t="n">
        <f aca="false">L76*100</f>
        <v>1600</v>
      </c>
      <c r="N76" s="0" t="n">
        <f aca="false">M76*(1-$N$4)</f>
        <v>1120</v>
      </c>
      <c r="O76" s="0" t="n">
        <f aca="false">N76*3</f>
        <v>3360</v>
      </c>
      <c r="P76" s="0" t="n">
        <f aca="false">(M76*3)-O76</f>
        <v>1440</v>
      </c>
    </row>
    <row r="77" customFormat="false" ht="12.75" hidden="false" customHeight="false" outlineLevel="0" collapsed="false">
      <c r="A77" s="19" t="n">
        <v>39022</v>
      </c>
      <c r="C77" s="16" t="n">
        <f aca="false">INDEX(Range1,MATCH(E77,RangeRow1,0),3)*$F$40</f>
        <v>266973.991303232</v>
      </c>
      <c r="E77" s="0" t="n">
        <f aca="false">YEAR(A77)</f>
        <v>2006</v>
      </c>
      <c r="G77" s="0" t="n">
        <v>30</v>
      </c>
      <c r="H77" s="22" t="n">
        <f aca="false">$C77*(1/3)</f>
        <v>88991.3304344106</v>
      </c>
      <c r="I77" s="22" t="n">
        <f aca="false">$C77*(1/3)</f>
        <v>88991.3304344106</v>
      </c>
      <c r="J77" s="22" t="n">
        <f aca="false">$C77*(1/3)</f>
        <v>88991.3304344106</v>
      </c>
      <c r="K77" s="22" t="n">
        <f aca="false">J77/G77</f>
        <v>2966.37768114702</v>
      </c>
      <c r="L77" s="22" t="n">
        <f aca="false">ROUNDUP(K77/100,0)</f>
        <v>30</v>
      </c>
      <c r="M77" s="22" t="n">
        <f aca="false">L77*100</f>
        <v>3000</v>
      </c>
      <c r="N77" s="0" t="n">
        <f aca="false">M77*(1-$N$4)</f>
        <v>2100</v>
      </c>
      <c r="O77" s="0" t="n">
        <f aca="false">N77*3</f>
        <v>6300</v>
      </c>
      <c r="P77" s="0" t="n">
        <f aca="false">(M77*3)-O77</f>
        <v>2700</v>
      </c>
    </row>
    <row r="78" customFormat="false" ht="12.75" hidden="false" customHeight="false" outlineLevel="0" collapsed="false">
      <c r="A78" s="19" t="n">
        <v>39052</v>
      </c>
      <c r="C78" s="16" t="n">
        <f aca="false">INDEX(Range1,MATCH(E78,RangeRow1,0),3)*$F$41</f>
        <v>1036806.21772484</v>
      </c>
      <c r="E78" s="0" t="n">
        <f aca="false">YEAR(A78)</f>
        <v>2006</v>
      </c>
      <c r="G78" s="0" t="n">
        <v>31</v>
      </c>
      <c r="H78" s="22" t="n">
        <f aca="false">$C78*(1/3)</f>
        <v>345602.072574948</v>
      </c>
      <c r="I78" s="22" t="n">
        <f aca="false">$C78*(1/3)</f>
        <v>345602.072574948</v>
      </c>
      <c r="J78" s="22" t="n">
        <f aca="false">$C78*(1/3)</f>
        <v>345602.072574948</v>
      </c>
      <c r="K78" s="22" t="n">
        <f aca="false">J78/G78</f>
        <v>11148.4539540306</v>
      </c>
      <c r="L78" s="22" t="n">
        <f aca="false">ROUNDUP(K78/100,0)</f>
        <v>112</v>
      </c>
      <c r="M78" s="22" t="n">
        <f aca="false">L78*100</f>
        <v>11200</v>
      </c>
      <c r="N78" s="0" t="n">
        <f aca="false">M78*(1-$N$4)</f>
        <v>7840</v>
      </c>
      <c r="O78" s="0" t="n">
        <f aca="false">N78*3</f>
        <v>23520</v>
      </c>
      <c r="P78" s="0" t="n">
        <f aca="false">(M78*3)-O78</f>
        <v>10080</v>
      </c>
    </row>
    <row r="79" customFormat="false" ht="12.75" hidden="false" customHeight="false" outlineLevel="0" collapsed="false">
      <c r="A79" s="19" t="n">
        <v>39083</v>
      </c>
      <c r="C79" s="16" t="n">
        <f aca="false">INDEX(Range1,MATCH(E79,RangeRow1,0),3)*$F$30</f>
        <v>1064270.21907759</v>
      </c>
      <c r="E79" s="0" t="n">
        <f aca="false">YEAR(A79)</f>
        <v>2007</v>
      </c>
      <c r="H79" s="22" t="n">
        <f aca="false">$C79*(1/3)</f>
        <v>354756.739692532</v>
      </c>
      <c r="I79" s="22" t="n">
        <f aca="false">$C79*(1/3)</f>
        <v>354756.739692532</v>
      </c>
      <c r="J79" s="22" t="n">
        <f aca="false">$C79*(1/3)</f>
        <v>354756.739692532</v>
      </c>
      <c r="K79" s="22"/>
      <c r="L79" s="22"/>
      <c r="M79" s="22"/>
    </row>
    <row r="80" customFormat="false" ht="12.75" hidden="false" customHeight="false" outlineLevel="0" collapsed="false">
      <c r="A80" s="19" t="n">
        <v>39114</v>
      </c>
      <c r="C80" s="16" t="n">
        <f aca="false">INDEX(Range1,MATCH(E80,RangeRow1,0),3)*$F$31</f>
        <v>834680.006562513</v>
      </c>
      <c r="E80" s="0" t="n">
        <f aca="false">YEAR(A80)</f>
        <v>2007</v>
      </c>
      <c r="H80" s="22" t="n">
        <f aca="false">$C80*(1/3)</f>
        <v>278226.668854171</v>
      </c>
      <c r="I80" s="22" t="n">
        <f aca="false">$C80*(1/3)</f>
        <v>278226.668854171</v>
      </c>
      <c r="J80" s="22" t="n">
        <f aca="false">$C80*(1/3)</f>
        <v>278226.668854171</v>
      </c>
      <c r="K80" s="22"/>
      <c r="L80" s="22"/>
      <c r="M80" s="22"/>
    </row>
    <row r="81" customFormat="false" ht="12.75" hidden="false" customHeight="false" outlineLevel="0" collapsed="false">
      <c r="A81" s="19" t="n">
        <v>39142</v>
      </c>
      <c r="C81" s="16" t="n">
        <f aca="false">INDEX(Range1,MATCH(E81,RangeRow1,0),3)*$F$32</f>
        <v>586438.039773823</v>
      </c>
      <c r="E81" s="0" t="n">
        <f aca="false">YEAR(A81)</f>
        <v>2007</v>
      </c>
      <c r="H81" s="22" t="n">
        <f aca="false">$C81*(1/3)</f>
        <v>195479.346591274</v>
      </c>
      <c r="I81" s="22" t="n">
        <f aca="false">$C81*(1/3)</f>
        <v>195479.346591274</v>
      </c>
      <c r="J81" s="22" t="n">
        <f aca="false">$C81*(1/3)</f>
        <v>195479.346591274</v>
      </c>
      <c r="K81" s="22"/>
      <c r="L81" s="22"/>
      <c r="M81" s="22"/>
    </row>
    <row r="82" customFormat="false" ht="12.75" hidden="false" customHeight="false" outlineLevel="0" collapsed="false">
      <c r="A82" s="19" t="n">
        <v>39173</v>
      </c>
      <c r="C82" s="16" t="n">
        <f aca="false">INDEX(Range1,MATCH(E82,RangeRow1,0),3)*$F$33</f>
        <v>467239.047090569</v>
      </c>
      <c r="E82" s="0" t="n">
        <f aca="false">YEAR(A82)</f>
        <v>2007</v>
      </c>
      <c r="H82" s="22" t="n">
        <f aca="false">$C82*(1/3)</f>
        <v>155746.34903019</v>
      </c>
      <c r="I82" s="22" t="n">
        <f aca="false">$C82*(1/3)</f>
        <v>155746.34903019</v>
      </c>
      <c r="J82" s="22" t="n">
        <f aca="false">$C82*(1/3)</f>
        <v>155746.34903019</v>
      </c>
      <c r="K82" s="22"/>
      <c r="L82" s="22"/>
      <c r="M82" s="22"/>
    </row>
    <row r="83" customFormat="false" ht="12.75" hidden="false" customHeight="false" outlineLevel="0" collapsed="false">
      <c r="A83" s="19" t="n">
        <v>39203</v>
      </c>
      <c r="C83" s="16" t="n">
        <f aca="false">INDEX(Range1,MATCH(E83,RangeRow1,0),3)*$F$34</f>
        <v>170358.290159702</v>
      </c>
      <c r="E83" s="0" t="n">
        <f aca="false">YEAR(A83)</f>
        <v>2007</v>
      </c>
      <c r="H83" s="22" t="n">
        <f aca="false">$C83*(1/3)</f>
        <v>56786.0967199008</v>
      </c>
      <c r="I83" s="22" t="n">
        <f aca="false">$C83*(1/3)</f>
        <v>56786.0967199008</v>
      </c>
      <c r="J83" s="22" t="n">
        <f aca="false">$C83*(1/3)</f>
        <v>56786.0967199008</v>
      </c>
      <c r="K83" s="22"/>
      <c r="L83" s="22"/>
      <c r="M83" s="22"/>
    </row>
    <row r="84" customFormat="false" ht="12.75" hidden="false" customHeight="false" outlineLevel="0" collapsed="false">
      <c r="A84" s="19" t="n">
        <v>39234</v>
      </c>
      <c r="C84" s="16" t="n">
        <f aca="false">INDEX(Range1,MATCH(E84,RangeRow1,0),3)*$F$35</f>
        <v>110129.833886051</v>
      </c>
      <c r="E84" s="0" t="n">
        <f aca="false">YEAR(A84)</f>
        <v>2007</v>
      </c>
      <c r="H84" s="22" t="n">
        <f aca="false">$C84*(1/3)</f>
        <v>36709.9446286837</v>
      </c>
      <c r="I84" s="22" t="n">
        <f aca="false">$C84*(1/3)</f>
        <v>36709.9446286837</v>
      </c>
      <c r="J84" s="22" t="n">
        <f aca="false">$C84*(1/3)</f>
        <v>36709.9446286837</v>
      </c>
      <c r="K84" s="22"/>
      <c r="L84" s="22"/>
      <c r="M84" s="22"/>
    </row>
    <row r="85" customFormat="false" ht="12.75" hidden="false" customHeight="false" outlineLevel="0" collapsed="false">
      <c r="A85" s="19" t="n">
        <v>39264</v>
      </c>
      <c r="C85" s="16" t="n">
        <f aca="false">INDEX(Range1,MATCH(E85,RangeRow1,0),3)*$F$36</f>
        <v>97499.2915776465</v>
      </c>
      <c r="E85" s="0" t="n">
        <f aca="false">YEAR(A85)</f>
        <v>2007</v>
      </c>
      <c r="H85" s="22" t="n">
        <f aca="false">$C85*(1/3)</f>
        <v>32499.7638592155</v>
      </c>
      <c r="I85" s="22" t="n">
        <f aca="false">$C85*(1/3)</f>
        <v>32499.7638592155</v>
      </c>
      <c r="J85" s="22" t="n">
        <f aca="false">$C85*(1/3)</f>
        <v>32499.7638592155</v>
      </c>
      <c r="K85" s="22"/>
      <c r="L85" s="22"/>
      <c r="M85" s="22"/>
    </row>
    <row r="86" customFormat="false" ht="12.75" hidden="false" customHeight="false" outlineLevel="0" collapsed="false">
      <c r="A86" s="19" t="n">
        <v>39295</v>
      </c>
      <c r="C86" s="16" t="n">
        <f aca="false">INDEX(Range1,MATCH(E86,RangeRow1,0),3)*$F$37</f>
        <v>79596.6880950574</v>
      </c>
      <c r="E86" s="0" t="n">
        <f aca="false">YEAR(A86)</f>
        <v>2007</v>
      </c>
      <c r="H86" s="22" t="n">
        <f aca="false">$C86*(1/3)</f>
        <v>26532.2293650191</v>
      </c>
      <c r="I86" s="22" t="n">
        <f aca="false">$C86*(1/3)</f>
        <v>26532.2293650191</v>
      </c>
      <c r="J86" s="22" t="n">
        <f aca="false">$C86*(1/3)</f>
        <v>26532.2293650191</v>
      </c>
      <c r="K86" s="22"/>
      <c r="L86" s="22"/>
      <c r="M86" s="22"/>
    </row>
    <row r="87" customFormat="false" ht="12.75" hidden="false" customHeight="false" outlineLevel="0" collapsed="false">
      <c r="A87" s="19" t="n">
        <v>39326</v>
      </c>
      <c r="C87" s="16" t="n">
        <f aca="false">INDEX(Range1,MATCH(E87,RangeRow1,0),3)*$F$38</f>
        <v>104696.740298844</v>
      </c>
      <c r="E87" s="0" t="n">
        <f aca="false">YEAR(A87)</f>
        <v>2007</v>
      </c>
      <c r="H87" s="22" t="n">
        <f aca="false">$C87*(1/3)</f>
        <v>34898.913432948</v>
      </c>
      <c r="I87" s="22" t="n">
        <f aca="false">$C87*(1/3)</f>
        <v>34898.913432948</v>
      </c>
      <c r="J87" s="22" t="n">
        <f aca="false">$C87*(1/3)</f>
        <v>34898.913432948</v>
      </c>
      <c r="K87" s="22"/>
      <c r="L87" s="22"/>
      <c r="M87" s="22"/>
    </row>
    <row r="88" customFormat="false" ht="12.75" hidden="false" customHeight="false" outlineLevel="0" collapsed="false">
      <c r="A88" s="19" t="n">
        <v>39356</v>
      </c>
      <c r="C88" s="16" t="n">
        <f aca="false">INDEX(Range1,MATCH(E88,RangeRow1,0),3)*$F$39</f>
        <v>158621.594433729</v>
      </c>
      <c r="E88" s="0" t="n">
        <f aca="false">YEAR(A88)</f>
        <v>2007</v>
      </c>
      <c r="H88" s="22" t="n">
        <f aca="false">$C88*(1/3)</f>
        <v>52873.864811243</v>
      </c>
      <c r="I88" s="22" t="n">
        <f aca="false">$C88*(1/3)</f>
        <v>52873.864811243</v>
      </c>
      <c r="J88" s="22" t="n">
        <f aca="false">$C88*(1/3)</f>
        <v>52873.864811243</v>
      </c>
      <c r="K88" s="22"/>
      <c r="L88" s="22"/>
      <c r="M88" s="22"/>
    </row>
    <row r="89" customFormat="false" ht="12.75" hidden="false" customHeight="false" outlineLevel="0" collapsed="false">
      <c r="A89" s="19" t="n">
        <v>39387</v>
      </c>
      <c r="C89" s="16" t="n">
        <f aca="false">INDEX(Range1,MATCH(E89,RangeRow1,0),3)*$F$40</f>
        <v>285662.165490272</v>
      </c>
      <c r="E89" s="0" t="n">
        <f aca="false">YEAR(A89)</f>
        <v>2007</v>
      </c>
      <c r="H89" s="22" t="n">
        <f aca="false">$C89*(1/3)</f>
        <v>95220.7218300906</v>
      </c>
      <c r="I89" s="22" t="n">
        <f aca="false">$C89*(1/3)</f>
        <v>95220.7218300906</v>
      </c>
      <c r="J89" s="22" t="n">
        <f aca="false">$C89*(1/3)</f>
        <v>95220.7218300906</v>
      </c>
      <c r="K89" s="22"/>
      <c r="L89" s="22"/>
      <c r="M89" s="22"/>
    </row>
    <row r="90" customFormat="false" ht="12.75" hidden="false" customHeight="false" outlineLevel="0" collapsed="false">
      <c r="A90" s="19" t="n">
        <v>39417</v>
      </c>
      <c r="C90" s="16" t="n">
        <f aca="false">INDEX(Range1,MATCH(E90,RangeRow1,0),3)*$F$41</f>
        <v>1109382.63275488</v>
      </c>
      <c r="E90" s="0" t="n">
        <f aca="false">YEAR(A90)</f>
        <v>2007</v>
      </c>
      <c r="H90" s="22" t="n">
        <f aca="false">$C90*(1/3)</f>
        <v>369794.210918293</v>
      </c>
      <c r="I90" s="22" t="n">
        <f aca="false">$C90*(1/3)</f>
        <v>369794.210918293</v>
      </c>
      <c r="J90" s="22" t="n">
        <f aca="false">$C90*(1/3)</f>
        <v>369794.210918293</v>
      </c>
      <c r="K90" s="22"/>
      <c r="L90" s="22"/>
      <c r="M90" s="22"/>
    </row>
    <row r="91" customFormat="false" ht="12.75" hidden="false" customHeight="false" outlineLevel="0" collapsed="false">
      <c r="A91" s="19" t="n">
        <v>39448</v>
      </c>
      <c r="C91" s="16" t="n">
        <f aca="false">INDEX(Range1,MATCH(E91,RangeRow1,0),3)*$F$30</f>
        <v>1099745.99358161</v>
      </c>
      <c r="E91" s="0" t="n">
        <f aca="false">YEAR(A91)</f>
        <v>2008</v>
      </c>
      <c r="H91" s="22" t="n">
        <f aca="false">$C91*(1/3)</f>
        <v>366581.997860538</v>
      </c>
      <c r="I91" s="22" t="n">
        <f aca="false">$C91*(1/3)</f>
        <v>366581.997860538</v>
      </c>
      <c r="J91" s="22" t="n">
        <f aca="false">$C91*(1/3)</f>
        <v>366581.997860538</v>
      </c>
      <c r="K91" s="22"/>
      <c r="L91" s="22"/>
      <c r="M91" s="22"/>
    </row>
    <row r="92" customFormat="false" ht="12.75" hidden="false" customHeight="false" outlineLevel="0" collapsed="false">
      <c r="A92" s="19" t="n">
        <v>39479</v>
      </c>
      <c r="C92" s="16" t="n">
        <f aca="false">INDEX(Range1,MATCH(E92,RangeRow1,0),3)*$F$31</f>
        <v>862502.752294785</v>
      </c>
      <c r="E92" s="0" t="n">
        <f aca="false">YEAR(A92)</f>
        <v>2008</v>
      </c>
      <c r="H92" s="22" t="n">
        <f aca="false">$C92*(1/3)</f>
        <v>287500.917431595</v>
      </c>
      <c r="I92" s="22" t="n">
        <f aca="false">$C92*(1/3)</f>
        <v>287500.917431595</v>
      </c>
      <c r="J92" s="22" t="n">
        <f aca="false">$C92*(1/3)</f>
        <v>287500.917431595</v>
      </c>
      <c r="K92" s="22"/>
      <c r="L92" s="22"/>
      <c r="M92" s="22"/>
    </row>
    <row r="93" customFormat="false" ht="12.75" hidden="false" customHeight="false" outlineLevel="0" collapsed="false">
      <c r="A93" s="19" t="n">
        <v>39508</v>
      </c>
      <c r="C93" s="16" t="n">
        <f aca="false">INDEX(Range1,MATCH(E93,RangeRow1,0),3)*$F$32</f>
        <v>605986.029829982</v>
      </c>
      <c r="E93" s="0" t="n">
        <f aca="false">YEAR(A93)</f>
        <v>2008</v>
      </c>
      <c r="H93" s="22" t="n">
        <f aca="false">$C93*(1/3)</f>
        <v>201995.343276661</v>
      </c>
      <c r="I93" s="22" t="n">
        <f aca="false">$C93*(1/3)</f>
        <v>201995.343276661</v>
      </c>
      <c r="J93" s="22" t="n">
        <f aca="false">$C93*(1/3)</f>
        <v>201995.343276661</v>
      </c>
      <c r="K93" s="22"/>
      <c r="L93" s="22"/>
      <c r="M93" s="22"/>
    </row>
    <row r="94" customFormat="false" ht="12.75" hidden="false" customHeight="false" outlineLevel="0" collapsed="false">
      <c r="A94" s="19" t="n">
        <v>39539</v>
      </c>
      <c r="C94" s="16" t="n">
        <f aca="false">INDEX(Range1,MATCH(E94,RangeRow1,0),3)*$F$33</f>
        <v>482813.726130657</v>
      </c>
      <c r="E94" s="0" t="n">
        <f aca="false">YEAR(A94)</f>
        <v>2008</v>
      </c>
      <c r="H94" s="22" t="n">
        <f aca="false">$C94*(1/3)</f>
        <v>160937.908710219</v>
      </c>
      <c r="I94" s="22" t="n">
        <f aca="false">$C94*(1/3)</f>
        <v>160937.908710219</v>
      </c>
      <c r="J94" s="22" t="n">
        <f aca="false">$C94*(1/3)</f>
        <v>160937.908710219</v>
      </c>
      <c r="K94" s="22"/>
      <c r="L94" s="22"/>
      <c r="M94" s="22"/>
    </row>
    <row r="95" customFormat="false" ht="12.75" hidden="false" customHeight="false" outlineLevel="0" collapsed="false">
      <c r="A95" s="19" t="n">
        <v>39569</v>
      </c>
      <c r="C95" s="16" t="n">
        <f aca="false">INDEX(Range1,MATCH(E95,RangeRow1,0),3)*$F$34</f>
        <v>176036.915924345</v>
      </c>
      <c r="E95" s="0" t="n">
        <f aca="false">YEAR(A95)</f>
        <v>2008</v>
      </c>
      <c r="H95" s="22" t="n">
        <f aca="false">$C95*(1/3)</f>
        <v>58678.9719747816</v>
      </c>
      <c r="I95" s="22" t="n">
        <f aca="false">$C95*(1/3)</f>
        <v>58678.9719747816</v>
      </c>
      <c r="J95" s="22" t="n">
        <f aca="false">$C95*(1/3)</f>
        <v>58678.9719747816</v>
      </c>
      <c r="K95" s="22"/>
      <c r="L95" s="22"/>
      <c r="M95" s="22"/>
    </row>
    <row r="96" customFormat="false" ht="12.75" hidden="false" customHeight="false" outlineLevel="0" collapsed="false">
      <c r="A96" s="19" t="n">
        <v>39600</v>
      </c>
      <c r="C96" s="16" t="n">
        <f aca="false">INDEX(Range1,MATCH(E96,RangeRow1,0),3)*$F$35</f>
        <v>113800.838752177</v>
      </c>
      <c r="E96" s="0" t="n">
        <f aca="false">YEAR(A96)</f>
        <v>2008</v>
      </c>
      <c r="H96" s="22" t="n">
        <f aca="false">$C96*(1/3)</f>
        <v>37933.6129173923</v>
      </c>
      <c r="I96" s="22" t="n">
        <f aca="false">$C96*(1/3)</f>
        <v>37933.6129173923</v>
      </c>
      <c r="J96" s="22" t="n">
        <f aca="false">$C96*(1/3)</f>
        <v>37933.6129173923</v>
      </c>
      <c r="K96" s="22"/>
      <c r="L96" s="22"/>
      <c r="M96" s="22"/>
    </row>
    <row r="97" customFormat="false" ht="12.75" hidden="false" customHeight="false" outlineLevel="0" collapsed="false">
      <c r="A97" s="19" t="n">
        <v>39630</v>
      </c>
      <c r="C97" s="16" t="n">
        <f aca="false">INDEX(Range1,MATCH(E97,RangeRow1,0),3)*$F$36</f>
        <v>100749.277173699</v>
      </c>
      <c r="E97" s="0" t="n">
        <f aca="false">YEAR(A97)</f>
        <v>2008</v>
      </c>
      <c r="H97" s="22" t="n">
        <f aca="false">$C97*(1/3)</f>
        <v>33583.0923912331</v>
      </c>
      <c r="I97" s="22" t="n">
        <f aca="false">$C97*(1/3)</f>
        <v>33583.0923912331</v>
      </c>
      <c r="J97" s="22" t="n">
        <f aca="false">$C97*(1/3)</f>
        <v>33583.0923912331</v>
      </c>
      <c r="K97" s="22"/>
      <c r="L97" s="22"/>
      <c r="M97" s="22"/>
    </row>
    <row r="98" customFormat="false" ht="12.75" hidden="false" customHeight="false" outlineLevel="0" collapsed="false">
      <c r="A98" s="19" t="n">
        <v>39661</v>
      </c>
      <c r="C98" s="16" t="n">
        <f aca="false">INDEX(Range1,MATCH(E98,RangeRow1,0),3)*$F$37</f>
        <v>82249.9185505467</v>
      </c>
      <c r="E98" s="0" t="n">
        <f aca="false">YEAR(A98)</f>
        <v>2008</v>
      </c>
      <c r="H98" s="22" t="n">
        <f aca="false">$C98*(1/3)</f>
        <v>27416.6395168489</v>
      </c>
      <c r="I98" s="22" t="n">
        <f aca="false">$C98*(1/3)</f>
        <v>27416.6395168489</v>
      </c>
      <c r="J98" s="22" t="n">
        <f aca="false">$C98*(1/3)</f>
        <v>27416.6395168489</v>
      </c>
      <c r="K98" s="22"/>
      <c r="L98" s="22"/>
      <c r="M98" s="22"/>
    </row>
    <row r="99" customFormat="false" ht="12.75" hidden="false" customHeight="false" outlineLevel="0" collapsed="false">
      <c r="A99" s="19" t="n">
        <v>39692</v>
      </c>
      <c r="C99" s="16" t="n">
        <f aca="false">INDEX(Range1,MATCH(E99,RangeRow1,0),3)*$F$38</f>
        <v>108186.641532167</v>
      </c>
      <c r="E99" s="0" t="n">
        <f aca="false">YEAR(A99)</f>
        <v>2008</v>
      </c>
      <c r="H99" s="22" t="n">
        <f aca="false">$C99*(1/3)</f>
        <v>36062.2138440555</v>
      </c>
      <c r="I99" s="22" t="n">
        <f aca="false">$C99*(1/3)</f>
        <v>36062.2138440555</v>
      </c>
      <c r="J99" s="22" t="n">
        <f aca="false">$C99*(1/3)</f>
        <v>36062.2138440555</v>
      </c>
      <c r="K99" s="22"/>
      <c r="L99" s="22"/>
      <c r="M99" s="22"/>
    </row>
    <row r="100" customFormat="false" ht="12.75" hidden="false" customHeight="false" outlineLevel="0" collapsed="false">
      <c r="A100" s="19" t="n">
        <v>39722</v>
      </c>
      <c r="C100" s="16" t="n">
        <f aca="false">INDEX(Range1,MATCH(E100,RangeRow1,0),3)*$F$39</f>
        <v>163908.995898816</v>
      </c>
      <c r="E100" s="0" t="n">
        <f aca="false">YEAR(A100)</f>
        <v>2008</v>
      </c>
      <c r="H100" s="22" t="n">
        <f aca="false">$C100*(1/3)</f>
        <v>54636.3319662719</v>
      </c>
      <c r="I100" s="22" t="n">
        <f aca="false">$C100*(1/3)</f>
        <v>54636.3319662719</v>
      </c>
      <c r="J100" s="22" t="n">
        <f aca="false">$C100*(1/3)</f>
        <v>54636.3319662719</v>
      </c>
      <c r="K100" s="22"/>
      <c r="L100" s="22"/>
      <c r="M100" s="22"/>
    </row>
    <row r="101" customFormat="false" ht="12.75" hidden="false" customHeight="false" outlineLevel="0" collapsed="false">
      <c r="A101" s="19" t="n">
        <v>39753</v>
      </c>
      <c r="C101" s="16" t="n">
        <f aca="false">INDEX(Range1,MATCH(E101,RangeRow1,0),3)*$F$40</f>
        <v>295184.264657949</v>
      </c>
      <c r="E101" s="0" t="n">
        <f aca="false">YEAR(A101)</f>
        <v>2008</v>
      </c>
      <c r="H101" s="22" t="n">
        <f aca="false">$C101*(1/3)</f>
        <v>98394.7548859831</v>
      </c>
      <c r="I101" s="22" t="n">
        <f aca="false">$C101*(1/3)</f>
        <v>98394.7548859831</v>
      </c>
      <c r="J101" s="22" t="n">
        <f aca="false">$C101*(1/3)</f>
        <v>98394.7548859831</v>
      </c>
      <c r="K101" s="22"/>
      <c r="L101" s="22"/>
      <c r="M101" s="22"/>
    </row>
    <row r="102" customFormat="false" ht="12.75" hidden="false" customHeight="false" outlineLevel="0" collapsed="false">
      <c r="A102" s="19" t="n">
        <v>39783</v>
      </c>
      <c r="C102" s="16" t="n">
        <f aca="false">INDEX(Range1,MATCH(E102,RangeRow1,0),3)*$F$41</f>
        <v>1146362.15864295</v>
      </c>
      <c r="E102" s="0" t="n">
        <f aca="false">YEAR(A102)</f>
        <v>2008</v>
      </c>
      <c r="H102" s="22" t="n">
        <f aca="false">$C102*(1/3)</f>
        <v>382120.719547651</v>
      </c>
      <c r="I102" s="22" t="n">
        <f aca="false">$C102*(1/3)</f>
        <v>382120.719547651</v>
      </c>
      <c r="J102" s="22" t="n">
        <f aca="false">$C102*(1/3)</f>
        <v>382120.719547651</v>
      </c>
      <c r="K102" s="22"/>
      <c r="L102" s="22"/>
      <c r="M102" s="22"/>
    </row>
    <row r="103" customFormat="false" ht="12.75" hidden="false" customHeight="false" outlineLevel="0" collapsed="false">
      <c r="A103" s="19" t="n">
        <v>39814</v>
      </c>
      <c r="C103" s="16" t="n">
        <f aca="false">INDEX(Range1,MATCH(E103,RangeRow1,0),3)*$F$30</f>
        <v>1136404.27235927</v>
      </c>
      <c r="E103" s="0" t="n">
        <f aca="false">YEAR(A103)</f>
        <v>2009</v>
      </c>
      <c r="H103" s="22" t="n">
        <f aca="false">$C103*(1/3)</f>
        <v>378801.424119756</v>
      </c>
      <c r="I103" s="22" t="n">
        <f aca="false">$C103*(1/3)</f>
        <v>378801.424119756</v>
      </c>
      <c r="J103" s="22" t="n">
        <f aca="false">$C103*(1/3)</f>
        <v>378801.424119756</v>
      </c>
      <c r="K103" s="22"/>
      <c r="L103" s="22"/>
      <c r="M103" s="22"/>
    </row>
    <row r="104" customFormat="false" ht="12.75" hidden="false" customHeight="false" outlineLevel="0" collapsed="false">
      <c r="A104" s="19" t="n">
        <v>39845</v>
      </c>
      <c r="C104" s="16" t="n">
        <f aca="false">INDEX(Range1,MATCH(E104,RangeRow1,0),3)*$F$31</f>
        <v>891252.905989044</v>
      </c>
      <c r="E104" s="0" t="n">
        <f aca="false">YEAR(A104)</f>
        <v>2009</v>
      </c>
      <c r="H104" s="22" t="n">
        <f aca="false">$C104*(1/3)</f>
        <v>297084.301996348</v>
      </c>
      <c r="I104" s="22" t="n">
        <f aca="false">$C104*(1/3)</f>
        <v>297084.301996348</v>
      </c>
      <c r="J104" s="22" t="n">
        <f aca="false">$C104*(1/3)</f>
        <v>297084.301996348</v>
      </c>
      <c r="K104" s="22"/>
      <c r="L104" s="22"/>
      <c r="M104" s="22"/>
    </row>
    <row r="105" customFormat="false" ht="12.75" hidden="false" customHeight="false" outlineLevel="0" collapsed="false">
      <c r="A105" s="19" t="n">
        <v>39873</v>
      </c>
      <c r="C105" s="16" t="n">
        <f aca="false">INDEX(Range1,MATCH(E105,RangeRow1,0),3)*$F$32</f>
        <v>626185.607683887</v>
      </c>
      <c r="E105" s="0" t="n">
        <f aca="false">YEAR(A105)</f>
        <v>2009</v>
      </c>
      <c r="H105" s="22" t="n">
        <f aca="false">$C105*(1/3)</f>
        <v>208728.535894629</v>
      </c>
      <c r="I105" s="22" t="n">
        <f aca="false">$C105*(1/3)</f>
        <v>208728.535894629</v>
      </c>
      <c r="J105" s="22" t="n">
        <f aca="false">$C105*(1/3)</f>
        <v>208728.535894629</v>
      </c>
      <c r="K105" s="22"/>
      <c r="L105" s="22"/>
      <c r="M105" s="22"/>
    </row>
    <row r="106" customFormat="false" ht="12.75" hidden="false" customHeight="false" outlineLevel="0" collapsed="false">
      <c r="A106" s="19" t="n">
        <v>39904</v>
      </c>
      <c r="C106" s="16" t="n">
        <f aca="false">INDEX(Range1,MATCH(E106,RangeRow1,0),3)*$F$33</f>
        <v>498907.551680805</v>
      </c>
      <c r="E106" s="0" t="n">
        <f aca="false">YEAR(A106)</f>
        <v>2009</v>
      </c>
      <c r="H106" s="22" t="n">
        <f aca="false">$C106*(1/3)</f>
        <v>166302.517226935</v>
      </c>
      <c r="I106" s="22" t="n">
        <f aca="false">$C106*(1/3)</f>
        <v>166302.517226935</v>
      </c>
      <c r="J106" s="22" t="n">
        <f aca="false">$C106*(1/3)</f>
        <v>166302.517226935</v>
      </c>
      <c r="K106" s="22"/>
      <c r="L106" s="22"/>
      <c r="M106" s="22"/>
    </row>
    <row r="107" customFormat="false" ht="12.75" hidden="false" customHeight="false" outlineLevel="0" collapsed="false">
      <c r="A107" s="19" t="n">
        <v>39934</v>
      </c>
      <c r="C107" s="16" t="n">
        <f aca="false">INDEX(Range1,MATCH(E107,RangeRow1,0),3)*$F$34</f>
        <v>181904.82576605</v>
      </c>
      <c r="E107" s="0" t="n">
        <f aca="false">YEAR(A107)</f>
        <v>2009</v>
      </c>
      <c r="H107" s="22" t="n">
        <f aca="false">$C107*(1/3)</f>
        <v>60634.9419220166</v>
      </c>
      <c r="I107" s="22" t="n">
        <f aca="false">$C107*(1/3)</f>
        <v>60634.9419220166</v>
      </c>
      <c r="J107" s="22" t="n">
        <f aca="false">$C107*(1/3)</f>
        <v>60634.9419220166</v>
      </c>
      <c r="K107" s="22"/>
      <c r="L107" s="22"/>
      <c r="M107" s="22"/>
    </row>
    <row r="108" customFormat="false" ht="12.75" hidden="false" customHeight="false" outlineLevel="0" collapsed="false">
      <c r="A108" s="19" t="n">
        <v>39965</v>
      </c>
      <c r="C108" s="16" t="n">
        <f aca="false">INDEX(Range1,MATCH(E108,RangeRow1,0),3)*$F$35</f>
        <v>117594.208217904</v>
      </c>
      <c r="E108" s="0" t="n">
        <f aca="false">YEAR(A108)</f>
        <v>2009</v>
      </c>
      <c r="H108" s="22" t="n">
        <f aca="false">$C108*(1/3)</f>
        <v>39198.0694059681</v>
      </c>
      <c r="I108" s="22" t="n">
        <f aca="false">$C108*(1/3)</f>
        <v>39198.0694059681</v>
      </c>
      <c r="J108" s="22" t="n">
        <f aca="false">$C108*(1/3)</f>
        <v>39198.0694059681</v>
      </c>
      <c r="K108" s="22"/>
      <c r="L108" s="22"/>
      <c r="M108" s="22"/>
    </row>
    <row r="109" customFormat="false" ht="12.75" hidden="false" customHeight="false" outlineLevel="0" collapsed="false">
      <c r="A109" s="19" t="n">
        <v>39995</v>
      </c>
      <c r="C109" s="16" t="n">
        <f aca="false">INDEX(Range1,MATCH(E109,RangeRow1,0),3)*$F$36</f>
        <v>104107.593649354</v>
      </c>
      <c r="E109" s="0" t="n">
        <f aca="false">YEAR(A109)</f>
        <v>2009</v>
      </c>
      <c r="H109" s="22" t="n">
        <f aca="false">$C109*(1/3)</f>
        <v>34702.5312164514</v>
      </c>
      <c r="I109" s="22" t="n">
        <f aca="false">$C109*(1/3)</f>
        <v>34702.5312164514</v>
      </c>
      <c r="J109" s="22" t="n">
        <f aca="false">$C109*(1/3)</f>
        <v>34702.5312164514</v>
      </c>
      <c r="K109" s="22"/>
      <c r="L109" s="22"/>
      <c r="M109" s="22"/>
    </row>
    <row r="110" customFormat="false" ht="12.75" hidden="false" customHeight="false" outlineLevel="0" collapsed="false">
      <c r="A110" s="19" t="n">
        <v>40026</v>
      </c>
      <c r="C110" s="16" t="n">
        <f aca="false">INDEX(Range1,MATCH(E110,RangeRow1,0),3)*$F$37</f>
        <v>84991.5884100074</v>
      </c>
      <c r="E110" s="0" t="n">
        <f aca="false">YEAR(A110)</f>
        <v>2009</v>
      </c>
      <c r="H110" s="22" t="n">
        <f aca="false">$C110*(1/3)</f>
        <v>28330.5294700025</v>
      </c>
      <c r="I110" s="22" t="n">
        <f aca="false">$C110*(1/3)</f>
        <v>28330.5294700025</v>
      </c>
      <c r="J110" s="22" t="n">
        <f aca="false">$C110*(1/3)</f>
        <v>28330.5294700025</v>
      </c>
      <c r="K110" s="22"/>
      <c r="L110" s="22"/>
      <c r="M110" s="22"/>
    </row>
    <row r="111" customFormat="false" ht="12.75" hidden="false" customHeight="false" outlineLevel="0" collapsed="false">
      <c r="A111" s="19" t="n">
        <v>40057</v>
      </c>
      <c r="C111" s="16" t="n">
        <f aca="false">INDEX(Range1,MATCH(E111,RangeRow1,0),3)*$F$38</f>
        <v>111792.870687308</v>
      </c>
      <c r="E111" s="0" t="n">
        <f aca="false">YEAR(A111)</f>
        <v>2009</v>
      </c>
      <c r="H111" s="22" t="n">
        <f aca="false">$C111*(1/3)</f>
        <v>37264.2902291028</v>
      </c>
      <c r="I111" s="22" t="n">
        <f aca="false">$C111*(1/3)</f>
        <v>37264.2902291028</v>
      </c>
      <c r="J111" s="22" t="n">
        <f aca="false">$C111*(1/3)</f>
        <v>37264.2902291028</v>
      </c>
      <c r="K111" s="22"/>
      <c r="L111" s="22"/>
      <c r="M111" s="22"/>
    </row>
    <row r="112" customFormat="false" ht="12.75" hidden="false" customHeight="false" outlineLevel="0" collapsed="false">
      <c r="A112" s="19" t="n">
        <v>40087</v>
      </c>
      <c r="C112" s="16" t="n">
        <f aca="false">INDEX(Range1,MATCH(E112,RangeRow1,0),3)*$F$39</f>
        <v>169372.640868556</v>
      </c>
      <c r="E112" s="0" t="n">
        <f aca="false">YEAR(A112)</f>
        <v>2009</v>
      </c>
      <c r="H112" s="22" t="n">
        <f aca="false">$C112*(1/3)</f>
        <v>56457.5469561854</v>
      </c>
      <c r="I112" s="22" t="n">
        <f aca="false">$C112*(1/3)</f>
        <v>56457.5469561854</v>
      </c>
      <c r="J112" s="22" t="n">
        <f aca="false">$C112*(1/3)</f>
        <v>56457.5469561854</v>
      </c>
      <c r="K112" s="22"/>
      <c r="L112" s="22"/>
      <c r="M112" s="22"/>
    </row>
    <row r="113" customFormat="false" ht="12.75" hidden="false" customHeight="false" outlineLevel="0" collapsed="false">
      <c r="A113" s="19" t="n">
        <v>40118</v>
      </c>
      <c r="C113" s="16" t="n">
        <f aca="false">INDEX(Range1,MATCH(E113,RangeRow1,0),3)*$F$40</f>
        <v>305023.761348787</v>
      </c>
      <c r="E113" s="0" t="n">
        <f aca="false">YEAR(A113)</f>
        <v>2009</v>
      </c>
      <c r="H113" s="22" t="n">
        <f aca="false">$C113*(1/3)</f>
        <v>101674.587116262</v>
      </c>
      <c r="I113" s="22" t="n">
        <f aca="false">$C113*(1/3)</f>
        <v>101674.587116262</v>
      </c>
      <c r="J113" s="22" t="n">
        <f aca="false">$C113*(1/3)</f>
        <v>101674.587116262</v>
      </c>
      <c r="K113" s="22"/>
      <c r="L113" s="22"/>
      <c r="M113" s="22"/>
    </row>
    <row r="114" customFormat="false" ht="12.75" hidden="false" customHeight="false" outlineLevel="0" collapsed="false">
      <c r="A114" s="19" t="n">
        <v>40148</v>
      </c>
      <c r="C114" s="16" t="n">
        <f aca="false">INDEX(Range1,MATCH(E114,RangeRow1,0),3)*$F$41</f>
        <v>1184574.31293763</v>
      </c>
      <c r="E114" s="0" t="n">
        <f aca="false">YEAR(A114)</f>
        <v>2009</v>
      </c>
      <c r="H114" s="22" t="n">
        <f aca="false">$C114*(1/3)</f>
        <v>394858.104312542</v>
      </c>
      <c r="I114" s="22" t="n">
        <f aca="false">$C114*(1/3)</f>
        <v>394858.104312542</v>
      </c>
      <c r="J114" s="22" t="n">
        <f aca="false">$C114*(1/3)</f>
        <v>394858.104312542</v>
      </c>
      <c r="K114" s="22"/>
      <c r="L114" s="22"/>
      <c r="M114" s="22"/>
    </row>
    <row r="115" customFormat="false" ht="12.75" hidden="false" customHeight="false" outlineLevel="0" collapsed="false">
      <c r="A115" s="19" t="n">
        <v>40179</v>
      </c>
      <c r="C115" s="16" t="n">
        <f aca="false">INDEX(Range1,MATCH(E115,RangeRow1,0),3)*$F$30</f>
        <v>1174284.47940074</v>
      </c>
      <c r="E115" s="0" t="n">
        <f aca="false">YEAR(A115)</f>
        <v>2010</v>
      </c>
      <c r="H115" s="22" t="n">
        <f aca="false">$C115*(1/3)</f>
        <v>391428.159800246</v>
      </c>
      <c r="I115" s="22" t="n">
        <f aca="false">$C115*(1/3)</f>
        <v>391428.159800246</v>
      </c>
      <c r="J115" s="22" t="n">
        <f aca="false">$C115*(1/3)</f>
        <v>391428.159800246</v>
      </c>
      <c r="K115" s="22"/>
      <c r="L115" s="22"/>
      <c r="M115" s="22"/>
    </row>
    <row r="116" customFormat="false" ht="12.75" hidden="false" customHeight="false" outlineLevel="0" collapsed="false">
      <c r="A116" s="19" t="n">
        <v>40210</v>
      </c>
      <c r="C116" s="16" t="n">
        <f aca="false">INDEX(Range1,MATCH(E116,RangeRow1,0),3)*$F$31</f>
        <v>920961.386875942</v>
      </c>
      <c r="E116" s="0" t="n">
        <f aca="false">YEAR(A116)</f>
        <v>2010</v>
      </c>
      <c r="H116" s="22" t="n">
        <f aca="false">$C116*(1/3)</f>
        <v>306987.128958647</v>
      </c>
      <c r="I116" s="22" t="n">
        <f aca="false">$C116*(1/3)</f>
        <v>306987.128958647</v>
      </c>
      <c r="J116" s="22" t="n">
        <f aca="false">$C116*(1/3)</f>
        <v>306987.128958647</v>
      </c>
      <c r="K116" s="22"/>
      <c r="L116" s="22"/>
      <c r="M116" s="22"/>
    </row>
    <row r="117" customFormat="false" ht="12.75" hidden="false" customHeight="false" outlineLevel="0" collapsed="false">
      <c r="A117" s="19" t="n">
        <v>40238</v>
      </c>
      <c r="C117" s="16" t="n">
        <f aca="false">INDEX(Range1,MATCH(E117,RangeRow1,0),3)*$F$32</f>
        <v>647058.496885728</v>
      </c>
      <c r="E117" s="0" t="n">
        <f aca="false">YEAR(A117)</f>
        <v>2010</v>
      </c>
      <c r="H117" s="22" t="n">
        <f aca="false">$C117*(1/3)</f>
        <v>215686.165628576</v>
      </c>
      <c r="I117" s="22" t="n">
        <f aca="false">$C117*(1/3)</f>
        <v>215686.165628576</v>
      </c>
      <c r="J117" s="22" t="n">
        <f aca="false">$C117*(1/3)</f>
        <v>215686.165628576</v>
      </c>
      <c r="K117" s="22"/>
      <c r="L117" s="22"/>
      <c r="M117" s="22"/>
    </row>
    <row r="118" customFormat="false" ht="12.75" hidden="false" customHeight="false" outlineLevel="0" collapsed="false">
      <c r="A118" s="19" t="n">
        <v>40269</v>
      </c>
      <c r="C118" s="16" t="n">
        <f aca="false">INDEX(Range1,MATCH(E118,RangeRow1,0),3)*$F$33</f>
        <v>515537.831777328</v>
      </c>
      <c r="E118" s="0" t="n">
        <f aca="false">YEAR(A118)</f>
        <v>2010</v>
      </c>
      <c r="H118" s="22" t="n">
        <f aca="false">$C118*(1/3)</f>
        <v>171845.943925776</v>
      </c>
      <c r="I118" s="22" t="n">
        <f aca="false">$C118*(1/3)</f>
        <v>171845.943925776</v>
      </c>
      <c r="J118" s="22" t="n">
        <f aca="false">$C118*(1/3)</f>
        <v>171845.943925776</v>
      </c>
      <c r="K118" s="22"/>
      <c r="L118" s="22"/>
      <c r="M118" s="22"/>
    </row>
    <row r="119" customFormat="false" ht="12.75" hidden="false" customHeight="false" outlineLevel="0" collapsed="false">
      <c r="A119" s="19" t="n">
        <v>40299</v>
      </c>
      <c r="C119" s="16" t="n">
        <f aca="false">INDEX(Range1,MATCH(E119,RangeRow1,0),3)*$F$34</f>
        <v>187968.330303528</v>
      </c>
      <c r="E119" s="0" t="n">
        <f aca="false">YEAR(A119)</f>
        <v>2010</v>
      </c>
      <c r="H119" s="22" t="n">
        <f aca="false">$C119*(1/3)</f>
        <v>62656.1101011761</v>
      </c>
      <c r="I119" s="22" t="n">
        <f aca="false">$C119*(1/3)</f>
        <v>62656.1101011761</v>
      </c>
      <c r="J119" s="22" t="n">
        <f aca="false">$C119*(1/3)</f>
        <v>62656.1101011761</v>
      </c>
      <c r="K119" s="22"/>
      <c r="L119" s="22"/>
      <c r="M119" s="22"/>
    </row>
    <row r="120" customFormat="false" ht="12.75" hidden="false" customHeight="false" outlineLevel="0" collapsed="false">
      <c r="A120" s="19" t="n">
        <v>40330</v>
      </c>
      <c r="C120" s="16" t="n">
        <f aca="false">INDEX(Range1,MATCH(E120,RangeRow1,0),3)*$F$35</f>
        <v>121514.021846309</v>
      </c>
      <c r="E120" s="0" t="n">
        <f aca="false">YEAR(A120)</f>
        <v>2010</v>
      </c>
      <c r="H120" s="22" t="n">
        <f aca="false">$C120*(1/3)</f>
        <v>40504.6739487698</v>
      </c>
      <c r="I120" s="22" t="n">
        <f aca="false">$C120*(1/3)</f>
        <v>40504.6739487698</v>
      </c>
      <c r="J120" s="22" t="n">
        <f aca="false">$C120*(1/3)</f>
        <v>40504.6739487698</v>
      </c>
      <c r="K120" s="22"/>
      <c r="L120" s="22"/>
      <c r="M120" s="22"/>
    </row>
    <row r="121" customFormat="false" ht="12.75" hidden="false" customHeight="false" outlineLevel="0" collapsed="false">
      <c r="A121" s="19" t="n">
        <v>40360</v>
      </c>
      <c r="C121" s="16" t="n">
        <f aca="false">INDEX(Range1,MATCH(E121,RangeRow1,0),3)*$F$36</f>
        <v>107577.852691798</v>
      </c>
      <c r="E121" s="0" t="n">
        <f aca="false">YEAR(A121)</f>
        <v>2010</v>
      </c>
      <c r="H121" s="22" t="n">
        <f aca="false">$C121*(1/3)</f>
        <v>35859.2842305994</v>
      </c>
      <c r="I121" s="22" t="n">
        <f aca="false">$C121*(1/3)</f>
        <v>35859.2842305994</v>
      </c>
      <c r="J121" s="22" t="n">
        <f aca="false">$C121*(1/3)</f>
        <v>35859.2842305994</v>
      </c>
      <c r="K121" s="22"/>
      <c r="L121" s="22"/>
      <c r="M121" s="22"/>
    </row>
    <row r="122" customFormat="false" ht="12.75" hidden="false" customHeight="false" outlineLevel="0" collapsed="false">
      <c r="A122" s="19" t="n">
        <v>40391</v>
      </c>
      <c r="C122" s="16" t="n">
        <f aca="false">INDEX(Range1,MATCH(E122,RangeRow1,0),3)*$F$37</f>
        <v>87824.6461906424</v>
      </c>
      <c r="E122" s="0" t="n">
        <f aca="false">YEAR(A122)</f>
        <v>2010</v>
      </c>
      <c r="H122" s="22" t="n">
        <f aca="false">$C122*(1/3)</f>
        <v>29274.8820635475</v>
      </c>
      <c r="I122" s="22" t="n">
        <f aca="false">$C122*(1/3)</f>
        <v>29274.8820635475</v>
      </c>
      <c r="J122" s="22" t="n">
        <f aca="false">$C122*(1/3)</f>
        <v>29274.8820635475</v>
      </c>
      <c r="K122" s="22"/>
      <c r="L122" s="22"/>
      <c r="M122" s="22"/>
    </row>
    <row r="123" customFormat="false" ht="12.75" hidden="false" customHeight="false" outlineLevel="0" collapsed="false">
      <c r="A123" s="19" t="n">
        <v>40422</v>
      </c>
      <c r="C123" s="16" t="n">
        <f aca="false">INDEX(Range1,MATCH(E123,RangeRow1,0),3)*$F$38</f>
        <v>115519.306068094</v>
      </c>
      <c r="E123" s="0" t="n">
        <f aca="false">YEAR(A123)</f>
        <v>2010</v>
      </c>
      <c r="H123" s="22" t="n">
        <f aca="false">$C123*(1/3)</f>
        <v>38506.4353560313</v>
      </c>
      <c r="I123" s="22" t="n">
        <f aca="false">$C123*(1/3)</f>
        <v>38506.4353560313</v>
      </c>
      <c r="J123" s="22" t="n">
        <f aca="false">$C123*(1/3)</f>
        <v>38506.4353560313</v>
      </c>
      <c r="K123" s="22"/>
      <c r="L123" s="22"/>
      <c r="M123" s="22"/>
    </row>
    <row r="124" customFormat="false" ht="12.75" hidden="false" customHeight="false" outlineLevel="0" collapsed="false">
      <c r="A124" s="19" t="n">
        <v>40452</v>
      </c>
      <c r="C124" s="16" t="n">
        <f aca="false">INDEX(Range1,MATCH(E124,RangeRow1,0),3)*$F$39</f>
        <v>175018.405196722</v>
      </c>
      <c r="E124" s="0" t="n">
        <f aca="false">YEAR(A124)</f>
        <v>2010</v>
      </c>
      <c r="H124" s="22" t="n">
        <f aca="false">$C124*(1/3)</f>
        <v>58339.4683989073</v>
      </c>
      <c r="I124" s="22" t="n">
        <f aca="false">$C124*(1/3)</f>
        <v>58339.4683989073</v>
      </c>
      <c r="J124" s="22" t="n">
        <f aca="false">$C124*(1/3)</f>
        <v>58339.4683989073</v>
      </c>
      <c r="K124" s="22"/>
      <c r="L124" s="22"/>
      <c r="M124" s="22"/>
    </row>
    <row r="125" customFormat="false" ht="12.75" hidden="false" customHeight="false" outlineLevel="0" collapsed="false">
      <c r="A125" s="19" t="n">
        <v>40483</v>
      </c>
      <c r="C125" s="16" t="n">
        <f aca="false">INDEX(Range1,MATCH(E125,RangeRow1,0),3)*$F$40</f>
        <v>315191.2374077</v>
      </c>
      <c r="E125" s="0" t="n">
        <f aca="false">YEAR(A125)</f>
        <v>2010</v>
      </c>
      <c r="H125" s="22" t="n">
        <f aca="false">$C125*(1/3)</f>
        <v>105063.745802567</v>
      </c>
      <c r="I125" s="22" t="n">
        <f aca="false">$C125*(1/3)</f>
        <v>105063.745802567</v>
      </c>
      <c r="J125" s="22" t="n">
        <f aca="false">$C125*(1/3)</f>
        <v>105063.745802567</v>
      </c>
      <c r="K125" s="22"/>
      <c r="L125" s="22"/>
      <c r="M125" s="22"/>
    </row>
    <row r="126" customFormat="false" ht="12.75" hidden="false" customHeight="false" outlineLevel="0" collapsed="false">
      <c r="A126" s="19" t="n">
        <v>40513</v>
      </c>
      <c r="C126" s="16" t="n">
        <f aca="false">INDEX(Range1,MATCH(E126,RangeRow1,0),3)*$F$41</f>
        <v>1224060.19073789</v>
      </c>
      <c r="E126" s="0" t="n">
        <f aca="false">YEAR(A126)</f>
        <v>2010</v>
      </c>
      <c r="H126" s="22" t="n">
        <f aca="false">$C126*(1/3)</f>
        <v>408020.063579298</v>
      </c>
      <c r="I126" s="22" t="n">
        <f aca="false">$C126*(1/3)</f>
        <v>408020.063579298</v>
      </c>
      <c r="J126" s="22" t="n">
        <f aca="false">$C126*(1/3)</f>
        <v>408020.063579298</v>
      </c>
      <c r="K126" s="22"/>
      <c r="L126" s="22"/>
      <c r="M126" s="22"/>
    </row>
    <row r="127" customFormat="false" ht="12.75" hidden="false" customHeight="false" outlineLevel="0" collapsed="false">
      <c r="A127" s="19" t="n">
        <v>40544</v>
      </c>
      <c r="C127" s="16" t="n">
        <f aca="false">INDEX(Range1,MATCH(E127,RangeRow1,0),3)*$F$30</f>
        <v>1213427.33128603</v>
      </c>
      <c r="E127" s="0" t="n">
        <f aca="false">YEAR(A127)</f>
        <v>2011</v>
      </c>
      <c r="H127" s="22" t="n">
        <f aca="false">$C127*(1/3)</f>
        <v>404475.777095345</v>
      </c>
      <c r="I127" s="22" t="n">
        <f aca="false">$C127*(1/3)</f>
        <v>404475.777095345</v>
      </c>
      <c r="J127" s="22" t="n">
        <f aca="false">$C127*(1/3)</f>
        <v>404475.777095345</v>
      </c>
      <c r="K127" s="22"/>
      <c r="L127" s="22"/>
      <c r="M127" s="22"/>
    </row>
    <row r="128" customFormat="false" ht="12.75" hidden="false" customHeight="false" outlineLevel="0" collapsed="false">
      <c r="A128" s="19" t="n">
        <v>40575</v>
      </c>
      <c r="C128" s="16" t="n">
        <f aca="false">INDEX(Range1,MATCH(E128,RangeRow1,0),3)*$F$31</f>
        <v>951660.127931397</v>
      </c>
      <c r="E128" s="0" t="n">
        <f aca="false">YEAR(A128)</f>
        <v>2011</v>
      </c>
      <c r="H128" s="22" t="n">
        <f aca="false">$C128*(1/3)</f>
        <v>317220.042643799</v>
      </c>
      <c r="I128" s="22" t="n">
        <f aca="false">$C128*(1/3)</f>
        <v>317220.042643799</v>
      </c>
      <c r="J128" s="22" t="n">
        <f aca="false">$C128*(1/3)</f>
        <v>317220.042643799</v>
      </c>
      <c r="K128" s="22"/>
      <c r="L128" s="22"/>
      <c r="M128" s="22"/>
    </row>
    <row r="129" customFormat="false" ht="12.75" hidden="false" customHeight="false" outlineLevel="0" collapsed="false">
      <c r="A129" s="19" t="n">
        <v>40603</v>
      </c>
      <c r="C129" s="16" t="n">
        <f aca="false">INDEX(Range1,MATCH(E129,RangeRow1,0),3)*$F$32</f>
        <v>668627.133233239</v>
      </c>
      <c r="E129" s="0" t="n">
        <f aca="false">YEAR(A129)</f>
        <v>2011</v>
      </c>
      <c r="H129" s="22" t="n">
        <f aca="false">$C129*(1/3)</f>
        <v>222875.711077746</v>
      </c>
      <c r="I129" s="22" t="n">
        <f aca="false">$C129*(1/3)</f>
        <v>222875.711077746</v>
      </c>
      <c r="J129" s="22" t="n">
        <f aca="false">$C129*(1/3)</f>
        <v>222875.711077746</v>
      </c>
      <c r="K129" s="22"/>
      <c r="L129" s="22"/>
      <c r="M129" s="22"/>
    </row>
    <row r="130" customFormat="false" ht="12.75" hidden="false" customHeight="false" outlineLevel="0" collapsed="false">
      <c r="A130" s="19" t="n">
        <v>40634</v>
      </c>
      <c r="C130" s="16" t="n">
        <f aca="false">INDEX(Range1,MATCH(E130,RangeRow1,0),3)*$F$33</f>
        <v>532722.441933145</v>
      </c>
      <c r="E130" s="0" t="n">
        <f aca="false">YEAR(A130)</f>
        <v>2011</v>
      </c>
      <c r="H130" s="22" t="n">
        <f aca="false">$C130*(1/3)</f>
        <v>177574.147311048</v>
      </c>
      <c r="I130" s="22" t="n">
        <f aca="false">$C130*(1/3)</f>
        <v>177574.147311048</v>
      </c>
      <c r="J130" s="22" t="n">
        <f aca="false">$C130*(1/3)</f>
        <v>177574.147311048</v>
      </c>
      <c r="K130" s="22"/>
      <c r="L130" s="22"/>
      <c r="M130" s="22"/>
    </row>
    <row r="131" customFormat="false" ht="12.75" hidden="false" customHeight="false" outlineLevel="0" collapsed="false">
      <c r="A131" s="19" t="n">
        <v>40664</v>
      </c>
      <c r="C131" s="16" t="n">
        <f aca="false">INDEX(Range1,MATCH(E131,RangeRow1,0),3)*$F$34</f>
        <v>194233.947061022</v>
      </c>
      <c r="E131" s="0" t="n">
        <f aca="false">YEAR(A131)</f>
        <v>2011</v>
      </c>
      <c r="H131" s="22" t="n">
        <f aca="false">$C131*(1/3)</f>
        <v>64744.6490203406</v>
      </c>
      <c r="I131" s="22" t="n">
        <f aca="false">$C131*(1/3)</f>
        <v>64744.6490203406</v>
      </c>
      <c r="J131" s="22" t="n">
        <f aca="false">$C131*(1/3)</f>
        <v>64744.6490203406</v>
      </c>
      <c r="K131" s="22"/>
      <c r="L131" s="22"/>
      <c r="M131" s="22"/>
    </row>
    <row r="132" customFormat="false" ht="12.75" hidden="false" customHeight="false" outlineLevel="0" collapsed="false">
      <c r="A132" s="19" t="n">
        <v>40695</v>
      </c>
      <c r="C132" s="16" t="n">
        <f aca="false">INDEX(Range1,MATCH(E132,RangeRow1,0),3)*$F$35</f>
        <v>125564.492956635</v>
      </c>
      <c r="E132" s="0" t="n">
        <f aca="false">YEAR(A132)</f>
        <v>2011</v>
      </c>
      <c r="H132" s="22" t="n">
        <f aca="false">$C132*(1/3)</f>
        <v>41854.8309855451</v>
      </c>
      <c r="I132" s="22" t="n">
        <f aca="false">$C132*(1/3)</f>
        <v>41854.8309855451</v>
      </c>
      <c r="J132" s="22" t="n">
        <f aca="false">$C132*(1/3)</f>
        <v>41854.8309855451</v>
      </c>
      <c r="K132" s="22"/>
      <c r="L132" s="22"/>
      <c r="M132" s="22"/>
    </row>
    <row r="133" customFormat="false" ht="12.75" hidden="false" customHeight="false" outlineLevel="0" collapsed="false">
      <c r="A133" s="19" t="n">
        <v>40725</v>
      </c>
      <c r="C133" s="16" t="n">
        <f aca="false">INDEX(Range1,MATCH(E133,RangeRow1,0),3)*$F$36</f>
        <v>111163.784404191</v>
      </c>
      <c r="E133" s="0" t="n">
        <f aca="false">YEAR(A133)</f>
        <v>2011</v>
      </c>
      <c r="H133" s="22" t="n">
        <f aca="false">$C133*(1/3)</f>
        <v>37054.5948013969</v>
      </c>
      <c r="I133" s="22" t="n">
        <f aca="false">$C133*(1/3)</f>
        <v>37054.5948013969</v>
      </c>
      <c r="J133" s="22" t="n">
        <f aca="false">$C133*(1/3)</f>
        <v>37054.5948013969</v>
      </c>
      <c r="K133" s="22"/>
      <c r="L133" s="22"/>
      <c r="M133" s="22"/>
    </row>
    <row r="134" customFormat="false" ht="12.75" hidden="false" customHeight="false" outlineLevel="0" collapsed="false">
      <c r="A134" s="19" t="n">
        <v>40756</v>
      </c>
      <c r="C134" s="16" t="n">
        <f aca="false">INDEX(Range1,MATCH(E134,RangeRow1,0),3)*$F$37</f>
        <v>90752.1370823498</v>
      </c>
      <c r="E134" s="0" t="n">
        <f aca="false">YEAR(A134)</f>
        <v>2011</v>
      </c>
      <c r="H134" s="22" t="n">
        <f aca="false">$C134*(1/3)</f>
        <v>30250.7123607833</v>
      </c>
      <c r="I134" s="22" t="n">
        <f aca="false">$C134*(1/3)</f>
        <v>30250.7123607833</v>
      </c>
      <c r="J134" s="22" t="n">
        <f aca="false">$C134*(1/3)</f>
        <v>30250.7123607833</v>
      </c>
      <c r="K134" s="22"/>
      <c r="L134" s="22"/>
      <c r="M134" s="22"/>
    </row>
    <row r="135" customFormat="false" ht="12.75" hidden="false" customHeight="false" outlineLevel="0" collapsed="false">
      <c r="A135" s="19" t="n">
        <v>40787</v>
      </c>
      <c r="C135" s="16" t="n">
        <f aca="false">INDEX(Range1,MATCH(E135,RangeRow1,0),3)*$F$38</f>
        <v>119369.95313585</v>
      </c>
      <c r="E135" s="0" t="n">
        <f aca="false">YEAR(A135)</f>
        <v>2011</v>
      </c>
      <c r="H135" s="22" t="n">
        <f aca="false">$C135*(1/3)</f>
        <v>39789.9843786166</v>
      </c>
      <c r="I135" s="22" t="n">
        <f aca="false">$C135*(1/3)</f>
        <v>39789.9843786166</v>
      </c>
      <c r="J135" s="22" t="n">
        <f aca="false">$C135*(1/3)</f>
        <v>39789.9843786166</v>
      </c>
      <c r="K135" s="22"/>
      <c r="L135" s="22"/>
      <c r="M135" s="22"/>
    </row>
    <row r="136" customFormat="false" ht="12.75" hidden="false" customHeight="false" outlineLevel="0" collapsed="false">
      <c r="A136" s="19" t="n">
        <v>40817</v>
      </c>
      <c r="C136" s="16" t="n">
        <f aca="false">INDEX(Range1,MATCH(E136,RangeRow1,0),3)*$F$39</f>
        <v>180852.357388028</v>
      </c>
      <c r="E136" s="0" t="n">
        <f aca="false">YEAR(A136)</f>
        <v>2011</v>
      </c>
      <c r="H136" s="22" t="n">
        <f aca="false">$C136*(1/3)</f>
        <v>60284.1191293425</v>
      </c>
      <c r="I136" s="22" t="n">
        <f aca="false">$C136*(1/3)</f>
        <v>60284.1191293425</v>
      </c>
      <c r="J136" s="22" t="n">
        <f aca="false">$C136*(1/3)</f>
        <v>60284.1191293425</v>
      </c>
      <c r="K136" s="22"/>
      <c r="L136" s="22"/>
      <c r="M136" s="22"/>
    </row>
    <row r="137" customFormat="false" ht="12.75" hidden="false" customHeight="false" outlineLevel="0" collapsed="false">
      <c r="A137" s="19" t="n">
        <v>40848</v>
      </c>
      <c r="C137" s="16" t="n">
        <f aca="false">INDEX(Range1,MATCH(E137,RangeRow1,0),3)*$F$40</f>
        <v>325697.621625338</v>
      </c>
      <c r="E137" s="0" t="n">
        <f aca="false">YEAR(A137)</f>
        <v>2011</v>
      </c>
      <c r="H137" s="22" t="n">
        <f aca="false">$C137*(1/3)</f>
        <v>108565.873875113</v>
      </c>
      <c r="I137" s="22" t="n">
        <f aca="false">$C137*(1/3)</f>
        <v>108565.873875113</v>
      </c>
      <c r="J137" s="22" t="n">
        <f aca="false">$C137*(1/3)</f>
        <v>108565.873875113</v>
      </c>
      <c r="K137" s="22"/>
      <c r="L137" s="22"/>
      <c r="M137" s="22"/>
    </row>
    <row r="138" customFormat="false" ht="12.75" hidden="false" customHeight="false" outlineLevel="0" collapsed="false">
      <c r="A138" s="19" t="n">
        <v>40878</v>
      </c>
      <c r="C138" s="16" t="n">
        <f aca="false">INDEX(Range1,MATCH(E138,RangeRow1,0),3)*$F$41</f>
        <v>1264862.23452305</v>
      </c>
      <c r="E138" s="0" t="n">
        <f aca="false">YEAR(A138)</f>
        <v>2011</v>
      </c>
      <c r="H138" s="22" t="n">
        <f aca="false">$C138*(1/3)</f>
        <v>421620.744841018</v>
      </c>
      <c r="I138" s="22" t="n">
        <f aca="false">$C138*(1/3)</f>
        <v>421620.744841018</v>
      </c>
      <c r="J138" s="22" t="n">
        <f aca="false">$C138*(1/3)</f>
        <v>421620.744841018</v>
      </c>
      <c r="K138" s="22"/>
      <c r="L138" s="22"/>
      <c r="M138" s="22"/>
    </row>
  </sheetData>
  <mergeCells count="1">
    <mergeCell ref="H4:J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C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" activeCellId="0" sqref="C2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A2" s="0" t="n">
        <v>2001</v>
      </c>
      <c r="B2" s="0" t="n">
        <v>536841</v>
      </c>
      <c r="C2" s="0" t="n">
        <f aca="false">B2*Volumes!$C$1</f>
        <v>550793.864341563</v>
      </c>
    </row>
    <row r="3" customFormat="false" ht="12.75" hidden="false" customHeight="false" outlineLevel="0" collapsed="false">
      <c r="A3" s="0" t="n">
        <v>2002</v>
      </c>
      <c r="B3" s="0" t="n">
        <v>1181390</v>
      </c>
      <c r="C3" s="0" t="n">
        <f aca="false">B3*Volumes!$C$1</f>
        <v>1212095.13318558</v>
      </c>
    </row>
    <row r="4" customFormat="false" ht="12.75" hidden="false" customHeight="false" outlineLevel="0" collapsed="false">
      <c r="A4" s="0" t="n">
        <v>2003</v>
      </c>
      <c r="B4" s="0" t="n">
        <v>2171809</v>
      </c>
      <c r="C4" s="0" t="n">
        <f aca="false">B4*Volumes!$C$1</f>
        <v>2228255.79961625</v>
      </c>
    </row>
    <row r="5" customFormat="false" ht="12.75" hidden="false" customHeight="false" outlineLevel="0" collapsed="false">
      <c r="A5" s="0" t="n">
        <v>2004</v>
      </c>
      <c r="B5" s="0" t="n">
        <v>3214277</v>
      </c>
      <c r="C5" s="0" t="n">
        <f aca="false">B5*Volumes!$C$1</f>
        <v>3297818.25511502</v>
      </c>
    </row>
    <row r="6" customFormat="false" ht="12.75" hidden="false" customHeight="false" outlineLevel="0" collapsed="false">
      <c r="A6" s="0" t="n">
        <v>2005</v>
      </c>
      <c r="B6" s="0" t="n">
        <v>4049989</v>
      </c>
      <c r="C6" s="0" t="n">
        <f aca="false">B6*Volumes!$C$1</f>
        <v>4155250.98092512</v>
      </c>
    </row>
    <row r="7" customFormat="false" ht="12.75" hidden="false" customHeight="false" outlineLevel="0" collapsed="false">
      <c r="A7" s="0" t="n">
        <v>2006</v>
      </c>
      <c r="B7" s="0" t="n">
        <v>4616987</v>
      </c>
      <c r="C7" s="0" t="n">
        <f aca="false">B7*Volumes!$C$1</f>
        <v>4736985.64629892</v>
      </c>
    </row>
    <row r="8" customFormat="false" ht="12.75" hidden="false" customHeight="false" outlineLevel="0" collapsed="false">
      <c r="A8" s="0" t="n">
        <v>2007</v>
      </c>
      <c r="B8" s="0" t="n">
        <v>4940176</v>
      </c>
      <c r="C8" s="0" t="n">
        <f aca="false">B8*Volumes!$C$1</f>
        <v>5068574.54920068</v>
      </c>
    </row>
    <row r="9" customFormat="false" ht="12.75" hidden="false" customHeight="false" outlineLevel="0" collapsed="false">
      <c r="A9" s="0" t="n">
        <v>2008</v>
      </c>
      <c r="B9" s="0" t="n">
        <v>5104849</v>
      </c>
      <c r="C9" s="0" t="n">
        <f aca="false">B9*Volumes!$C$1</f>
        <v>5237527.51296969</v>
      </c>
    </row>
    <row r="10" customFormat="false" ht="12.75" hidden="false" customHeight="false" outlineLevel="0" collapsed="false">
      <c r="A10" s="0" t="n">
        <v>2009</v>
      </c>
      <c r="B10" s="0" t="n">
        <v>5275011</v>
      </c>
      <c r="C10" s="0" t="n">
        <f aca="false">B10*Volumes!$C$1</f>
        <v>5412112.1395986</v>
      </c>
    </row>
    <row r="11" customFormat="false" ht="12.75" hidden="false" customHeight="false" outlineLevel="0" collapsed="false">
      <c r="A11" s="0" t="n">
        <v>2010</v>
      </c>
      <c r="B11" s="0" t="n">
        <v>5450845</v>
      </c>
      <c r="C11" s="0" t="n">
        <f aca="false">B11*Volumes!$C$1</f>
        <v>5592516.18538242</v>
      </c>
    </row>
    <row r="12" customFormat="false" ht="12.75" hidden="false" customHeight="false" outlineLevel="0" collapsed="false">
      <c r="A12" s="0" t="n">
        <v>2011</v>
      </c>
      <c r="B12" s="0" t="n">
        <v>5632540</v>
      </c>
      <c r="C12" s="0" t="n">
        <f aca="false">B12*Volumes!$C$1</f>
        <v>5778933.56256028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2001-08-31T17:17:52Z</dcterms:created>
  <dc:creator>jbuss</dc:creator>
  <dc:description/>
  <dc:language>en-US</dc:language>
  <cp:lastModifiedBy>jbuss</cp:lastModifiedBy>
  <dcterms:modified xsi:type="dcterms:W3CDTF">2001-09-10T13:24:00Z</dcterms:modified>
  <cp:revision>0</cp:revision>
  <dc:subject/>
  <dc:title/>
</cp:coreProperties>
</file>