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áfico1" sheetId="1" state="visible" r:id="rId3"/>
    <sheet name="Hoja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<sst xmlns="http://schemas.openxmlformats.org/spreadsheetml/2006/main" count="17" uniqueCount="11">
  <si>
    <t xml:space="preserve">Soporte numérico</t>
  </si>
  <si>
    <t xml:space="preserve">Fecha</t>
  </si>
  <si>
    <t xml:space="preserve">US PPI (*)</t>
  </si>
  <si>
    <t xml:space="preserve">IPMayorista (Argentina)</t>
  </si>
  <si>
    <t xml:space="preserve">IPConsumidor (Argentina)</t>
  </si>
  <si>
    <t xml:space="preserve">IPCombinado</t>
  </si>
  <si>
    <t xml:space="preserve">Indice</t>
  </si>
  <si>
    <t xml:space="preserve">Indice Base 100</t>
  </si>
  <si>
    <t xml:space="preserve">Variación Semestral</t>
  </si>
  <si>
    <t xml:space="preserve">(IPM+IPC)/2</t>
  </si>
  <si>
    <r>
      <rPr>
        <sz val="11"/>
        <color rgb="FF333399"/>
        <rFont val="Arial"/>
        <family val="2"/>
      </rPr>
      <t xml:space="preserve">(*) Subindice </t>
    </r>
    <r>
      <rPr>
        <b val="true"/>
        <sz val="11"/>
        <color rgb="FF333399"/>
        <rFont val="Arial"/>
        <family val="2"/>
      </rPr>
      <t xml:space="preserve">Industrial Commodities. </t>
    </r>
    <r>
      <rPr>
        <sz val="11"/>
        <color rgb="FF333399"/>
        <rFont val="Arial"/>
        <family val="2"/>
      </rPr>
      <t xml:space="preserve">Desde octubre de 1997 en adelante fue ajustado en menos un 5% debido a la reducción de tarifas (promedio ponderado de todas las licenciatarias) en ocasión de la Revisión Quinquenal efectuada por Enargas.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</si>
</sst>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[$-409]mmm\-yy"/>
    <numFmt numFmtId="167" formatCode="#,##0.0"/>
    <numFmt numFmtId="168" formatCode="0%"/>
    <numFmt numFmtId="169" formatCode="0.00%"/>
    <numFmt numFmtId="170" formatCode="#,##0.00"/>
    <numFmt numFmtId="171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.25"/>
      <color rgb="FF800000"/>
      <name val="Arial"/>
      <family val="2"/>
    </font>
    <font>
      <sz val="9.5"/>
      <color rgb="FF000080"/>
      <name val="Arial"/>
      <family val="2"/>
    </font>
    <font>
      <b val="true"/>
      <sz val="11.75"/>
      <color rgb="FF000080"/>
      <name val="Arial"/>
      <family val="2"/>
    </font>
    <font>
      <sz val="12"/>
      <color rgb="FF000080"/>
      <name val="Arial"/>
      <family val="2"/>
    </font>
    <font>
      <sz val="11"/>
      <name val="Arial"/>
      <family val="2"/>
    </font>
    <font>
      <b val="true"/>
      <sz val="18"/>
      <color rgb="FF333399"/>
      <name val="Arial"/>
      <family val="2"/>
    </font>
    <font>
      <b val="true"/>
      <sz val="11"/>
      <color rgb="FFFFFFFF"/>
      <name val="Arial"/>
      <family val="2"/>
    </font>
    <font>
      <b val="true"/>
      <sz val="11"/>
      <color rgb="FF800000"/>
      <name val="Arial"/>
      <family val="2"/>
    </font>
    <font>
      <sz val="11"/>
      <color rgb="FF333399"/>
      <name val="Arial"/>
      <family val="2"/>
    </font>
    <font>
      <b val="true"/>
      <sz val="11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993366"/>
        <bgColor rgb="FF993366"/>
      </patternFill>
    </fill>
    <fill>
      <patternFill patternType="solid">
        <fgColor rgb="FFFFCC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25" strike="noStrike" u="none">
                <a:solidFill>
                  <a:srgbClr val="800000"/>
                </a:solidFill>
                <a:uFillTx/>
                <a:latin typeface="Arial"/>
              </a:rPr>
              <a:t>Evolución PPI vs. Inflación Doméstica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522224921059"/>
          <c:y val="0.127288633381241"/>
          <c:w val="0.9389118290017"/>
          <c:h val="0.763981753421234"/>
        </c:manualLayout>
      </c:layout>
      <c:lineChart>
        <c:grouping val="standar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US PPI (*)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Hoja1!$A$6:$A$22</c:f>
              <c:strCache>
                <c:ptCount val="17"/>
                <c:pt idx="0">
                  <c:v>Oct-92</c:v>
                </c:pt>
                <c:pt idx="1">
                  <c:v>Apr-93</c:v>
                </c:pt>
                <c:pt idx="2">
                  <c:v>Oct-93</c:v>
                </c:pt>
                <c:pt idx="3">
                  <c:v>Apr-94</c:v>
                </c:pt>
                <c:pt idx="4">
                  <c:v>Oct-94</c:v>
                </c:pt>
                <c:pt idx="5">
                  <c:v>Apr-95</c:v>
                </c:pt>
                <c:pt idx="6">
                  <c:v>Oct-95</c:v>
                </c:pt>
                <c:pt idx="7">
                  <c:v>Apr-96</c:v>
                </c:pt>
                <c:pt idx="8">
                  <c:v>Oct-96</c:v>
                </c:pt>
                <c:pt idx="9">
                  <c:v>Apr-97</c:v>
                </c:pt>
                <c:pt idx="10">
                  <c:v>Oct-97</c:v>
                </c:pt>
                <c:pt idx="11">
                  <c:v>Apr-98</c:v>
                </c:pt>
                <c:pt idx="12">
                  <c:v>Oct-98</c:v>
                </c:pt>
                <c:pt idx="13">
                  <c:v>Apr-99</c:v>
                </c:pt>
                <c:pt idx="14">
                  <c:v>Oct-99</c:v>
                </c:pt>
                <c:pt idx="15">
                  <c:v>Apr-00</c:v>
                </c:pt>
                <c:pt idx="16">
                  <c:v>Oct-00</c:v>
                </c:pt>
              </c:strCache>
            </c:strRef>
          </c:cat>
          <c:val>
            <c:numRef>
              <c:f>Hoja1!$C$6:$C$22</c:f>
              <c:numCache>
                <c:formatCode>#,##0.0</c:formatCode>
                <c:ptCount val="17"/>
                <c:pt idx="0">
                  <c:v>100</c:v>
                </c:pt>
                <c:pt idx="1">
                  <c:v>100.505902192243</c:v>
                </c:pt>
                <c:pt idx="2">
                  <c:v>100.674536256324</c:v>
                </c:pt>
                <c:pt idx="3">
                  <c:v>100.674536256324</c:v>
                </c:pt>
                <c:pt idx="4">
                  <c:v>102.698145025295</c:v>
                </c:pt>
                <c:pt idx="5">
                  <c:v>105.986509274874</c:v>
                </c:pt>
                <c:pt idx="6">
                  <c:v>105.817875210793</c:v>
                </c:pt>
                <c:pt idx="7">
                  <c:v>107.419898819562</c:v>
                </c:pt>
                <c:pt idx="8">
                  <c:v>107.419898819562</c:v>
                </c:pt>
                <c:pt idx="9">
                  <c:v>106.998313659359</c:v>
                </c:pt>
                <c:pt idx="10">
                  <c:v>102.613827993255</c:v>
                </c:pt>
                <c:pt idx="11">
                  <c:v>100.126475548061</c:v>
                </c:pt>
                <c:pt idx="12">
                  <c:v>99.4856661045531</c:v>
                </c:pt>
                <c:pt idx="13">
                  <c:v>99.7259696458685</c:v>
                </c:pt>
                <c:pt idx="14">
                  <c:v>103.490725126476</c:v>
                </c:pt>
                <c:pt idx="15">
                  <c:v>105.893760539629</c:v>
                </c:pt>
                <c:pt idx="16">
                  <c:v>110.139123102867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Hoja1!$K$4</c:f>
              <c:strCache>
                <c:ptCount val="1"/>
                <c:pt idx="0">
                  <c:v>IPCombinado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square"/>
            <c:size val="7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Hoja1!$A$6:$A$22</c:f>
              <c:strCache>
                <c:ptCount val="17"/>
                <c:pt idx="0">
                  <c:v>Oct-92</c:v>
                </c:pt>
                <c:pt idx="1">
                  <c:v>Apr-93</c:v>
                </c:pt>
                <c:pt idx="2">
                  <c:v>Oct-93</c:v>
                </c:pt>
                <c:pt idx="3">
                  <c:v>Apr-94</c:v>
                </c:pt>
                <c:pt idx="4">
                  <c:v>Oct-94</c:v>
                </c:pt>
                <c:pt idx="5">
                  <c:v>Apr-95</c:v>
                </c:pt>
                <c:pt idx="6">
                  <c:v>Oct-95</c:v>
                </c:pt>
                <c:pt idx="7">
                  <c:v>Apr-96</c:v>
                </c:pt>
                <c:pt idx="8">
                  <c:v>Oct-96</c:v>
                </c:pt>
                <c:pt idx="9">
                  <c:v>Apr-97</c:v>
                </c:pt>
                <c:pt idx="10">
                  <c:v>Oct-97</c:v>
                </c:pt>
                <c:pt idx="11">
                  <c:v>Apr-98</c:v>
                </c:pt>
                <c:pt idx="12">
                  <c:v>Oct-98</c:v>
                </c:pt>
                <c:pt idx="13">
                  <c:v>Apr-99</c:v>
                </c:pt>
                <c:pt idx="14">
                  <c:v>Oct-99</c:v>
                </c:pt>
                <c:pt idx="15">
                  <c:v>Apr-00</c:v>
                </c:pt>
                <c:pt idx="16">
                  <c:v>Oct-00</c:v>
                </c:pt>
              </c:strCache>
            </c:strRef>
          </c:cat>
          <c:val>
            <c:numRef>
              <c:f>Hoja1!$K$6:$K$22</c:f>
              <c:numCache>
                <c:formatCode>#,##0.0</c:formatCode>
                <c:ptCount val="17"/>
                <c:pt idx="0">
                  <c:v>100</c:v>
                </c:pt>
                <c:pt idx="1">
                  <c:v>103.134392349143</c:v>
                </c:pt>
                <c:pt idx="2">
                  <c:v>105.208430101696</c:v>
                </c:pt>
                <c:pt idx="3">
                  <c:v>104.286951181142</c:v>
                </c:pt>
                <c:pt idx="4">
                  <c:v>107.185455627738</c:v>
                </c:pt>
                <c:pt idx="5">
                  <c:v>111.013810563449</c:v>
                </c:pt>
                <c:pt idx="6">
                  <c:v>111.842209056104</c:v>
                </c:pt>
                <c:pt idx="7">
                  <c:v>112.851185314696</c:v>
                </c:pt>
                <c:pt idx="8">
                  <c:v>113.786965487378</c:v>
                </c:pt>
                <c:pt idx="9">
                  <c:v>112.729847773521</c:v>
                </c:pt>
                <c:pt idx="10">
                  <c:v>113.185958994293</c:v>
                </c:pt>
                <c:pt idx="11">
                  <c:v>112.579340059812</c:v>
                </c:pt>
                <c:pt idx="12">
                  <c:v>110.840410722557</c:v>
                </c:pt>
                <c:pt idx="13">
                  <c:v>109.234239162085</c:v>
                </c:pt>
                <c:pt idx="14">
                  <c:v>109.25588996526</c:v>
                </c:pt>
                <c:pt idx="15">
                  <c:v>110.010702581021</c:v>
                </c:pt>
                <c:pt idx="16">
                  <c:v>111.478532230567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071533"/>
        <c:axId val="65613343"/>
      </c:lineChart>
      <c:catAx>
        <c:axId val="760715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80"/>
                    </a:solidFill>
                    <a:uFillTx/>
                    <a:latin typeface="Arial"/>
                  </a:rPr>
                  <a:t>Tiempo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333399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65613343"/>
        <c:crossesAt val="95"/>
        <c:auto val="1"/>
        <c:lblAlgn val="ctr"/>
        <c:lblOffset val="100"/>
        <c:noMultiLvlLbl val="0"/>
      </c:catAx>
      <c:valAx>
        <c:axId val="65613343"/>
        <c:scaling>
          <c:orientation val="minMax"/>
          <c:min val="95"/>
        </c:scaling>
        <c:delete val="0"/>
        <c:axPos val="l"/>
        <c:majorGridlines>
          <c:spPr>
            <a:ln w="0">
              <a:solidFill>
                <a:srgbClr val="333399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80"/>
                    </a:solidFill>
                    <a:uFillTx/>
                    <a:latin typeface="Arial"/>
                  </a:rPr>
                  <a:t>Indices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333399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76071533"/>
        <c:crossesAt val="1"/>
        <c:crossBetween val="midCat"/>
        <c:majorUnit val="5"/>
      </c:valAx>
      <c:spPr>
        <a:solidFill>
          <a:srgbClr val="ffffcc"/>
        </a:solidFill>
        <a:ln w="12600">
          <a:solidFill>
            <a:srgbClr val="ffffcc"/>
          </a:solidFill>
          <a:round/>
        </a:ln>
      </c:spPr>
    </c:plotArea>
    <c:legend>
      <c:legendPos val="r"/>
      <c:layout>
        <c:manualLayout>
          <c:xMode val="edge"/>
          <c:yMode val="edge"/>
          <c:x val="0.390251801473565"/>
          <c:y val="0.938136599387615"/>
          <c:w val="0.319893126062667"/>
          <c:h val="0.041867149909392"/>
        </c:manualLayout>
      </c:layout>
      <c:overlay val="0"/>
      <c:spPr>
        <a:solidFill>
          <a:srgbClr val="ffffff"/>
        </a:solidFill>
        <a:ln w="0">
          <a:solidFill>
            <a:srgbClr val="00008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8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8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311760</xdr:colOff>
      <xdr:row>36</xdr:row>
      <xdr:rowOff>88200</xdr:rowOff>
    </xdr:to>
    <xdr:graphicFrame>
      <xdr:nvGraphicFramePr>
        <xdr:cNvPr id="0" name=" 0"/>
        <xdr:cNvGraphicFramePr/>
      </xdr:nvGraphicFramePr>
      <xdr:xfrm>
        <a:off x="360360" y="179640"/>
        <a:ext cx="8892360" cy="576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9375" right="0.39375" top="0.984027777777778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false" showOutlineSymbols="true" defaultGridColor="true" view="normal" topLeftCell="A8" colorId="64" zoomScale="99" zoomScaleNormal="99" zoomScalePageLayoutView="100" workbookViewId="0">
      <selection pane="topLeft" activeCell="A26" activeCellId="0" sqref="A26"/>
    </sheetView>
  </sheetViews>
  <sheetFormatPr defaultColWidth="8.70703125" defaultRowHeight="14.25" customHeight="true" zeroHeight="false" outlineLevelRow="0" outlineLevelCol="0"/>
  <cols>
    <col collapsed="false" customWidth="false" hidden="false" outlineLevel="0" max="1" min="1" style="1" width="8.7"/>
    <col collapsed="false" customWidth="true" hidden="false" outlineLevel="0" max="2" min="2" style="2" width="11.42"/>
    <col collapsed="false" customWidth="true" hidden="false" outlineLevel="0" max="3" min="3" style="3" width="11.42"/>
    <col collapsed="false" customWidth="true" hidden="false" outlineLevel="0" max="4" min="4" style="4" width="11.42"/>
    <col collapsed="false" customWidth="true" hidden="false" outlineLevel="0" max="5" min="5" style="2" width="11.42"/>
    <col collapsed="false" customWidth="true" hidden="false" outlineLevel="0" max="6" min="6" style="3" width="11.42"/>
    <col collapsed="false" customWidth="true" hidden="false" outlineLevel="0" max="7" min="7" style="4" width="11.42"/>
    <col collapsed="false" customWidth="true" hidden="false" outlineLevel="0" max="8" min="8" style="2" width="11.42"/>
    <col collapsed="false" customWidth="true" hidden="false" outlineLevel="0" max="9" min="9" style="3" width="11.42"/>
    <col collapsed="false" customWidth="true" hidden="false" outlineLevel="0" max="10" min="10" style="4" width="11.42"/>
    <col collapsed="false" customWidth="true" hidden="false" outlineLevel="0" max="12" min="11" style="3" width="11.42"/>
    <col collapsed="false" customWidth="false" hidden="false" outlineLevel="0" max="257" min="13" style="2" width="8.7"/>
  </cols>
  <sheetData>
    <row r="1" customFormat="false" ht="24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customFormat="false" ht="15" hidden="false" customHeight="false" outlineLevel="0" collapsed="false"/>
    <row r="4" customFormat="false" ht="15" hidden="false" customHeight="false" outlineLevel="0" collapsed="false">
      <c r="A4" s="6" t="s">
        <v>1</v>
      </c>
      <c r="B4" s="7" t="s">
        <v>2</v>
      </c>
      <c r="C4" s="7"/>
      <c r="D4" s="7"/>
      <c r="E4" s="7" t="s">
        <v>3</v>
      </c>
      <c r="F4" s="7"/>
      <c r="G4" s="7"/>
      <c r="H4" s="7" t="s">
        <v>4</v>
      </c>
      <c r="I4" s="7"/>
      <c r="J4" s="7"/>
      <c r="K4" s="8" t="s">
        <v>5</v>
      </c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30.75" hidden="false" customHeight="true" outlineLevel="0" collapsed="false">
      <c r="A5" s="6"/>
      <c r="B5" s="10" t="s">
        <v>6</v>
      </c>
      <c r="C5" s="11" t="s">
        <v>7</v>
      </c>
      <c r="D5" s="12" t="s">
        <v>8</v>
      </c>
      <c r="E5" s="10" t="s">
        <v>6</v>
      </c>
      <c r="F5" s="11" t="s">
        <v>7</v>
      </c>
      <c r="G5" s="12" t="s">
        <v>8</v>
      </c>
      <c r="H5" s="10" t="s">
        <v>6</v>
      </c>
      <c r="I5" s="11" t="s">
        <v>7</v>
      </c>
      <c r="J5" s="12" t="s">
        <v>8</v>
      </c>
      <c r="K5" s="13" t="s">
        <v>9</v>
      </c>
      <c r="L5" s="13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false" outlineLevel="0" collapsed="false">
      <c r="A6" s="14" t="n">
        <v>33892</v>
      </c>
      <c r="B6" s="15" t="n">
        <v>118.6</v>
      </c>
      <c r="C6" s="16" t="n">
        <f aca="false">B6/B$6*100</f>
        <v>100</v>
      </c>
      <c r="D6" s="17"/>
      <c r="E6" s="18" t="n">
        <v>98.32</v>
      </c>
      <c r="F6" s="16" t="n">
        <f aca="false">E6/E$6*100</f>
        <v>100</v>
      </c>
      <c r="G6" s="17"/>
      <c r="H6" s="15" t="n">
        <v>282447.8</v>
      </c>
      <c r="I6" s="16" t="n">
        <f aca="false">H6/H$6*100</f>
        <v>100</v>
      </c>
      <c r="J6" s="17"/>
      <c r="K6" s="19" t="n">
        <f aca="false">(F6+I6)/2</f>
        <v>100</v>
      </c>
      <c r="L6" s="20"/>
    </row>
    <row r="7" customFormat="false" ht="15" hidden="false" customHeight="false" outlineLevel="0" collapsed="false">
      <c r="A7" s="21" t="n">
        <v>34074</v>
      </c>
      <c r="B7" s="22" t="n">
        <v>119.2</v>
      </c>
      <c r="C7" s="23" t="n">
        <f aca="false">B7/B$6*100</f>
        <v>100.505902192243</v>
      </c>
      <c r="D7" s="24" t="n">
        <f aca="false">B7/B6-1</f>
        <v>0.00505902192242846</v>
      </c>
      <c r="E7" s="25" t="n">
        <v>100.38</v>
      </c>
      <c r="F7" s="23" t="n">
        <f aca="false">E7/E$6*100</f>
        <v>102.095199349064</v>
      </c>
      <c r="G7" s="24" t="n">
        <f aca="false">E7/E6-1</f>
        <v>0.0209519934906428</v>
      </c>
      <c r="H7" s="22" t="n">
        <v>294236</v>
      </c>
      <c r="I7" s="23" t="n">
        <f aca="false">H7/H$6*100</f>
        <v>104.173585349222</v>
      </c>
      <c r="J7" s="24" t="n">
        <f aca="false">H7/H6-1</f>
        <v>0.0417358534922205</v>
      </c>
      <c r="K7" s="26" t="n">
        <f aca="false">(F7+I7)/2</f>
        <v>103.134392349143</v>
      </c>
      <c r="L7" s="24" t="n">
        <f aca="false">K7/K6-1</f>
        <v>0.0313439234914315</v>
      </c>
    </row>
    <row r="8" customFormat="false" ht="15" hidden="false" customHeight="false" outlineLevel="0" collapsed="false">
      <c r="A8" s="21" t="n">
        <v>34257</v>
      </c>
      <c r="B8" s="22" t="n">
        <v>119.4</v>
      </c>
      <c r="C8" s="23" t="n">
        <f aca="false">B8/B$6*100</f>
        <v>100.674536256324</v>
      </c>
      <c r="D8" s="24" t="n">
        <f aca="false">B8/B7-1</f>
        <v>0.00167785234899331</v>
      </c>
      <c r="E8" s="25" t="n">
        <v>100.58</v>
      </c>
      <c r="F8" s="23" t="n">
        <f aca="false">E8/E$6*100</f>
        <v>102.298616761595</v>
      </c>
      <c r="G8" s="24" t="n">
        <f aca="false">E8/E7-1</f>
        <v>0.00199242877067141</v>
      </c>
      <c r="H8" s="22" t="n">
        <v>305377.6</v>
      </c>
      <c r="I8" s="23" t="n">
        <f aca="false">H8/H$6*100</f>
        <v>108.118243441797</v>
      </c>
      <c r="J8" s="24" t="n">
        <f aca="false">H8/H7-1</f>
        <v>0.0378662026400576</v>
      </c>
      <c r="K8" s="26" t="n">
        <f aca="false">(F8+I8)/2</f>
        <v>105.208430101696</v>
      </c>
      <c r="L8" s="24" t="n">
        <f aca="false">K8/K7-1</f>
        <v>0.0201100496673454</v>
      </c>
    </row>
    <row r="9" customFormat="false" ht="15" hidden="false" customHeight="false" outlineLevel="0" collapsed="false">
      <c r="A9" s="21" t="n">
        <v>34439</v>
      </c>
      <c r="B9" s="22" t="n">
        <v>119.4</v>
      </c>
      <c r="C9" s="23" t="n">
        <f aca="false">B9/B$6*100</f>
        <v>100.674536256324</v>
      </c>
      <c r="D9" s="24" t="n">
        <f aca="false">B9/B8-1</f>
        <v>0</v>
      </c>
      <c r="E9" s="25" t="n">
        <v>98.21</v>
      </c>
      <c r="F9" s="23" t="n">
        <f aca="false">E9/E$6*100</f>
        <v>99.8881204231082</v>
      </c>
      <c r="G9" s="24" t="n">
        <f aca="false">E9/E8-1</f>
        <v>-0.023563332670511</v>
      </c>
      <c r="H9" s="22" t="n">
        <v>306980.6</v>
      </c>
      <c r="I9" s="23" t="n">
        <f aca="false">H9/H$6*100</f>
        <v>108.685781939176</v>
      </c>
      <c r="J9" s="24" t="n">
        <f aca="false">H9/H8-1</f>
        <v>0.00524923897496077</v>
      </c>
      <c r="K9" s="26" t="n">
        <f aca="false">(F9+I9)/2</f>
        <v>104.286951181142</v>
      </c>
      <c r="L9" s="24" t="n">
        <f aca="false">K9/K8-1</f>
        <v>-0.00875860346612034</v>
      </c>
    </row>
    <row r="10" customFormat="false" ht="15" hidden="false" customHeight="false" outlineLevel="0" collapsed="false">
      <c r="A10" s="21" t="n">
        <v>34622</v>
      </c>
      <c r="B10" s="22" t="n">
        <v>121.8</v>
      </c>
      <c r="C10" s="23" t="n">
        <f aca="false">B10/B$6*100</f>
        <v>102.698145025295</v>
      </c>
      <c r="D10" s="24" t="n">
        <f aca="false">B10/B9-1</f>
        <v>0.0201005025125627</v>
      </c>
      <c r="E10" s="25" t="n">
        <v>100.81</v>
      </c>
      <c r="F10" s="23" t="n">
        <f aca="false">E10/E$6*100</f>
        <v>102.532546786005</v>
      </c>
      <c r="G10" s="24" t="n">
        <f aca="false">E10/E9-1</f>
        <v>0.0264738824966908</v>
      </c>
      <c r="H10" s="22" t="n">
        <v>315885</v>
      </c>
      <c r="I10" s="23" t="n">
        <f aca="false">H10/H$6*100</f>
        <v>111.83836446947</v>
      </c>
      <c r="J10" s="24" t="n">
        <f aca="false">H10/H9-1</f>
        <v>0.029006393237879</v>
      </c>
      <c r="K10" s="26" t="n">
        <f aca="false">(F10+I10)/2</f>
        <v>107.185455627738</v>
      </c>
      <c r="L10" s="24" t="n">
        <f aca="false">K10/K9-1</f>
        <v>0.0277935486057197</v>
      </c>
    </row>
    <row r="11" customFormat="false" ht="15" hidden="false" customHeight="false" outlineLevel="0" collapsed="false">
      <c r="A11" s="21" t="n">
        <v>34804</v>
      </c>
      <c r="B11" s="22" t="n">
        <v>125.7</v>
      </c>
      <c r="C11" s="23" t="n">
        <f aca="false">B11/B$6*100</f>
        <v>105.986509274874</v>
      </c>
      <c r="D11" s="24" t="n">
        <f aca="false">B11/B10-1</f>
        <v>0.0320197044334976</v>
      </c>
      <c r="E11" s="25" t="n">
        <v>106.47</v>
      </c>
      <c r="F11" s="23" t="n">
        <f aca="false">E11/E$6*100</f>
        <v>108.289259560618</v>
      </c>
      <c r="G11" s="24" t="n">
        <f aca="false">E11/E10-1</f>
        <v>0.0561452236881261</v>
      </c>
      <c r="H11" s="22" t="n">
        <v>321251.5</v>
      </c>
      <c r="I11" s="23" t="n">
        <f aca="false">H11/H$6*100</f>
        <v>113.738361566279</v>
      </c>
      <c r="J11" s="24" t="n">
        <f aca="false">H11/H10-1</f>
        <v>0.0169887775614543</v>
      </c>
      <c r="K11" s="26" t="n">
        <f aca="false">(F11+I11)/2</f>
        <v>111.013810563449</v>
      </c>
      <c r="L11" s="24" t="n">
        <f aca="false">K11/K10-1</f>
        <v>0.0357171121146065</v>
      </c>
    </row>
    <row r="12" customFormat="false" ht="15" hidden="false" customHeight="false" outlineLevel="0" collapsed="false">
      <c r="A12" s="21" t="n">
        <v>34987</v>
      </c>
      <c r="B12" s="22" t="n">
        <v>125.5</v>
      </c>
      <c r="C12" s="23" t="n">
        <f aca="false">B12/B$6*100</f>
        <v>105.817875210793</v>
      </c>
      <c r="D12" s="24" t="n">
        <f aca="false">B12/B11-1</f>
        <v>-0.00159108989657919</v>
      </c>
      <c r="E12" s="25" t="n">
        <v>107.56</v>
      </c>
      <c r="F12" s="23" t="n">
        <f aca="false">E12/E$6*100</f>
        <v>109.39788445891</v>
      </c>
      <c r="G12" s="24" t="n">
        <f aca="false">E12/E11-1</f>
        <v>0.010237625622241</v>
      </c>
      <c r="H12" s="22" t="n">
        <v>322799.8</v>
      </c>
      <c r="I12" s="23" t="n">
        <f aca="false">H12/H$6*100</f>
        <v>114.286533653298</v>
      </c>
      <c r="J12" s="24" t="n">
        <f aca="false">H12/H11-1</f>
        <v>0.00481958839102692</v>
      </c>
      <c r="K12" s="26" t="n">
        <f aca="false">(F12+I12)/2</f>
        <v>111.842209056104</v>
      </c>
      <c r="L12" s="24" t="n">
        <f aca="false">K12/K11-1</f>
        <v>0.00746212105008182</v>
      </c>
    </row>
    <row r="13" customFormat="false" ht="15" hidden="false" customHeight="false" outlineLevel="0" collapsed="false">
      <c r="A13" s="21" t="n">
        <v>35170</v>
      </c>
      <c r="B13" s="22" t="n">
        <v>127.4</v>
      </c>
      <c r="C13" s="23" t="n">
        <f aca="false">B13/B$6*100</f>
        <v>107.419898819562</v>
      </c>
      <c r="D13" s="24" t="n">
        <f aca="false">B13/B12-1</f>
        <v>0.0151394422310758</v>
      </c>
      <c r="E13" s="25" t="n">
        <v>110.32</v>
      </c>
      <c r="F13" s="23" t="n">
        <f aca="false">E13/E$6*100</f>
        <v>112.205044751831</v>
      </c>
      <c r="G13" s="24" t="n">
        <f aca="false">E13/E12-1</f>
        <v>0.0256600966902194</v>
      </c>
      <c r="H13" s="22" t="n">
        <v>320570.7</v>
      </c>
      <c r="I13" s="23" t="n">
        <f aca="false">H13/H$6*100</f>
        <v>113.49732587756</v>
      </c>
      <c r="J13" s="24" t="n">
        <f aca="false">H13/H12-1</f>
        <v>-0.00690551852882182</v>
      </c>
      <c r="K13" s="26" t="n">
        <f aca="false">(F13+I13)/2</f>
        <v>112.851185314696</v>
      </c>
      <c r="L13" s="24" t="n">
        <f aca="false">K13/K12-1</f>
        <v>0.00902142641053838</v>
      </c>
    </row>
    <row r="14" customFormat="false" ht="15" hidden="false" customHeight="false" outlineLevel="0" collapsed="false">
      <c r="A14" s="21" t="n">
        <v>35353</v>
      </c>
      <c r="B14" s="22" t="n">
        <v>127.4</v>
      </c>
      <c r="C14" s="23" t="n">
        <f aca="false">B14/B$6*100</f>
        <v>107.419898819562</v>
      </c>
      <c r="D14" s="24" t="n">
        <f aca="false">B14/B13-1</f>
        <v>0</v>
      </c>
      <c r="E14" s="25" t="n">
        <v>110.97</v>
      </c>
      <c r="F14" s="23" t="n">
        <f aca="false">E14/E$6*100</f>
        <v>112.866151342555</v>
      </c>
      <c r="G14" s="24" t="n">
        <f aca="false">E14/E13-1</f>
        <v>0.00589195068890502</v>
      </c>
      <c r="H14" s="22" t="n">
        <v>323989.6</v>
      </c>
      <c r="I14" s="23" t="n">
        <f aca="false">H14/H$6*100</f>
        <v>114.707779632201</v>
      </c>
      <c r="J14" s="24" t="n">
        <f aca="false">H14/H13-1</f>
        <v>0.0106650420640437</v>
      </c>
      <c r="K14" s="26" t="n">
        <f aca="false">(F14+I14)/2</f>
        <v>113.786965487378</v>
      </c>
      <c r="L14" s="24" t="n">
        <f aca="false">K14/K13-1</f>
        <v>0.00829216077857686</v>
      </c>
    </row>
    <row r="15" customFormat="false" ht="15" hidden="false" customHeight="false" outlineLevel="0" collapsed="false">
      <c r="A15" s="21" t="n">
        <v>35535</v>
      </c>
      <c r="B15" s="22" t="n">
        <v>126.9</v>
      </c>
      <c r="C15" s="23" t="n">
        <f aca="false">B15/B$6*100</f>
        <v>106.998313659359</v>
      </c>
      <c r="D15" s="24" t="n">
        <f aca="false">B15/B14-1</f>
        <v>-0.00392464678178961</v>
      </c>
      <c r="E15" s="25" t="n">
        <v>109.36</v>
      </c>
      <c r="F15" s="23" t="n">
        <f aca="false">E15/E$6*100</f>
        <v>111.228641171684</v>
      </c>
      <c r="G15" s="24" t="n">
        <f aca="false">E15/E14-1</f>
        <v>-0.0145084257006398</v>
      </c>
      <c r="H15" s="22" t="n">
        <v>322643.1</v>
      </c>
      <c r="I15" s="23" t="n">
        <f aca="false">H15/H$6*100</f>
        <v>114.231054375357</v>
      </c>
      <c r="J15" s="24" t="n">
        <f aca="false">H15/H14-1</f>
        <v>-0.00415599759992291</v>
      </c>
      <c r="K15" s="26" t="n">
        <f aca="false">(F15+I15)/2</f>
        <v>112.729847773521</v>
      </c>
      <c r="L15" s="24" t="n">
        <f aca="false">K15/K14-1</f>
        <v>-0.00929032345075176</v>
      </c>
    </row>
    <row r="16" customFormat="false" ht="15" hidden="false" customHeight="false" outlineLevel="0" collapsed="false">
      <c r="A16" s="21" t="n">
        <v>35718</v>
      </c>
      <c r="B16" s="22" t="n">
        <v>121.7</v>
      </c>
      <c r="C16" s="23" t="n">
        <f aca="false">B16/B$6*100</f>
        <v>102.613827993255</v>
      </c>
      <c r="D16" s="24" t="n">
        <f aca="false">B16/B15-1</f>
        <v>-0.0409771473601261</v>
      </c>
      <c r="E16" s="25" t="n">
        <v>109.89</v>
      </c>
      <c r="F16" s="23" t="n">
        <f aca="false">E16/E$6*100</f>
        <v>111.76769731489</v>
      </c>
      <c r="G16" s="24" t="n">
        <f aca="false">E16/E15-1</f>
        <v>0.00484637893196793</v>
      </c>
      <c r="H16" s="22" t="n">
        <v>323697.1</v>
      </c>
      <c r="I16" s="23" t="n">
        <f aca="false">H16/H$6*100</f>
        <v>114.604220673696</v>
      </c>
      <c r="J16" s="24" t="n">
        <f aca="false">H16/H15-1</f>
        <v>0.00326676752114019</v>
      </c>
      <c r="K16" s="26" t="n">
        <f aca="false">(F16+I16)/2</f>
        <v>113.185958994293</v>
      </c>
      <c r="L16" s="24" t="n">
        <f aca="false">K16/K15-1</f>
        <v>0.00404605550154535</v>
      </c>
    </row>
    <row r="17" customFormat="false" ht="15" hidden="false" customHeight="false" outlineLevel="0" collapsed="false">
      <c r="A17" s="21" t="n">
        <v>35900</v>
      </c>
      <c r="B17" s="22" t="n">
        <f aca="false">125*0.95</f>
        <v>118.75</v>
      </c>
      <c r="C17" s="23" t="n">
        <f aca="false">B17/B$6*100</f>
        <v>100.126475548061</v>
      </c>
      <c r="D17" s="24" t="n">
        <f aca="false">B17/B16-1</f>
        <v>-0.024239934264585</v>
      </c>
      <c r="E17" s="25" t="n">
        <v>107.75</v>
      </c>
      <c r="F17" s="23" t="n">
        <f aca="false">E17/E$6*100</f>
        <v>109.591131000814</v>
      </c>
      <c r="G17" s="24" t="n">
        <f aca="false">E17/E16-1</f>
        <v>-0.0194740194740195</v>
      </c>
      <c r="H17" s="22" t="n">
        <v>326418</v>
      </c>
      <c r="I17" s="23" t="n">
        <f aca="false">H17/H$6*100</f>
        <v>115.567549118811</v>
      </c>
      <c r="J17" s="24" t="n">
        <f aca="false">H17/H16-1</f>
        <v>0.00840569779587153</v>
      </c>
      <c r="K17" s="26" t="n">
        <f aca="false">(F17+I17)/2</f>
        <v>112.579340059812</v>
      </c>
      <c r="L17" s="24" t="n">
        <f aca="false">K17/K16-1</f>
        <v>-0.00535948928534136</v>
      </c>
    </row>
    <row r="18" customFormat="false" ht="15" hidden="false" customHeight="false" outlineLevel="0" collapsed="false">
      <c r="A18" s="21" t="n">
        <v>36083</v>
      </c>
      <c r="B18" s="22" t="n">
        <f aca="false">124.2*0.95</f>
        <v>117.99</v>
      </c>
      <c r="C18" s="23" t="n">
        <f aca="false">B18/B$6*100</f>
        <v>99.4856661045531</v>
      </c>
      <c r="D18" s="24" t="n">
        <f aca="false">B18/B17-1</f>
        <v>-0.00640000000000007</v>
      </c>
      <c r="E18" s="25" t="n">
        <v>104.27</v>
      </c>
      <c r="F18" s="23" t="n">
        <f aca="false">E18/E$6*100</f>
        <v>106.051668022783</v>
      </c>
      <c r="G18" s="24" t="n">
        <f aca="false">E18/E17-1</f>
        <v>-0.0322969837587007</v>
      </c>
      <c r="H18" s="22" t="n">
        <v>326592</v>
      </c>
      <c r="I18" s="23" t="n">
        <f aca="false">H18/H$6*100</f>
        <v>115.629153422331</v>
      </c>
      <c r="J18" s="24" t="n">
        <f aca="false">H18/H17-1</f>
        <v>0.000533058838666944</v>
      </c>
      <c r="K18" s="26" t="n">
        <f aca="false">(F18+I18)/2</f>
        <v>110.840410722557</v>
      </c>
      <c r="L18" s="24" t="n">
        <f aca="false">K18/K17-1</f>
        <v>-0.0154462562698552</v>
      </c>
    </row>
    <row r="19" customFormat="false" ht="15" hidden="false" customHeight="false" outlineLevel="0" collapsed="false">
      <c r="A19" s="21" t="n">
        <v>36265</v>
      </c>
      <c r="B19" s="22" t="n">
        <f aca="false">124.5*0.95</f>
        <v>118.275</v>
      </c>
      <c r="C19" s="23" t="n">
        <f aca="false">B19/B$6*100</f>
        <v>99.7259696458685</v>
      </c>
      <c r="D19" s="24" t="n">
        <f aca="false">B19/B18-1</f>
        <v>0.00241545893719808</v>
      </c>
      <c r="E19" s="25" t="n">
        <v>102.01</v>
      </c>
      <c r="F19" s="23" t="n">
        <f aca="false">E19/E$6*100</f>
        <v>103.753051261188</v>
      </c>
      <c r="G19" s="24" t="n">
        <f aca="false">E19/E18-1</f>
        <v>-0.0216744988970939</v>
      </c>
      <c r="H19" s="22" t="n">
        <v>324011.2</v>
      </c>
      <c r="I19" s="23" t="n">
        <f aca="false">H19/H$6*100</f>
        <v>114.715427062983</v>
      </c>
      <c r="J19" s="24" t="n">
        <f aca="false">H19/H18-1</f>
        <v>-0.00790221438369587</v>
      </c>
      <c r="K19" s="26" t="n">
        <f aca="false">(F19+I19)/2</f>
        <v>109.234239162085</v>
      </c>
      <c r="L19" s="24" t="n">
        <f aca="false">K19/K18-1</f>
        <v>-0.0144908481482628</v>
      </c>
    </row>
    <row r="20" customFormat="false" ht="15" hidden="false" customHeight="false" outlineLevel="0" collapsed="false">
      <c r="A20" s="21" t="n">
        <v>36448</v>
      </c>
      <c r="B20" s="22" t="n">
        <f aca="false">129.2*0.95</f>
        <v>122.74</v>
      </c>
      <c r="C20" s="23" t="n">
        <f aca="false">B20/B$6*100</f>
        <v>103.490725126476</v>
      </c>
      <c r="D20" s="24" t="n">
        <f aca="false">B20/B19-1</f>
        <v>0.0377510040160642</v>
      </c>
      <c r="E20" s="25" t="n">
        <v>103.07</v>
      </c>
      <c r="F20" s="23" t="n">
        <f aca="false">E20/E$6*100</f>
        <v>104.8311635476</v>
      </c>
      <c r="G20" s="24" t="n">
        <f aca="false">E20/E19-1</f>
        <v>0.0103911381237132</v>
      </c>
      <c r="H20" s="22" t="n">
        <v>321088.4</v>
      </c>
      <c r="I20" s="23" t="n">
        <f aca="false">H20/H$6*100</f>
        <v>113.680616382921</v>
      </c>
      <c r="J20" s="24" t="n">
        <f aca="false">H20/H19-1</f>
        <v>-0.00902067582848987</v>
      </c>
      <c r="K20" s="26" t="n">
        <f aca="false">(F20+I20)/2</f>
        <v>109.25588996526</v>
      </c>
      <c r="L20" s="24" t="n">
        <f aca="false">K20/K19-1</f>
        <v>0.000198205281979114</v>
      </c>
    </row>
    <row r="21" customFormat="false" ht="15" hidden="false" customHeight="false" outlineLevel="0" collapsed="false">
      <c r="A21" s="21" t="n">
        <v>36631</v>
      </c>
      <c r="B21" s="22" t="n">
        <f aca="false">132.2*0.95</f>
        <v>125.59</v>
      </c>
      <c r="C21" s="23" t="n">
        <f aca="false">B21/B$6*100</f>
        <v>105.893760539629</v>
      </c>
      <c r="D21" s="24" t="n">
        <f aca="false">B21/B20-1</f>
        <v>0.0232198142414861</v>
      </c>
      <c r="E21" s="25" t="n">
        <v>104.75</v>
      </c>
      <c r="F21" s="23" t="n">
        <f aca="false">E21/E$6*100</f>
        <v>106.539869812856</v>
      </c>
      <c r="G21" s="24" t="n">
        <f aca="false">E21/E20-1</f>
        <v>0.0162996022120889</v>
      </c>
      <c r="H21" s="22" t="n">
        <v>320526.1</v>
      </c>
      <c r="I21" s="23" t="n">
        <f aca="false">H21/H$6*100</f>
        <v>113.481535349187</v>
      </c>
      <c r="J21" s="24" t="n">
        <f aca="false">H21/H20-1</f>
        <v>-0.00175123112513575</v>
      </c>
      <c r="K21" s="26" t="n">
        <f aca="false">(F21+I21)/2</f>
        <v>110.010702581021</v>
      </c>
      <c r="L21" s="24" t="n">
        <f aca="false">K21/K20-1</f>
        <v>0.0069086674961043</v>
      </c>
    </row>
    <row r="22" customFormat="false" ht="15.75" hidden="false" customHeight="false" outlineLevel="0" collapsed="false">
      <c r="A22" s="27" t="n">
        <v>36814</v>
      </c>
      <c r="B22" s="28" t="n">
        <f aca="false">137.5*0.95</f>
        <v>130.625</v>
      </c>
      <c r="C22" s="29" t="n">
        <f aca="false">B22/B$6*100</f>
        <v>110.139123102867</v>
      </c>
      <c r="D22" s="30" t="n">
        <f aca="false">B22/B21-1</f>
        <v>0.0400907715582453</v>
      </c>
      <c r="E22" s="28" t="n">
        <v>108</v>
      </c>
      <c r="F22" s="29" t="n">
        <f aca="false">E22/E$6*100</f>
        <v>109.845402766477</v>
      </c>
      <c r="G22" s="30" t="n">
        <f aca="false">E22/E21-1</f>
        <v>0.0310262529832936</v>
      </c>
      <c r="H22" s="28" t="n">
        <v>319481.4</v>
      </c>
      <c r="I22" s="29" t="n">
        <f aca="false">H22/H$6*100</f>
        <v>113.111661694657</v>
      </c>
      <c r="J22" s="30" t="n">
        <f aca="false">H22/H21-1</f>
        <v>-0.00325932895948244</v>
      </c>
      <c r="K22" s="31" t="n">
        <f aca="false">(F22+I22)/2</f>
        <v>111.478532230567</v>
      </c>
      <c r="L22" s="30" t="n">
        <f aca="false">K22/K21-1</f>
        <v>0.0133426077200471</v>
      </c>
    </row>
    <row r="24" customFormat="false" ht="15" hidden="false" customHeight="true" outlineLevel="0" collapsed="false">
      <c r="A24" s="32" t="s">
        <v>10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customFormat="false" ht="14.25" hidden="false" customHeight="false" outlineLevel="0" collapsed="false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</sheetData>
  <mergeCells count="8">
    <mergeCell ref="A1:L1"/>
    <mergeCell ref="A4:A5"/>
    <mergeCell ref="B4:D4"/>
    <mergeCell ref="E4:G4"/>
    <mergeCell ref="H4:J4"/>
    <mergeCell ref="K4:L4"/>
    <mergeCell ref="K5:L5"/>
    <mergeCell ref="A24:L25"/>
  </mergeCells>
  <printOptions headings="false" gridLines="false" gridLinesSet="true" horizontalCentered="true" verticalCentered="true"/>
  <pageMargins left="0.590277777777778" right="0.590277777777778" top="1.1812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2000-08-02T15:26:41Z</dcterms:created>
  <dc:creator>TGS</dc:creator>
  <dc:description/>
  <dc:language>en-US</dc:language>
  <cp:lastModifiedBy>Eduardo Ojea Quintana</cp:lastModifiedBy>
  <cp:lastPrinted>2000-12-21T09:50:56Z</cp:lastPrinted>
  <cp:revision>0</cp:revision>
  <dc:subject/>
  <dc:title/>
</cp:coreProperties>
</file>