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1" sheetId="2" state="visible" r:id="rId4"/>
  </sheets>
  <definedNames>
    <definedName function="false" hidden="false" localSheetId="1" name="ZA0" vbProcedure="false">"Crystal Ball Data : Ver. 5.1"</definedName>
    <definedName function="false" hidden="false" localSheetId="1" name="ZA0A" vbProcedure="false">1+101</definedName>
    <definedName function="false" hidden="false" localSheetId="1" name="ZA0C" vbProcedure="false">0+0</definedName>
    <definedName function="false" hidden="false" localSheetId="1" name="ZA0D" vbProcedure="false">0+0</definedName>
    <definedName function="false" hidden="false" localSheetId="1" name="ZA0F" vbProcedure="false">6+106</definedName>
    <definedName function="false" hidden="false" localSheetId="1" name="ZA0T" vbProcedure="false">381342771+0</definedName>
    <definedName function="false" hidden="false" localSheetId="1" name="ZA101" vbProcedure="false">Sheet1!$B$22+"ARandom Shock"+545+0+1+"-"+"+"</definedName>
    <definedName function="false" hidden="false" localSheetId="1" name="ZF100" vbProcedure="false">Sheet1!$F$28+"Top"+""+33+33+409+163+-37+448+422+4+3+"-"+"+"+2.6+50+2+4+95+0+5</definedName>
    <definedName function="false" hidden="false" localSheetId="1" name="ZF102" vbProcedure="false">Sheet1!$F$29+"MediumH"+""+33+33+409+275+466+560+925+4+3+"-"+"+"+2.6+50+2+4+95+0+5</definedName>
    <definedName function="false" hidden="false" localSheetId="1" name="ZF103" vbProcedure="false">Sheet1!$F$30+"MediumL"+""+33+33+409+487+59+772+518+4+3+"-"+"+"+2.6+50+2+4+95+0+5</definedName>
    <definedName function="false" hidden="false" localSheetId="1" name="ZF104" vbProcedure="false">Sheet1!$F$31+"Bottom"+""+33+33+409+71+352+356+811+4+3+"-"+"+"+2.6+50+2+4+95+0+5</definedName>
    <definedName function="false" hidden="false" localSheetId="1" name="ZF105" vbProcedure="false">Sheet1!$F$33+"Total"+""+33+33+409+57+18+342+477+4+3+"-"+"+"+2.6+50+2+4+95+0+5</definedName>
    <definedName function="false" hidden="false" localSheetId="1" name="ZF106" vbProcedure="false">Sheet1!$B$23+"ENE Terminal Price"+""+513+513+409+72+40+357+499+4+3+"-"+"+"+2.6+50+2+4+95+3.34041837928782+5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<sst xmlns="http://schemas.openxmlformats.org/spreadsheetml/2006/main" count="42" uniqueCount="29">
  <si>
    <t xml:space="preserve">ENE Price</t>
  </si>
  <si>
    <t xml:space="preserve">Shares Delivered</t>
  </si>
  <si>
    <t xml:space="preserve">Value</t>
  </si>
  <si>
    <t xml:space="preserve">ExercisePrice = </t>
  </si>
  <si>
    <t xml:space="preserve">Drift</t>
  </si>
  <si>
    <t xml:space="preserve">Vol</t>
  </si>
  <si>
    <t xml:space="preserve">Div. Yield</t>
  </si>
  <si>
    <t xml:space="preserve">Maturity</t>
  </si>
  <si>
    <t xml:space="preserve">&lt;= in years</t>
  </si>
  <si>
    <t xml:space="preserve">Today</t>
  </si>
  <si>
    <t xml:space="preserve">Type</t>
  </si>
  <si>
    <t xml:space="preserve">European Settlement</t>
  </si>
  <si>
    <t xml:space="preserve">ENE delivers ENE shares based on its stock price at maturity.  The table below summarizes the number of shares to be delivered.</t>
  </si>
  <si>
    <t xml:space="preserve">Number of shares delivered is constant beyond the terminal points.  The number varies linearly in stock price in each interval.</t>
  </si>
  <si>
    <t xml:space="preserve">Terminal ENE</t>
  </si>
  <si>
    <t xml:space="preserve">Shares</t>
  </si>
  <si>
    <t xml:space="preserve">Price</t>
  </si>
  <si>
    <t xml:space="preserve">Delivered</t>
  </si>
  <si>
    <t xml:space="preserve">(MM)</t>
  </si>
  <si>
    <t xml:space="preserve">MM$</t>
  </si>
  <si>
    <t xml:space="preserve">Loss / $ decline</t>
  </si>
  <si>
    <t xml:space="preserve">Below $48.55 stock price, ENRON simply delivers 18 MM shares (constant).</t>
  </si>
  <si>
    <t xml:space="preserve">Random Shock</t>
  </si>
  <si>
    <t xml:space="preserve">Terminal Price</t>
  </si>
  <si>
    <t xml:space="preserve">Bottom</t>
  </si>
  <si>
    <t xml:space="preserve">Top</t>
  </si>
  <si>
    <t xml:space="preserve">Slope</t>
  </si>
  <si>
    <t xml:space="preserve">MediumH</t>
  </si>
  <si>
    <t xml:space="preserve">MehiumL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</si>
</sst>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0.00%"/>
    <numFmt numFmtId="169" formatCode="0%"/>
    <numFmt numFmtId="170" formatCode="[$-409]d\-mmm\-yy"/>
    <numFmt numFmtId="171" formatCode="0.00"/>
    <numFmt numFmtId="172" formatCode="0.0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0" width="12.28"/>
    <col collapsed="false" customWidth="true" hidden="false" outlineLevel="0" max="4" min="4" style="0" width="11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</row>
    <row r="2" customFormat="false" ht="12.75" hidden="false" customHeight="false" outlineLevel="0" collapsed="false">
      <c r="A2" s="1" t="n">
        <v>48.55</v>
      </c>
      <c r="B2" s="2" t="n">
        <v>18012590</v>
      </c>
      <c r="C2" s="2" t="n">
        <f aca="false">+A2*B2</f>
        <v>874511244.5</v>
      </c>
      <c r="D2" s="3" t="n">
        <f aca="false">C2-C3</f>
        <v>31987373.5500001</v>
      </c>
    </row>
    <row r="3" customFormat="false" ht="12.75" hidden="false" customHeight="false" outlineLevel="0" collapsed="false">
      <c r="A3" s="1" t="n">
        <v>49.55</v>
      </c>
      <c r="B3" s="2" t="n">
        <v>17003509</v>
      </c>
      <c r="C3" s="2" t="n">
        <f aca="false">+A3*B3</f>
        <v>842523870.95</v>
      </c>
      <c r="D3" s="3" t="n">
        <f aca="false">C3-C4</f>
        <v>31987427.9</v>
      </c>
    </row>
    <row r="4" customFormat="false" ht="12.75" hidden="false" customHeight="false" outlineLevel="0" collapsed="false">
      <c r="A4" s="1" t="n">
        <v>50.55</v>
      </c>
      <c r="B4" s="2" t="n">
        <v>16034351</v>
      </c>
      <c r="C4" s="2" t="n">
        <f aca="false">+A4*B4</f>
        <v>810536443.05</v>
      </c>
      <c r="D4" s="3" t="n">
        <f aca="false">C4-C5</f>
        <v>31987412.35</v>
      </c>
    </row>
    <row r="5" customFormat="false" ht="12.75" hidden="false" customHeight="false" outlineLevel="0" collapsed="false">
      <c r="A5" s="1" t="n">
        <v>51.55</v>
      </c>
      <c r="B5" s="2" t="n">
        <v>15102794</v>
      </c>
      <c r="C5" s="2" t="n">
        <f aca="false">+A5*B5</f>
        <v>778549030.7</v>
      </c>
      <c r="D5" s="3" t="n">
        <f aca="false">C5-C6</f>
        <v>31987418.65</v>
      </c>
    </row>
    <row r="6" customFormat="false" ht="12.75" hidden="false" customHeight="false" outlineLevel="0" collapsed="false">
      <c r="A6" s="1" t="n">
        <v>52.55</v>
      </c>
      <c r="B6" s="2" t="n">
        <v>14206691</v>
      </c>
      <c r="C6" s="2" t="n">
        <f aca="false">+A6*B6</f>
        <v>746561612.05</v>
      </c>
      <c r="D6" s="3" t="n">
        <f aca="false">C6-C7</f>
        <v>31987413.25</v>
      </c>
    </row>
    <row r="7" customFormat="false" ht="12.75" hidden="false" customHeight="false" outlineLevel="0" collapsed="false">
      <c r="A7" s="1" t="n">
        <v>53.55</v>
      </c>
      <c r="B7" s="2" t="n">
        <v>13344056</v>
      </c>
      <c r="C7" s="2" t="n">
        <f aca="false">+A7*B7</f>
        <v>714574198.8</v>
      </c>
      <c r="D7" s="3" t="n">
        <f aca="false">C7-C8</f>
        <v>31987375.85</v>
      </c>
    </row>
    <row r="8" customFormat="false" ht="12.75" hidden="false" customHeight="false" outlineLevel="0" collapsed="false">
      <c r="A8" s="1" t="n">
        <v>54.55</v>
      </c>
      <c r="B8" s="2" t="n">
        <v>12513049</v>
      </c>
      <c r="C8" s="2" t="n">
        <f aca="false">+A8*B8</f>
        <v>682586822.95</v>
      </c>
      <c r="D8" s="3" t="n">
        <f aca="false">C8-C9</f>
        <v>31987444.9499999</v>
      </c>
    </row>
    <row r="9" customFormat="false" ht="12.75" hidden="false" customHeight="false" outlineLevel="0" collapsed="false">
      <c r="A9" s="1" t="n">
        <v>55.55</v>
      </c>
      <c r="B9" s="2" t="n">
        <v>11711960</v>
      </c>
      <c r="C9" s="2" t="n">
        <f aca="false">+A9*B9</f>
        <v>650599378</v>
      </c>
      <c r="D9" s="3" t="n">
        <f aca="false">C9-C10</f>
        <v>31987391.8000001</v>
      </c>
    </row>
    <row r="10" customFormat="false" ht="12.75" hidden="false" customHeight="false" outlineLevel="0" collapsed="false">
      <c r="A10" s="1" t="n">
        <v>56.55</v>
      </c>
      <c r="B10" s="2" t="n">
        <v>10939204</v>
      </c>
      <c r="C10" s="2" t="n">
        <f aca="false">+A10*B10</f>
        <v>618611986.2</v>
      </c>
      <c r="D10" s="3" t="n">
        <f aca="false">C10-C11</f>
        <v>31987398.55</v>
      </c>
    </row>
    <row r="11" customFormat="false" ht="12.75" hidden="false" customHeight="false" outlineLevel="0" collapsed="false">
      <c r="A11" s="1" t="n">
        <v>57.55</v>
      </c>
      <c r="B11" s="2" t="n">
        <v>10193303</v>
      </c>
      <c r="C11" s="2" t="n">
        <f aca="false">+A11*B11</f>
        <v>586624587.65</v>
      </c>
      <c r="D11" s="3" t="n">
        <f aca="false">C11-C12</f>
        <v>31987405.1</v>
      </c>
    </row>
    <row r="12" customFormat="false" ht="12.75" hidden="false" customHeight="false" outlineLevel="0" collapsed="false">
      <c r="A12" s="1" t="n">
        <v>58.55</v>
      </c>
      <c r="B12" s="2" t="n">
        <v>9472881</v>
      </c>
      <c r="C12" s="2" t="n">
        <f aca="false">+A12*B12</f>
        <v>554637182.55</v>
      </c>
      <c r="D12" s="3" t="n">
        <f aca="false">C12-C13</f>
        <v>31987436.85</v>
      </c>
    </row>
    <row r="13" customFormat="false" ht="12.75" hidden="false" customHeight="false" outlineLevel="0" collapsed="false">
      <c r="A13" s="1" t="n">
        <v>59.55</v>
      </c>
      <c r="B13" s="2" t="n">
        <v>8776654</v>
      </c>
      <c r="C13" s="2" t="n">
        <f aca="false">+A13*B13</f>
        <v>522649745.7</v>
      </c>
      <c r="D13" s="3" t="n">
        <f aca="false">C13-C14</f>
        <v>31987361.95</v>
      </c>
    </row>
    <row r="14" customFormat="false" ht="12.75" hidden="false" customHeight="false" outlineLevel="0" collapsed="false">
      <c r="A14" s="1" t="n">
        <v>60.55</v>
      </c>
      <c r="B14" s="2" t="n">
        <v>8103425</v>
      </c>
      <c r="C14" s="2" t="n">
        <f aca="false">+A14*B14</f>
        <v>490662383.75</v>
      </c>
      <c r="D14" s="3" t="n">
        <f aca="false">C14-C15</f>
        <v>31987413.7</v>
      </c>
    </row>
    <row r="15" customFormat="false" ht="12.75" hidden="false" customHeight="false" outlineLevel="0" collapsed="false">
      <c r="A15" s="1" t="n">
        <v>61.55</v>
      </c>
      <c r="B15" s="2" t="n">
        <v>7452071</v>
      </c>
      <c r="C15" s="2" t="n">
        <f aca="false">+A15*B15</f>
        <v>458674970.05</v>
      </c>
      <c r="D15" s="3" t="n">
        <f aca="false">C15-C16</f>
        <v>31987455.4</v>
      </c>
    </row>
    <row r="16" customFormat="false" ht="12.75" hidden="false" customHeight="false" outlineLevel="0" collapsed="false">
      <c r="A16" s="1" t="n">
        <v>62.55</v>
      </c>
      <c r="B16" s="2" t="n">
        <v>6821543</v>
      </c>
      <c r="C16" s="2" t="n">
        <f aca="false">+A16*B16</f>
        <v>426687514.65</v>
      </c>
      <c r="D16" s="3" t="n">
        <f aca="false">C16-C17</f>
        <v>31987361.65</v>
      </c>
    </row>
    <row r="17" customFormat="false" ht="12.75" hidden="false" customHeight="false" outlineLevel="0" collapsed="false">
      <c r="A17" s="1" t="n">
        <v>63.55</v>
      </c>
      <c r="B17" s="2" t="n">
        <v>6210860</v>
      </c>
      <c r="C17" s="2" t="n">
        <f aca="false">+A17*B17</f>
        <v>394700153</v>
      </c>
      <c r="D17" s="3" t="n">
        <f aca="false">C17-C18</f>
        <v>31987441.65</v>
      </c>
    </row>
    <row r="18" customFormat="false" ht="12.75" hidden="false" customHeight="false" outlineLevel="0" collapsed="false">
      <c r="A18" s="1" t="n">
        <v>64.55</v>
      </c>
      <c r="B18" s="2" t="n">
        <v>5619097</v>
      </c>
      <c r="C18" s="2" t="n">
        <f aca="false">+A18*B18</f>
        <v>362712711.35</v>
      </c>
      <c r="D18" s="3" t="n">
        <f aca="false">C18-C19</f>
        <v>31987396.85</v>
      </c>
    </row>
    <row r="19" customFormat="false" ht="12.75" hidden="false" customHeight="false" outlineLevel="0" collapsed="false">
      <c r="A19" s="1" t="n">
        <v>65.55</v>
      </c>
      <c r="B19" s="2" t="n">
        <v>5045390</v>
      </c>
      <c r="C19" s="2" t="n">
        <f aca="false">+A19*B19</f>
        <v>330725314.5</v>
      </c>
      <c r="D19" s="3" t="n">
        <f aca="false">C19-C20</f>
        <v>31987422.3</v>
      </c>
    </row>
    <row r="20" customFormat="false" ht="12.75" hidden="false" customHeight="false" outlineLevel="0" collapsed="false">
      <c r="A20" s="1" t="n">
        <v>66.55</v>
      </c>
      <c r="B20" s="2" t="n">
        <v>4488924</v>
      </c>
      <c r="C20" s="2" t="n">
        <f aca="false">+A20*B20</f>
        <v>298737892.2</v>
      </c>
      <c r="D20" s="3" t="n">
        <f aca="false">C20-C21</f>
        <v>31987400.5</v>
      </c>
    </row>
    <row r="21" customFormat="false" ht="12.75" hidden="false" customHeight="false" outlineLevel="0" collapsed="false">
      <c r="A21" s="1" t="n">
        <v>67.55</v>
      </c>
      <c r="B21" s="2" t="n">
        <v>3948934</v>
      </c>
      <c r="C21" s="2" t="n">
        <f aca="false">+A21*B21</f>
        <v>266750491.7</v>
      </c>
      <c r="D21" s="3" t="n">
        <f aca="false">C21-C22</f>
        <v>31987443.8</v>
      </c>
    </row>
    <row r="22" customFormat="false" ht="12.75" hidden="false" customHeight="false" outlineLevel="0" collapsed="false">
      <c r="A22" s="1" t="n">
        <v>68.55</v>
      </c>
      <c r="B22" s="2" t="n">
        <v>3424698</v>
      </c>
      <c r="C22" s="2" t="n">
        <f aca="false">+A22*B22</f>
        <v>234763047.9</v>
      </c>
      <c r="D22" s="3" t="n">
        <f aca="false">C22-C23</f>
        <v>31987380</v>
      </c>
    </row>
    <row r="23" customFormat="false" ht="12.75" hidden="false" customHeight="false" outlineLevel="0" collapsed="false">
      <c r="A23" s="1" t="n">
        <v>69.55</v>
      </c>
      <c r="B23" s="2" t="n">
        <v>2915538</v>
      </c>
      <c r="C23" s="2" t="n">
        <f aca="false">+A23*B23</f>
        <v>202775667.9</v>
      </c>
      <c r="D23" s="3" t="n">
        <f aca="false">C23-C24</f>
        <v>31987381.3</v>
      </c>
    </row>
    <row r="24" customFormat="false" ht="12.75" hidden="false" customHeight="false" outlineLevel="0" collapsed="false">
      <c r="A24" s="1" t="n">
        <v>70.55</v>
      </c>
      <c r="B24" s="2" t="n">
        <v>2420812</v>
      </c>
      <c r="C24" s="2" t="n">
        <f aca="false">+A24*B24</f>
        <v>170788286.6</v>
      </c>
      <c r="D24" s="3" t="n">
        <f aca="false">C24-C25</f>
        <v>31987439.9</v>
      </c>
    </row>
    <row r="25" customFormat="false" ht="12.75" hidden="false" customHeight="false" outlineLevel="0" collapsed="false">
      <c r="A25" s="1" t="n">
        <v>71.55</v>
      </c>
      <c r="B25" s="2" t="n">
        <v>1939914</v>
      </c>
      <c r="C25" s="2" t="n">
        <f aca="false">+A25*B25</f>
        <v>138800846.7</v>
      </c>
      <c r="D25" s="3" t="n">
        <f aca="false">C25-C26</f>
        <v>31987440.55</v>
      </c>
    </row>
    <row r="26" customFormat="false" ht="12.75" hidden="false" customHeight="false" outlineLevel="0" collapsed="false">
      <c r="A26" s="1" t="n">
        <v>72.55</v>
      </c>
      <c r="B26" s="2" t="n">
        <v>1472273</v>
      </c>
      <c r="C26" s="2" t="n">
        <f aca="false">+A26*B26</f>
        <v>106813406.15</v>
      </c>
      <c r="D26" s="3" t="n">
        <f aca="false">C26-C27</f>
        <v>31987387.2</v>
      </c>
    </row>
    <row r="27" customFormat="false" ht="12.75" hidden="false" customHeight="false" outlineLevel="0" collapsed="false">
      <c r="A27" s="1" t="n">
        <v>73.55</v>
      </c>
      <c r="B27" s="2" t="n">
        <v>1017349</v>
      </c>
      <c r="C27" s="2" t="n">
        <f aca="false">+A27*B27</f>
        <v>74826018.95</v>
      </c>
      <c r="D27" s="3" t="n">
        <f aca="false">C27-C28</f>
        <v>31987427</v>
      </c>
    </row>
    <row r="28" customFormat="false" ht="12.75" hidden="false" customHeight="false" outlineLevel="0" collapsed="false">
      <c r="A28" s="1" t="n">
        <v>74.55</v>
      </c>
      <c r="B28" s="2" t="n">
        <v>574629</v>
      </c>
      <c r="C28" s="2" t="n">
        <f aca="false">+A28*B28</f>
        <v>42838591.95</v>
      </c>
      <c r="D28" s="3" t="n">
        <f aca="false">C28-C29</f>
        <v>31987345.45</v>
      </c>
    </row>
    <row r="29" customFormat="false" ht="12.75" hidden="false" customHeight="false" outlineLevel="0" collapsed="false">
      <c r="A29" s="1" t="n">
        <v>75.55</v>
      </c>
      <c r="B29" s="2" t="n">
        <v>143630</v>
      </c>
      <c r="C29" s="2" t="n">
        <f aca="false">+A29*B29</f>
        <v>10851246.5</v>
      </c>
    </row>
    <row r="30" customFormat="false" ht="12.75" hidden="false" customHeight="false" outlineLevel="0" collapsed="false">
      <c r="C30" s="0" t="n">
        <v>0</v>
      </c>
      <c r="D30" s="0" t="n">
        <f aca="false">C29/D28</f>
        <v>0.339235605435336</v>
      </c>
    </row>
    <row r="31" customFormat="false" ht="12.75" hidden="false" customHeight="false" outlineLevel="0" collapsed="false">
      <c r="A31" s="0" t="s">
        <v>3</v>
      </c>
      <c r="B31" s="4" t="n">
        <f aca="false">A29+D30</f>
        <v>75.8892356054353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85"/>
    <col collapsed="false" customWidth="true" hidden="false" outlineLevel="0" max="2" min="2" style="0" width="11.99"/>
    <col collapsed="false" customWidth="true" hidden="false" outlineLevel="0" max="3" min="3" style="0" width="12.85"/>
    <col collapsed="false" customWidth="true" hidden="false" outlineLevel="0" max="4" min="4" style="0" width="13.14"/>
    <col collapsed="false" customWidth="true" hidden="false" outlineLevel="0" max="5" min="5" style="0" width="11.99"/>
    <col collapsed="false" customWidth="true" hidden="false" outlineLevel="0" max="6" min="6" style="0" width="13.14"/>
    <col collapsed="false" customWidth="true" hidden="false" outlineLevel="0" max="8" min="8" style="0" width="11.28"/>
  </cols>
  <sheetData>
    <row r="2" customFormat="false" ht="12.75" hidden="false" customHeight="false" outlineLevel="0" collapsed="false">
      <c r="A2" s="0" t="s">
        <v>0</v>
      </c>
      <c r="B2" s="0" t="n">
        <v>59.4</v>
      </c>
    </row>
    <row r="3" customFormat="false" ht="12.75" hidden="false" customHeight="false" outlineLevel="0" collapsed="false">
      <c r="A3" s="0" t="s">
        <v>4</v>
      </c>
      <c r="B3" s="5" t="n">
        <v>0.113</v>
      </c>
      <c r="C3" s="5" t="n">
        <v>0.113</v>
      </c>
      <c r="D3" s="5"/>
    </row>
    <row r="4" customFormat="false" ht="12.75" hidden="false" customHeight="false" outlineLevel="0" collapsed="false">
      <c r="A4" s="0" t="s">
        <v>5</v>
      </c>
      <c r="B4" s="6" t="n">
        <v>0.25</v>
      </c>
      <c r="C4" s="6" t="n">
        <v>0.41</v>
      </c>
      <c r="D4" s="6"/>
    </row>
    <row r="5" customFormat="false" ht="12.75" hidden="false" customHeight="false" outlineLevel="0" collapsed="false">
      <c r="A5" s="0" t="s">
        <v>6</v>
      </c>
      <c r="B5" s="5" t="n">
        <v>0.0001</v>
      </c>
      <c r="C5" s="5" t="n">
        <v>0.0001</v>
      </c>
      <c r="D5" s="6"/>
    </row>
    <row r="6" customFormat="false" ht="12.75" hidden="false" customHeight="false" outlineLevel="0" collapsed="false">
      <c r="A6" s="0" t="s">
        <v>7</v>
      </c>
      <c r="B6" s="7" t="n">
        <v>38460</v>
      </c>
      <c r="C6" s="7"/>
      <c r="D6" s="7"/>
      <c r="E6" s="0" t="n">
        <f aca="false">(B6-B7)/365</f>
        <v>-20.4547945205479</v>
      </c>
      <c r="F6" s="0" t="s">
        <v>8</v>
      </c>
    </row>
    <row r="7" customFormat="false" ht="12.75" hidden="false" customHeight="false" outlineLevel="0" collapsed="false">
      <c r="A7" s="0" t="s">
        <v>9</v>
      </c>
      <c r="B7" s="7" t="n">
        <f aca="true">TODAY()</f>
        <v>45926</v>
      </c>
      <c r="C7" s="7"/>
      <c r="D7" s="7"/>
    </row>
    <row r="8" customFormat="false" ht="12.75" hidden="false" customHeight="false" outlineLevel="0" collapsed="false">
      <c r="A8" s="0" t="s">
        <v>10</v>
      </c>
      <c r="B8" s="0" t="s">
        <v>11</v>
      </c>
    </row>
    <row r="10" customFormat="false" ht="12.75" hidden="false" customHeight="false" outlineLevel="0" collapsed="false">
      <c r="A10" s="0" t="s">
        <v>12</v>
      </c>
    </row>
    <row r="11" customFormat="false" ht="12.75" hidden="false" customHeight="false" outlineLevel="0" collapsed="false">
      <c r="A11" s="0" t="s">
        <v>13</v>
      </c>
    </row>
    <row r="14" customFormat="false" ht="12.75" hidden="false" customHeight="false" outlineLevel="0" collapsed="false">
      <c r="A14" s="8" t="s">
        <v>14</v>
      </c>
      <c r="B14" s="8" t="s">
        <v>15</v>
      </c>
      <c r="C14" s="8" t="s">
        <v>2</v>
      </c>
      <c r="D14" s="8"/>
    </row>
    <row r="15" customFormat="false" ht="12.75" hidden="false" customHeight="false" outlineLevel="0" collapsed="false">
      <c r="A15" s="8" t="s">
        <v>16</v>
      </c>
      <c r="B15" s="8" t="s">
        <v>17</v>
      </c>
      <c r="C15" s="8" t="s">
        <v>17</v>
      </c>
      <c r="D15" s="8"/>
    </row>
    <row r="16" customFormat="false" ht="12.75" hidden="false" customHeight="false" outlineLevel="0" collapsed="false">
      <c r="B16" s="0" t="s">
        <v>18</v>
      </c>
      <c r="C16" s="0" t="s">
        <v>19</v>
      </c>
    </row>
    <row r="17" customFormat="false" ht="12.75" hidden="false" customHeight="false" outlineLevel="0" collapsed="false">
      <c r="A17" s="0" t="n">
        <v>75.55</v>
      </c>
      <c r="B17" s="2" t="n">
        <v>143630</v>
      </c>
      <c r="C17" s="2" t="n">
        <f aca="false">A17*B17</f>
        <v>10851246.5</v>
      </c>
    </row>
    <row r="18" customFormat="false" ht="12.75" hidden="false" customHeight="false" outlineLevel="0" collapsed="false">
      <c r="A18" s="0" t="s">
        <v>20</v>
      </c>
      <c r="B18" s="2"/>
      <c r="C18" s="2"/>
      <c r="D18" s="3" t="n">
        <v>31987373.5500001</v>
      </c>
    </row>
    <row r="20" customFormat="false" ht="12.75" hidden="false" customHeight="false" outlineLevel="0" collapsed="false">
      <c r="A20" s="0" t="n">
        <v>48.55</v>
      </c>
      <c r="B20" s="2" t="n">
        <v>18012590</v>
      </c>
      <c r="C20" s="2" t="n">
        <f aca="false">A20*B20</f>
        <v>874511244.5</v>
      </c>
    </row>
    <row r="21" customFormat="false" ht="12.75" hidden="false" customHeight="false" outlineLevel="0" collapsed="false">
      <c r="A21" s="0" t="s">
        <v>21</v>
      </c>
    </row>
    <row r="22" customFormat="false" ht="12.75" hidden="false" customHeight="false" outlineLevel="0" collapsed="false">
      <c r="A22" s="0" t="s">
        <v>22</v>
      </c>
      <c r="B22" s="9" t="n">
        <v>0</v>
      </c>
    </row>
    <row r="23" customFormat="false" ht="12.75" hidden="false" customHeight="false" outlineLevel="0" collapsed="false">
      <c r="A23" s="0" t="s">
        <v>0</v>
      </c>
      <c r="B23" s="10" t="e">
        <f aca="false">B2*EXP((B3-B5-0.5*B4^2)*E6+B4*B22*SQRT(E6))</f>
        <v>#VALUE!</v>
      </c>
    </row>
    <row r="25" customFormat="false" ht="12.75" hidden="false" customHeight="false" outlineLevel="0" collapsed="false">
      <c r="A25" s="0" t="s">
        <v>23</v>
      </c>
      <c r="C25" s="0" t="s">
        <v>2</v>
      </c>
      <c r="F25" s="0" t="s">
        <v>2</v>
      </c>
      <c r="H25" s="0" t="s">
        <v>15</v>
      </c>
    </row>
    <row r="26" customFormat="false" ht="12.75" hidden="false" customHeight="false" outlineLevel="0" collapsed="false">
      <c r="A26" s="0" t="s">
        <v>24</v>
      </c>
      <c r="B26" s="0" t="s">
        <v>25</v>
      </c>
      <c r="C26" s="0" t="s">
        <v>24</v>
      </c>
      <c r="D26" s="0" t="s">
        <v>25</v>
      </c>
      <c r="E26" s="0" t="s">
        <v>26</v>
      </c>
      <c r="F26" s="0" t="s">
        <v>17</v>
      </c>
      <c r="H26" s="0" t="s">
        <v>17</v>
      </c>
    </row>
    <row r="28" customFormat="false" ht="12.75" hidden="false" customHeight="false" outlineLevel="0" collapsed="false">
      <c r="A28" s="0" t="n">
        <f aca="false">B29</f>
        <v>63.37</v>
      </c>
      <c r="B28" s="0" t="n">
        <v>75.89</v>
      </c>
      <c r="C28" s="2" t="n">
        <v>394700153</v>
      </c>
      <c r="D28" s="3" t="n">
        <f aca="false">C17</f>
        <v>10851246.5</v>
      </c>
      <c r="E28" s="3" t="n">
        <v>31987373.5500001</v>
      </c>
      <c r="F28" s="11" t="e">
        <f aca="false">IF(AND($B$23&gt;A28,$B$23&lt;=B28),D28+E28*(-$B$23+B28),0)</f>
        <v>#VALUE!</v>
      </c>
      <c r="G28" s="0" t="s">
        <v>25</v>
      </c>
      <c r="H28" s="3" t="e">
        <f aca="false">F28/$B$23</f>
        <v>#VALUE!</v>
      </c>
    </row>
    <row r="29" customFormat="false" ht="12.75" hidden="false" customHeight="false" outlineLevel="0" collapsed="false">
      <c r="A29" s="0" t="n">
        <f aca="false">B30</f>
        <v>52.63</v>
      </c>
      <c r="B29" s="0" t="n">
        <v>63.37</v>
      </c>
      <c r="C29" s="2" t="n">
        <v>746561612.05</v>
      </c>
      <c r="D29" s="2" t="n">
        <f aca="false">C28</f>
        <v>394700153</v>
      </c>
      <c r="E29" s="3" t="n">
        <v>31987373.5500001</v>
      </c>
      <c r="F29" s="11" t="e">
        <f aca="false">IF(AND($B$23&gt;A29,$B$23&lt;=B29),D29+E29*(-$B$23+B29),0)</f>
        <v>#VALUE!</v>
      </c>
      <c r="G29" s="0" t="s">
        <v>27</v>
      </c>
      <c r="H29" s="3" t="e">
        <f aca="false">F29/$B$23</f>
        <v>#VALUE!</v>
      </c>
    </row>
    <row r="30" customFormat="false" ht="12.75" hidden="false" customHeight="false" outlineLevel="0" collapsed="false">
      <c r="A30" s="0" t="n">
        <f aca="false">B31</f>
        <v>48.55</v>
      </c>
      <c r="B30" s="0" t="n">
        <v>52.63</v>
      </c>
      <c r="C30" s="2" t="n">
        <v>874511244.5</v>
      </c>
      <c r="D30" s="2" t="n">
        <f aca="false">C29</f>
        <v>746561612.05</v>
      </c>
      <c r="E30" s="3" t="n">
        <v>31987373.5500001</v>
      </c>
      <c r="F30" s="11" t="e">
        <f aca="false">IF(AND($B$23&gt;A30,$B$23&lt;=B30),D30+E30*(-$B$23+B30),0)</f>
        <v>#VALUE!</v>
      </c>
      <c r="G30" s="0" t="s">
        <v>28</v>
      </c>
      <c r="H30" s="3" t="e">
        <f aca="false">F30/$B$23</f>
        <v>#VALUE!</v>
      </c>
    </row>
    <row r="31" customFormat="false" ht="12.75" hidden="false" customHeight="false" outlineLevel="0" collapsed="false">
      <c r="A31" s="0" t="n">
        <v>0</v>
      </c>
      <c r="B31" s="0" t="n">
        <v>48.55</v>
      </c>
      <c r="C31" s="0" t="n">
        <v>0</v>
      </c>
      <c r="D31" s="2" t="n">
        <v>874511244.5</v>
      </c>
      <c r="E31" s="12" t="n">
        <v>0</v>
      </c>
      <c r="F31" s="11" t="e">
        <f aca="false">IF(AND($B$23&gt;A31,$B$23&lt;=B31),B23*B20,0)</f>
        <v>#VALUE!</v>
      </c>
      <c r="G31" s="0" t="s">
        <v>24</v>
      </c>
      <c r="H31" s="3" t="e">
        <f aca="false">F31/$B$23</f>
        <v>#VALUE!</v>
      </c>
    </row>
    <row r="33" customFormat="false" ht="12.75" hidden="false" customHeight="false" outlineLevel="0" collapsed="false">
      <c r="F33" s="13" t="e">
        <f aca="false">SUM(F28:F31)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2001-03-23T18:07:00Z</dcterms:created>
  <dc:creator>rbharati</dc:creator>
  <dc:description/>
  <dc:language>en-US</dc:language>
  <cp:lastModifiedBy>rbharati</cp:lastModifiedBy>
  <cp:revision>0</cp:revision>
  <dc:subject/>
  <dc:title/>
</cp:coreProperties>
</file>