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ricesM" sheetId="2" state="visible" r:id="rId4"/>
    <sheet name="PositionM" sheetId="3" state="visible" r:id="rId5"/>
    <sheet name="CorrMatrix" sheetId="4" state="visible" r:id="rId6"/>
    <sheet name="FactorLoadings" sheetId="5" state="visible" r:id="rId7"/>
    <sheet name="PricesW" sheetId="6" state="hidden" r:id="rId8"/>
    <sheet name="PositionW" sheetId="7" state="hidden" r:id="rId9"/>
    <sheet name="Module1" sheetId="8" state="hidden" r:id="rId10"/>
  </sheets>
  <externalReferences>
    <externalReference r:id="rId11"/>
  </externalReferences>
  <definedNames>
    <definedName function="false" hidden="false" localSheetId="0" name="_xlnm.Print_Area" vbProcedure="false">Inputs!$F$1:$K$13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X3" authorId="0">
      <text>
        <r>
          <rPr>
            <sz val="8"/>
            <color rgb="FF000000"/>
            <rFont val="Tahoma"/>
            <family val="0"/>
          </rPr>
          <t xml:space="preserve">Do not change factor loadings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16</xdr:colOff>
                <xdr:row>1</xdr:row>
                <xdr:rowOff>7</xdr:rowOff>
              </xdr:from>
              <xdr:to>
                <xdr:col>78</xdr:col>
                <xdr:colOff>16</xdr:colOff>
                <xdr:row>5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<sst xmlns="http://schemas.openxmlformats.org/spreadsheetml/2006/main" count="121" uniqueCount="51">
  <si>
    <t xml:space="preserve">MG METALS GLOBAL VaR</t>
  </si>
  <si>
    <t xml:space="preserve">Number of Portfolios</t>
  </si>
  <si>
    <t xml:space="preserve">Curve</t>
  </si>
  <si>
    <t xml:space="preserve">Portfolio</t>
  </si>
  <si>
    <t xml:space="preserve">Row</t>
  </si>
  <si>
    <t xml:space="preserve">Seasonal?</t>
  </si>
  <si>
    <t xml:space="preserve">Use FwdFwd?</t>
  </si>
  <si>
    <t xml:space="preserve">Number of Monthly Curves</t>
  </si>
  <si>
    <t xml:space="preserve">Aluminium</t>
  </si>
  <si>
    <t xml:space="preserve">Number of Weekly Curves</t>
  </si>
  <si>
    <t xml:space="preserve">Copper</t>
  </si>
  <si>
    <t xml:space="preserve">CorrMatrix Size</t>
  </si>
  <si>
    <t xml:space="preserve">Lead</t>
  </si>
  <si>
    <t xml:space="preserve">Number of Deal Months</t>
  </si>
  <si>
    <t xml:space="preserve">Nickel</t>
  </si>
  <si>
    <t xml:space="preserve">Number of Deal Weeks</t>
  </si>
  <si>
    <t xml:space="preserve">Silver</t>
  </si>
  <si>
    <t xml:space="preserve">Update the fields in bold</t>
  </si>
  <si>
    <t xml:space="preserve">Evaluation Date</t>
  </si>
  <si>
    <t xml:space="preserve">MG Metals Global Positions as of 19th July 2000</t>
  </si>
  <si>
    <t xml:space="preserve">Tin</t>
  </si>
  <si>
    <t xml:space="preserve">Then click button</t>
  </si>
  <si>
    <t xml:space="preserve">TimeHorizon</t>
  </si>
  <si>
    <t xml:space="preserve">First Forward month position is July</t>
  </si>
  <si>
    <t xml:space="preserve">Zinc</t>
  </si>
  <si>
    <t xml:space="preserve">NumberSimulations</t>
  </si>
  <si>
    <t xml:space="preserve">Gold</t>
  </si>
  <si>
    <t xml:space="preserve">Percentile</t>
  </si>
  <si>
    <t xml:space="preserve">Cocoa Beans</t>
  </si>
  <si>
    <t xml:space="preserve">TC</t>
  </si>
  <si>
    <t xml:space="preserve">Portfolio number</t>
  </si>
  <si>
    <t xml:space="preserve">       VAR by pfolio</t>
  </si>
  <si>
    <t xml:space="preserve">ValueCopy 19th July</t>
  </si>
  <si>
    <t xml:space="preserve">ValueCopy 26th July</t>
  </si>
  <si>
    <t xml:space="preserve">Dummy</t>
  </si>
  <si>
    <t xml:space="preserve">DO NOT RE_ESTABLISH LINKS</t>
  </si>
  <si>
    <t xml:space="preserve">(TO POSITIONS LOOKUP SHEET)</t>
  </si>
  <si>
    <t xml:space="preserve">PORTFOLIO 11</t>
  </si>
  <si>
    <t xml:space="preserve">Total</t>
  </si>
  <si>
    <t xml:space="preserve">For each curve,</t>
  </si>
  <si>
    <t xml:space="preserve">  choose seasonal flag to be 1 if the volatility curve has cycles</t>
  </si>
  <si>
    <t xml:space="preserve">ForwardDate</t>
  </si>
  <si>
    <t xml:space="preserve">sum</t>
  </si>
  <si>
    <t xml:space="preserve">Correlations in grey to be updated</t>
  </si>
  <si>
    <t xml:space="preserve">FL1</t>
  </si>
  <si>
    <t xml:space="preserve">FL2</t>
  </si>
  <si>
    <t xml:space="preserve">FL3</t>
  </si>
  <si>
    <t xml:space="preserve">FL4</t>
  </si>
  <si>
    <t xml:space="preserve">FL5</t>
  </si>
  <si>
    <t xml:space="preserve">Oslo ForwardDate</t>
  </si>
  <si>
    <t xml:space="preserve">Dummy Gamma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</si>
</sst>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_-\£* #,##0.00_-;&quot;-£&quot;* #,##0.00_-;_-\£* \-??_-;_-@_-"/>
    <numFmt numFmtId="170" formatCode="_-\£* #,##0.0000_-;&quot;-£&quot;* #,##0.0000_-;_-\£* \-??_-;_-@_-"/>
    <numFmt numFmtId="171" formatCode="0"/>
    <numFmt numFmtId="172" formatCode="\£#,##0"/>
    <numFmt numFmtId="173" formatCode="[$-409]d\-mmm\-yy"/>
    <numFmt numFmtId="174" formatCode="0%"/>
    <numFmt numFmtId="175" formatCode="[$$-409]#,##0.0"/>
    <numFmt numFmtId="176" formatCode="#,##0"/>
    <numFmt numFmtId="177" formatCode="\£#,##0.00"/>
    <numFmt numFmtId="178" formatCode="0.00"/>
    <numFmt numFmtId="179" formatCode="dd\ mmm\ yyyy"/>
    <numFmt numFmtId="180" formatCode="dd\-mmm\-yyyy"/>
    <numFmt numFmtId="181" formatCode="0.0%"/>
    <numFmt numFmtId="182" formatCode="0.000"/>
    <numFmt numFmtId="183" formatCode="0.0000"/>
    <numFmt numFmtId="184" formatCode="_-* #,##0.00_-;\-* #,##0.00_-;_-* \-??_-;_-@_-"/>
    <numFmt numFmtId="185" formatCode="0.00%"/>
    <numFmt numFmtId="186" formatCode="_(* #,##0_);_(* \(#,##0\);_(* \-??_);_(@_)"/>
    <numFmt numFmtId="187" formatCode="0.00000"/>
    <numFmt numFmtId="188" formatCode="#,##0.0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Book Antiqua"/>
      <family val="1"/>
    </font>
    <font>
      <b val="true"/>
      <sz val="11"/>
      <name val="Arial"/>
      <family val="2"/>
    </font>
    <font>
      <sz val="10"/>
      <name val="Book Antiqua"/>
      <family val="1"/>
    </font>
    <font>
      <sz val="11"/>
      <name val="Book Antiqua"/>
      <family val="0"/>
    </font>
    <font>
      <b val="true"/>
      <sz val="10"/>
      <name val="Book Antiqua"/>
      <family val="0"/>
    </font>
    <font>
      <sz val="11"/>
      <name val="Arial"/>
      <family val="2"/>
    </font>
    <font>
      <b val="true"/>
      <sz val="11"/>
      <color rgb="FF000000"/>
      <name val="Book Antiqua"/>
      <family val="0"/>
    </font>
    <font>
      <sz val="11"/>
      <color rgb="FF000000"/>
      <name val="Book Antiqua"/>
      <family val="0"/>
    </font>
    <font>
      <sz val="9"/>
      <name val="Book Antiqua"/>
      <family val="0"/>
    </font>
    <font>
      <sz val="8"/>
      <color rgb="FF000000"/>
      <name val="Book Antiqua"/>
      <family val="1"/>
    </font>
    <font>
      <b val="true"/>
      <sz val="10"/>
      <color rgb="FFCC9CCC"/>
      <name val="Book Antiqua"/>
      <family val="1"/>
    </font>
    <font>
      <b val="true"/>
      <sz val="10"/>
      <name val="Book Antiqua"/>
      <family val="1"/>
    </font>
    <font>
      <b val="true"/>
      <sz val="11"/>
      <name val="Book Antiqua"/>
      <family val="0"/>
    </font>
    <font>
      <sz val="10"/>
      <color rgb="FFFFFFFF"/>
      <name val="Arial"/>
      <family val="2"/>
    </font>
    <font>
      <b val="true"/>
      <sz val="11"/>
      <color rgb="FFFF0000"/>
      <name val="Book Antiqua"/>
      <family val="1"/>
    </font>
    <font>
      <b val="true"/>
      <sz val="11"/>
      <color rgb="FFC0C0C0"/>
      <name val="Book Antiqua"/>
      <family val="0"/>
    </font>
    <font>
      <sz val="10"/>
      <color rgb="FFA6CAF0"/>
      <name val="Book Antiqua"/>
      <family val="0"/>
    </font>
    <font>
      <b val="true"/>
      <sz val="11"/>
      <name val="Book Antiqua"/>
      <family val="1"/>
    </font>
    <font>
      <b val="true"/>
      <u val="single"/>
      <sz val="10"/>
      <name val="Book Antiqua"/>
      <family val="1"/>
    </font>
    <font>
      <b val="true"/>
      <sz val="8"/>
      <color rgb="FF000000"/>
      <name val="Book Antiqua"/>
      <family val="1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0"/>
    </font>
    <font>
      <sz val="8.5"/>
      <name val="MS Sans Serif"/>
      <family val="2"/>
    </font>
    <font>
      <sz val="12"/>
      <name val="Arial"/>
      <family val="2"/>
    </font>
    <font>
      <sz val="8"/>
      <color rgb="FF000000"/>
      <name val="Tahoma"/>
      <family val="0"/>
    </font>
  </fonts>
  <fills count="17">
    <fill>
      <patternFill patternType="none"/>
    </fill>
    <fill>
      <patternFill patternType="gray125"/>
    </fill>
    <fill>
      <patternFill patternType="solid">
        <fgColor rgb="FFCCFFCC"/>
        <bgColor rgb="FFE3E3E3"/>
      </patternFill>
    </fill>
    <fill>
      <patternFill patternType="solid">
        <fgColor rgb="FFFFFFFF"/>
        <bgColor rgb="FFFFFFC0"/>
      </patternFill>
    </fill>
    <fill>
      <patternFill patternType="solid">
        <fgColor rgb="FF80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0C0FF"/>
      </patternFill>
    </fill>
    <fill>
      <patternFill patternType="solid">
        <fgColor rgb="FFE3E3E3"/>
        <bgColor rgb="FFDFDFDF"/>
      </patternFill>
    </fill>
    <fill>
      <patternFill patternType="solid">
        <fgColor rgb="FFA6CAF0"/>
        <bgColor rgb="FFC0C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96666"/>
        <bgColor rgb="FF808080"/>
      </patternFill>
    </fill>
    <fill>
      <patternFill patternType="solid">
        <fgColor rgb="FFDFDFDF"/>
        <bgColor rgb="FFE3E3E3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33CCCC"/>
        <bgColor rgb="FF00CCFF"/>
      </patternFill>
    </fill>
    <fill>
      <patternFill patternType="solid">
        <fgColor rgb="FFC0C0FF"/>
        <bgColor rgb="FFA6CAF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C0C0C0"/>
      </bottom>
      <diagonal/>
    </border>
    <border diagonalUp="false" diagonalDown="false">
      <left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thin">
        <color rgb="FFC0C0C0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7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1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1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2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4" fillId="0" borderId="2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9" fontId="14" fillId="0" borderId="20" xfId="29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2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6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24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3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5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6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7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99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0549303122904"/>
          <c:y val="0.0584144645340751"/>
          <c:w val="0.940448684504733"/>
          <c:h val="0.9119146963375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Inputs!$Z$1:$Z$50</c:f>
              <c:strCache>
                <c:ptCount val="50"/>
                <c:pt idx="0">
                  <c:v>-175328</c:v>
                </c:pt>
                <c:pt idx="1">
                  <c:v>-166138</c:v>
                </c:pt>
                <c:pt idx="2">
                  <c:v>-156948</c:v>
                </c:pt>
                <c:pt idx="3">
                  <c:v>-147758</c:v>
                </c:pt>
                <c:pt idx="4">
                  <c:v>-138568</c:v>
                </c:pt>
                <c:pt idx="5">
                  <c:v>-129378</c:v>
                </c:pt>
                <c:pt idx="6">
                  <c:v>-120188</c:v>
                </c:pt>
                <c:pt idx="7">
                  <c:v>-110998</c:v>
                </c:pt>
                <c:pt idx="8">
                  <c:v>-101808</c:v>
                </c:pt>
                <c:pt idx="9">
                  <c:v>-92618</c:v>
                </c:pt>
                <c:pt idx="10">
                  <c:v>-83428</c:v>
                </c:pt>
                <c:pt idx="11">
                  <c:v>-74238</c:v>
                </c:pt>
                <c:pt idx="12">
                  <c:v>-65048</c:v>
                </c:pt>
                <c:pt idx="13">
                  <c:v>-55858</c:v>
                </c:pt>
                <c:pt idx="14">
                  <c:v>-46668</c:v>
                </c:pt>
                <c:pt idx="15">
                  <c:v>-37478</c:v>
                </c:pt>
                <c:pt idx="16">
                  <c:v>-28288</c:v>
                </c:pt>
                <c:pt idx="17">
                  <c:v>-19098</c:v>
                </c:pt>
                <c:pt idx="18">
                  <c:v>-9908</c:v>
                </c:pt>
                <c:pt idx="19">
                  <c:v>-718</c:v>
                </c:pt>
                <c:pt idx="20">
                  <c:v>8472</c:v>
                </c:pt>
                <c:pt idx="21">
                  <c:v>17662</c:v>
                </c:pt>
                <c:pt idx="22">
                  <c:v>26852</c:v>
                </c:pt>
                <c:pt idx="23">
                  <c:v>36042</c:v>
                </c:pt>
                <c:pt idx="24">
                  <c:v>45232</c:v>
                </c:pt>
                <c:pt idx="25">
                  <c:v>54422</c:v>
                </c:pt>
                <c:pt idx="26">
                  <c:v>63612</c:v>
                </c:pt>
                <c:pt idx="27">
                  <c:v>72802</c:v>
                </c:pt>
                <c:pt idx="28">
                  <c:v>81992</c:v>
                </c:pt>
                <c:pt idx="29">
                  <c:v>91182</c:v>
                </c:pt>
                <c:pt idx="30">
                  <c:v>100372</c:v>
                </c:pt>
                <c:pt idx="31">
                  <c:v>109562</c:v>
                </c:pt>
                <c:pt idx="32">
                  <c:v>118752</c:v>
                </c:pt>
                <c:pt idx="33">
                  <c:v>127942</c:v>
                </c:pt>
                <c:pt idx="34">
                  <c:v>137132</c:v>
                </c:pt>
                <c:pt idx="35">
                  <c:v>146322</c:v>
                </c:pt>
                <c:pt idx="36">
                  <c:v>155512</c:v>
                </c:pt>
                <c:pt idx="37">
                  <c:v>164702</c:v>
                </c:pt>
                <c:pt idx="38">
                  <c:v>173892</c:v>
                </c:pt>
                <c:pt idx="39">
                  <c:v>183082</c:v>
                </c:pt>
                <c:pt idx="40">
                  <c:v>192272</c:v>
                </c:pt>
                <c:pt idx="41">
                  <c:v>201462</c:v>
                </c:pt>
                <c:pt idx="42">
                  <c:v>210652</c:v>
                </c:pt>
                <c:pt idx="43">
                  <c:v>219842</c:v>
                </c:pt>
                <c:pt idx="44">
                  <c:v>229032</c:v>
                </c:pt>
                <c:pt idx="45">
                  <c:v>238222</c:v>
                </c:pt>
                <c:pt idx="46">
                  <c:v>247412</c:v>
                </c:pt>
                <c:pt idx="47">
                  <c:v>256602</c:v>
                </c:pt>
                <c:pt idx="48">
                  <c:v>265792</c:v>
                </c:pt>
                <c:pt idx="49">
                  <c:v>274982</c:v>
                </c:pt>
              </c:strCache>
            </c:strRef>
          </c:cat>
          <c:val>
            <c:numRef>
              <c:f>Inputs!$AA$1:$AA$50</c:f>
              <c:numCache>
                <c:formatCode>General</c:formatCode>
                <c:ptCount val="50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16</c:v>
                </c:pt>
                <c:pt idx="5">
                  <c:v>21</c:v>
                </c:pt>
                <c:pt idx="6">
                  <c:v>38</c:v>
                </c:pt>
                <c:pt idx="7">
                  <c:v>45</c:v>
                </c:pt>
                <c:pt idx="8">
                  <c:v>84</c:v>
                </c:pt>
                <c:pt idx="9">
                  <c:v>118</c:v>
                </c:pt>
                <c:pt idx="10">
                  <c:v>134</c:v>
                </c:pt>
                <c:pt idx="11">
                  <c:v>200</c:v>
                </c:pt>
                <c:pt idx="12">
                  <c:v>225</c:v>
                </c:pt>
                <c:pt idx="13">
                  <c:v>227</c:v>
                </c:pt>
                <c:pt idx="14">
                  <c:v>242</c:v>
                </c:pt>
                <c:pt idx="15">
                  <c:v>304</c:v>
                </c:pt>
                <c:pt idx="16">
                  <c:v>312</c:v>
                </c:pt>
                <c:pt idx="17">
                  <c:v>331</c:v>
                </c:pt>
                <c:pt idx="18">
                  <c:v>311</c:v>
                </c:pt>
                <c:pt idx="19">
                  <c:v>308</c:v>
                </c:pt>
                <c:pt idx="20">
                  <c:v>307</c:v>
                </c:pt>
                <c:pt idx="21">
                  <c:v>283</c:v>
                </c:pt>
                <c:pt idx="22">
                  <c:v>216</c:v>
                </c:pt>
                <c:pt idx="23">
                  <c:v>200</c:v>
                </c:pt>
                <c:pt idx="24">
                  <c:v>186</c:v>
                </c:pt>
                <c:pt idx="25">
                  <c:v>160</c:v>
                </c:pt>
                <c:pt idx="26">
                  <c:v>152</c:v>
                </c:pt>
                <c:pt idx="27">
                  <c:v>108</c:v>
                </c:pt>
                <c:pt idx="28">
                  <c:v>96</c:v>
                </c:pt>
                <c:pt idx="29">
                  <c:v>77</c:v>
                </c:pt>
                <c:pt idx="30">
                  <c:v>72</c:v>
                </c:pt>
                <c:pt idx="31">
                  <c:v>52</c:v>
                </c:pt>
                <c:pt idx="32">
                  <c:v>41</c:v>
                </c:pt>
                <c:pt idx="33">
                  <c:v>39</c:v>
                </c:pt>
                <c:pt idx="34">
                  <c:v>22</c:v>
                </c:pt>
                <c:pt idx="35">
                  <c:v>13</c:v>
                </c:pt>
                <c:pt idx="36">
                  <c:v>11</c:v>
                </c:pt>
                <c:pt idx="37">
                  <c:v>11</c:v>
                </c:pt>
                <c:pt idx="38">
                  <c:v>9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</c:ser>
        <c:gapWidth val="0"/>
        <c:overlap val="0"/>
        <c:axId val="21000917"/>
        <c:axId val="82678058"/>
      </c:barChart>
      <c:catAx>
        <c:axId val="2100091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678058"/>
        <c:crossesAt val="0"/>
        <c:auto val="1"/>
        <c:lblAlgn val="ctr"/>
        <c:lblOffset val="100"/>
        <c:noMultiLvlLbl val="0"/>
      </c:catAx>
      <c:valAx>
        <c:axId val="8267805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000917"/>
        <c:crossesAt val="1"/>
        <c:crossBetween val="midCat"/>
      </c:valAx>
      <c:spPr>
        <a:solidFill>
          <a:srgbClr val="e3e3e3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90000</xdr:colOff>
          <xdr:row>1</xdr:row>
          <xdr:rowOff>19080</xdr:rowOff>
        </xdr:from>
        <xdr:to>
          <xdr:col>8</xdr:col>
          <xdr:colOff>272160</xdr:colOff>
          <xdr:row>4</xdr:row>
          <xdr:rowOff>152280</xdr:rowOff>
        </xdr:to>
        <xdr:sp>
          <xdr:nvSpPr>
            <xdr:cNvPr id="1001" name="Button 7" descr="GET MG METALS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MG METALS VaR</a:t>
              </a:r>
            </a:p>
          </xdr:txBody>
        </xdr:sp>
        <xdr:clientData/>
      </xdr:twoCellAnchor>
    </mc:Choice>
  </mc:AlternateContent>
  <xdr:twoCellAnchor editAs="oneCell">
    <xdr:from>
      <xdr:col>17</xdr:col>
      <xdr:colOff>50400</xdr:colOff>
      <xdr:row>0</xdr:row>
      <xdr:rowOff>171000</xdr:rowOff>
    </xdr:from>
    <xdr:to>
      <xdr:col>24</xdr:col>
      <xdr:colOff>372960</xdr:colOff>
      <xdr:row>17</xdr:row>
      <xdr:rowOff>66960</xdr:rowOff>
    </xdr:to>
    <xdr:graphicFrame>
      <xdr:nvGraphicFramePr>
        <xdr:cNvPr id="0" name="Chart 9"/>
        <xdr:cNvGraphicFramePr/>
      </xdr:nvGraphicFramePr>
      <xdr:xfrm>
        <a:off x="15967800" y="171000"/>
        <a:ext cx="4829760" cy="310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VaR/MG/Positions/MGPositions2607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NGENLS1 19-07-2000"/>
      <sheetName val="Copper Option Position"/>
    </sheetNames>
    <sheetDataSet>
      <sheetData sheetId="0">
        <row r="7">
          <cell r="R7">
            <v>36708</v>
          </cell>
          <cell r="S7">
            <v>267295</v>
          </cell>
        </row>
        <row r="7">
          <cell r="U7">
            <v>36708</v>
          </cell>
          <cell r="V7">
            <v>295626</v>
          </cell>
        </row>
        <row r="7">
          <cell r="X7">
            <v>36708</v>
          </cell>
          <cell r="Y7">
            <v>97359</v>
          </cell>
        </row>
        <row r="7">
          <cell r="AA7">
            <v>36708</v>
          </cell>
          <cell r="AB7">
            <v>5300</v>
          </cell>
        </row>
        <row r="7">
          <cell r="AD7">
            <v>36708</v>
          </cell>
          <cell r="AE7">
            <v>287396</v>
          </cell>
        </row>
        <row r="7">
          <cell r="AG7">
            <v>36708</v>
          </cell>
          <cell r="AH7">
            <v>2905</v>
          </cell>
        </row>
        <row r="7">
          <cell r="AJ7">
            <v>36708</v>
          </cell>
          <cell r="AK7">
            <v>89735</v>
          </cell>
        </row>
        <row r="7">
          <cell r="AM7">
            <v>36708</v>
          </cell>
          <cell r="AN7">
            <v>-90183</v>
          </cell>
        </row>
        <row r="7">
          <cell r="AP7">
            <v>36708</v>
          </cell>
          <cell r="AQ7">
            <v>71845</v>
          </cell>
        </row>
        <row r="7">
          <cell r="AS7">
            <v>36708</v>
          </cell>
          <cell r="AT7">
            <v>19317</v>
          </cell>
        </row>
        <row r="8">
          <cell r="R8">
            <v>36739</v>
          </cell>
          <cell r="S8">
            <v>-252782</v>
          </cell>
        </row>
        <row r="8">
          <cell r="U8">
            <v>36739</v>
          </cell>
          <cell r="V8">
            <v>119318</v>
          </cell>
        </row>
        <row r="8">
          <cell r="X8">
            <v>36739</v>
          </cell>
          <cell r="Y8">
            <v>-7378</v>
          </cell>
        </row>
        <row r="8">
          <cell r="AA8">
            <v>36739</v>
          </cell>
          <cell r="AB8">
            <v>1343</v>
          </cell>
        </row>
        <row r="8">
          <cell r="AD8">
            <v>36739</v>
          </cell>
          <cell r="AE8">
            <v>664330</v>
          </cell>
        </row>
        <row r="8">
          <cell r="AG8">
            <v>36739</v>
          </cell>
          <cell r="AH8">
            <v>-940</v>
          </cell>
        </row>
        <row r="8">
          <cell r="AJ8">
            <v>36739</v>
          </cell>
          <cell r="AK8">
            <v>18873</v>
          </cell>
        </row>
        <row r="8">
          <cell r="AM8">
            <v>36739</v>
          </cell>
          <cell r="AN8">
            <v>15657</v>
          </cell>
        </row>
        <row r="8">
          <cell r="AP8">
            <v>36770</v>
          </cell>
          <cell r="AQ8">
            <v>-3280</v>
          </cell>
        </row>
        <row r="8">
          <cell r="AS8">
            <v>36739</v>
          </cell>
          <cell r="AT8">
            <v>0</v>
          </cell>
        </row>
        <row r="9">
          <cell r="R9">
            <v>36770</v>
          </cell>
          <cell r="S9">
            <v>53050</v>
          </cell>
        </row>
        <row r="9">
          <cell r="U9">
            <v>36770</v>
          </cell>
          <cell r="V9">
            <v>-148527</v>
          </cell>
        </row>
        <row r="9">
          <cell r="X9">
            <v>36770</v>
          </cell>
          <cell r="Y9">
            <v>1827</v>
          </cell>
        </row>
        <row r="9">
          <cell r="AA9">
            <v>36770</v>
          </cell>
          <cell r="AB9">
            <v>3705</v>
          </cell>
        </row>
        <row r="9">
          <cell r="AD9">
            <v>36770</v>
          </cell>
          <cell r="AE9">
            <v>-1067146</v>
          </cell>
        </row>
        <row r="9">
          <cell r="AG9">
            <v>36770</v>
          </cell>
          <cell r="AH9">
            <v>887</v>
          </cell>
        </row>
        <row r="9">
          <cell r="AJ9">
            <v>36770</v>
          </cell>
          <cell r="AK9">
            <v>-57155</v>
          </cell>
        </row>
        <row r="9">
          <cell r="AM9">
            <v>36770</v>
          </cell>
          <cell r="AN9">
            <v>8198</v>
          </cell>
        </row>
        <row r="9">
          <cell r="AP9">
            <v>36861</v>
          </cell>
          <cell r="AQ9">
            <v>-22250</v>
          </cell>
        </row>
        <row r="9">
          <cell r="AS9">
            <v>36770</v>
          </cell>
          <cell r="AT9">
            <v>-10000</v>
          </cell>
        </row>
        <row r="10">
          <cell r="R10">
            <v>36800</v>
          </cell>
          <cell r="S10">
            <v>39922</v>
          </cell>
        </row>
        <row r="10">
          <cell r="U10">
            <v>36800</v>
          </cell>
          <cell r="V10">
            <v>-128331</v>
          </cell>
        </row>
        <row r="10">
          <cell r="X10">
            <v>36800</v>
          </cell>
          <cell r="Y10">
            <v>12460</v>
          </cell>
        </row>
        <row r="10">
          <cell r="AA10">
            <v>36800</v>
          </cell>
          <cell r="AB10">
            <v>793</v>
          </cell>
        </row>
        <row r="10">
          <cell r="AD10">
            <v>36800</v>
          </cell>
          <cell r="AE10">
            <v>403781</v>
          </cell>
        </row>
        <row r="10">
          <cell r="AG10">
            <v>36800</v>
          </cell>
          <cell r="AH10">
            <v>-878</v>
          </cell>
        </row>
        <row r="10">
          <cell r="AJ10">
            <v>36800</v>
          </cell>
          <cell r="AK10">
            <v>4857</v>
          </cell>
        </row>
        <row r="10">
          <cell r="AM10">
            <v>36800</v>
          </cell>
          <cell r="AN10">
            <v>-56361</v>
          </cell>
        </row>
        <row r="10">
          <cell r="AP10">
            <v>36951</v>
          </cell>
          <cell r="AQ10">
            <v>-43310</v>
          </cell>
        </row>
        <row r="10">
          <cell r="AS10">
            <v>36800</v>
          </cell>
          <cell r="AT10">
            <v>-20000</v>
          </cell>
        </row>
        <row r="11">
          <cell r="R11">
            <v>36831</v>
          </cell>
          <cell r="S11">
            <v>-36058</v>
          </cell>
        </row>
        <row r="11">
          <cell r="U11">
            <v>36831</v>
          </cell>
          <cell r="V11">
            <v>-4377</v>
          </cell>
        </row>
        <row r="11">
          <cell r="X11">
            <v>36831</v>
          </cell>
          <cell r="Y11">
            <v>3719</v>
          </cell>
        </row>
        <row r="11">
          <cell r="AA11">
            <v>36831</v>
          </cell>
          <cell r="AB11">
            <v>-911</v>
          </cell>
        </row>
        <row r="11">
          <cell r="AD11">
            <v>36831</v>
          </cell>
          <cell r="AE11">
            <v>672336</v>
          </cell>
        </row>
        <row r="11">
          <cell r="AG11">
            <v>36831</v>
          </cell>
          <cell r="AH11">
            <v>-174</v>
          </cell>
        </row>
        <row r="11">
          <cell r="AJ11">
            <v>36831</v>
          </cell>
          <cell r="AK11">
            <v>-8814</v>
          </cell>
        </row>
        <row r="11">
          <cell r="AM11">
            <v>36831</v>
          </cell>
          <cell r="AN11">
            <v>-8328</v>
          </cell>
        </row>
        <row r="11">
          <cell r="AP11">
            <v>37012</v>
          </cell>
          <cell r="AQ11">
            <v>18860</v>
          </cell>
        </row>
        <row r="11">
          <cell r="AS11">
            <v>36831</v>
          </cell>
          <cell r="AT11">
            <v>-20000</v>
          </cell>
        </row>
        <row r="12">
          <cell r="R12">
            <v>36861</v>
          </cell>
          <cell r="S12">
            <v>-65658</v>
          </cell>
        </row>
        <row r="12">
          <cell r="U12">
            <v>36861</v>
          </cell>
          <cell r="V12">
            <v>53637</v>
          </cell>
        </row>
        <row r="12">
          <cell r="X12">
            <v>36861</v>
          </cell>
          <cell r="Y12">
            <v>-5532</v>
          </cell>
        </row>
        <row r="12">
          <cell r="AA12">
            <v>36861</v>
          </cell>
          <cell r="AB12">
            <v>2418</v>
          </cell>
        </row>
        <row r="12">
          <cell r="AD12">
            <v>36861</v>
          </cell>
          <cell r="AE12">
            <v>-1229059</v>
          </cell>
        </row>
        <row r="12">
          <cell r="AG12">
            <v>36861</v>
          </cell>
          <cell r="AH12">
            <v>-304</v>
          </cell>
        </row>
        <row r="12">
          <cell r="AJ12">
            <v>36861</v>
          </cell>
          <cell r="AK12">
            <v>-4566</v>
          </cell>
        </row>
        <row r="12">
          <cell r="AM12">
            <v>36861</v>
          </cell>
          <cell r="AN12">
            <v>23824</v>
          </cell>
        </row>
        <row r="12">
          <cell r="AP12">
            <v>37377</v>
          </cell>
          <cell r="AQ12">
            <v>-20000</v>
          </cell>
        </row>
        <row r="12">
          <cell r="AS12">
            <v>36861</v>
          </cell>
          <cell r="AT12">
            <v>-40000</v>
          </cell>
        </row>
        <row r="13">
          <cell r="R13">
            <v>36892</v>
          </cell>
          <cell r="S13">
            <v>10651</v>
          </cell>
        </row>
        <row r="13">
          <cell r="U13">
            <v>36892</v>
          </cell>
          <cell r="V13">
            <v>12518</v>
          </cell>
        </row>
        <row r="13">
          <cell r="X13">
            <v>36892</v>
          </cell>
          <cell r="Y13">
            <v>-18883</v>
          </cell>
        </row>
        <row r="13">
          <cell r="AA13">
            <v>36892</v>
          </cell>
          <cell r="AB13">
            <v>728</v>
          </cell>
        </row>
        <row r="13">
          <cell r="AD13">
            <v>36892</v>
          </cell>
          <cell r="AE13">
            <v>152555</v>
          </cell>
        </row>
        <row r="13">
          <cell r="AG13">
            <v>36892</v>
          </cell>
          <cell r="AH13">
            <v>-31</v>
          </cell>
        </row>
        <row r="13">
          <cell r="AJ13">
            <v>36892</v>
          </cell>
          <cell r="AK13">
            <v>-5406</v>
          </cell>
        </row>
        <row r="13">
          <cell r="AM13">
            <v>36892</v>
          </cell>
          <cell r="AN13">
            <v>33533</v>
          </cell>
        </row>
        <row r="13">
          <cell r="AS13">
            <v>36892</v>
          </cell>
          <cell r="AT13">
            <v>20000</v>
          </cell>
        </row>
        <row r="14">
          <cell r="R14">
            <v>36923</v>
          </cell>
          <cell r="S14">
            <v>-8110</v>
          </cell>
        </row>
        <row r="14">
          <cell r="U14">
            <v>36923</v>
          </cell>
          <cell r="V14">
            <v>-1128</v>
          </cell>
        </row>
        <row r="14">
          <cell r="X14">
            <v>36923</v>
          </cell>
          <cell r="Y14">
            <v>-7216</v>
          </cell>
        </row>
        <row r="14">
          <cell r="AA14">
            <v>36923</v>
          </cell>
          <cell r="AB14">
            <v>86</v>
          </cell>
        </row>
        <row r="14">
          <cell r="AD14">
            <v>36923</v>
          </cell>
          <cell r="AE14">
            <v>-38742</v>
          </cell>
        </row>
        <row r="14">
          <cell r="AG14">
            <v>36923</v>
          </cell>
          <cell r="AH14">
            <v>-28</v>
          </cell>
        </row>
        <row r="14">
          <cell r="AJ14">
            <v>36923</v>
          </cell>
          <cell r="AK14">
            <v>-1215</v>
          </cell>
        </row>
        <row r="14">
          <cell r="AM14">
            <v>36923</v>
          </cell>
          <cell r="AN14">
            <v>6173</v>
          </cell>
        </row>
        <row r="14">
          <cell r="AS14">
            <v>36923</v>
          </cell>
          <cell r="AT14">
            <v>20000</v>
          </cell>
        </row>
        <row r="15">
          <cell r="R15">
            <v>36951</v>
          </cell>
          <cell r="S15">
            <v>-9729</v>
          </cell>
        </row>
        <row r="15">
          <cell r="U15">
            <v>36951</v>
          </cell>
          <cell r="V15">
            <v>-42739</v>
          </cell>
        </row>
        <row r="15">
          <cell r="X15">
            <v>36951</v>
          </cell>
          <cell r="Y15">
            <v>-10574</v>
          </cell>
        </row>
        <row r="15">
          <cell r="AA15">
            <v>36951</v>
          </cell>
          <cell r="AB15">
            <v>553</v>
          </cell>
        </row>
        <row r="15">
          <cell r="AD15">
            <v>36951</v>
          </cell>
          <cell r="AE15">
            <v>170528</v>
          </cell>
        </row>
        <row r="15">
          <cell r="AG15">
            <v>36951</v>
          </cell>
          <cell r="AH15">
            <v>-103</v>
          </cell>
        </row>
        <row r="15">
          <cell r="AJ15">
            <v>36951</v>
          </cell>
          <cell r="AK15">
            <v>-4527</v>
          </cell>
        </row>
        <row r="15">
          <cell r="AM15">
            <v>36951</v>
          </cell>
          <cell r="AN15">
            <v>13600</v>
          </cell>
        </row>
        <row r="15">
          <cell r="AS15">
            <v>36951</v>
          </cell>
          <cell r="AT15">
            <v>25000</v>
          </cell>
        </row>
        <row r="16">
          <cell r="R16">
            <v>36982</v>
          </cell>
          <cell r="S16">
            <v>-8386</v>
          </cell>
        </row>
        <row r="16">
          <cell r="U16">
            <v>36982</v>
          </cell>
          <cell r="V16">
            <v>-29392</v>
          </cell>
        </row>
        <row r="16">
          <cell r="X16">
            <v>36982</v>
          </cell>
          <cell r="Y16">
            <v>-1803</v>
          </cell>
        </row>
        <row r="16">
          <cell r="AA16">
            <v>36982</v>
          </cell>
          <cell r="AB16">
            <v>649</v>
          </cell>
        </row>
        <row r="16">
          <cell r="AD16">
            <v>36982</v>
          </cell>
          <cell r="AE16">
            <v>28807</v>
          </cell>
        </row>
        <row r="16">
          <cell r="AG16">
            <v>36982</v>
          </cell>
          <cell r="AH16">
            <v>-6</v>
          </cell>
        </row>
        <row r="16">
          <cell r="AJ16">
            <v>36982</v>
          </cell>
          <cell r="AK16">
            <v>-1787</v>
          </cell>
        </row>
        <row r="16">
          <cell r="AM16">
            <v>36982</v>
          </cell>
          <cell r="AN16">
            <v>26878</v>
          </cell>
        </row>
        <row r="16">
          <cell r="AS16">
            <v>36982</v>
          </cell>
          <cell r="AT16">
            <v>-6666</v>
          </cell>
        </row>
        <row r="17">
          <cell r="R17">
            <v>37012</v>
          </cell>
          <cell r="S17">
            <v>-1616</v>
          </cell>
        </row>
        <row r="17">
          <cell r="U17">
            <v>37012</v>
          </cell>
          <cell r="V17">
            <v>7253</v>
          </cell>
        </row>
        <row r="17">
          <cell r="X17">
            <v>37012</v>
          </cell>
          <cell r="Y17">
            <v>-6874</v>
          </cell>
        </row>
        <row r="17">
          <cell r="AA17">
            <v>37012</v>
          </cell>
          <cell r="AB17">
            <v>1</v>
          </cell>
        </row>
        <row r="17">
          <cell r="AD17">
            <v>37012</v>
          </cell>
          <cell r="AE17">
            <v>-37616</v>
          </cell>
        </row>
        <row r="17">
          <cell r="AG17">
            <v>37012</v>
          </cell>
          <cell r="AH17">
            <v>46</v>
          </cell>
        </row>
        <row r="17">
          <cell r="AJ17">
            <v>37012</v>
          </cell>
          <cell r="AK17">
            <v>-4662</v>
          </cell>
        </row>
        <row r="17">
          <cell r="AM17">
            <v>37012</v>
          </cell>
          <cell r="AN17">
            <v>-23470</v>
          </cell>
        </row>
        <row r="17">
          <cell r="AS17">
            <v>37012</v>
          </cell>
          <cell r="AT17">
            <v>-10000</v>
          </cell>
        </row>
        <row r="18">
          <cell r="R18">
            <v>37043</v>
          </cell>
          <cell r="S18">
            <v>-3124</v>
          </cell>
        </row>
        <row r="18">
          <cell r="U18">
            <v>37043</v>
          </cell>
          <cell r="V18">
            <v>1236</v>
          </cell>
        </row>
        <row r="18">
          <cell r="X18">
            <v>37043</v>
          </cell>
          <cell r="Y18">
            <v>-9692</v>
          </cell>
        </row>
        <row r="18">
          <cell r="AA18">
            <v>37043</v>
          </cell>
          <cell r="AB18">
            <v>2101</v>
          </cell>
        </row>
        <row r="18">
          <cell r="AD18">
            <v>37043</v>
          </cell>
          <cell r="AE18">
            <v>-3794</v>
          </cell>
        </row>
        <row r="18">
          <cell r="AG18">
            <v>37043</v>
          </cell>
          <cell r="AH18">
            <v>-154</v>
          </cell>
        </row>
        <row r="18">
          <cell r="AJ18">
            <v>37043</v>
          </cell>
          <cell r="AK18">
            <v>1291</v>
          </cell>
        </row>
        <row r="18">
          <cell r="AM18">
            <v>37043</v>
          </cell>
          <cell r="AN18">
            <v>24724</v>
          </cell>
        </row>
        <row r="18">
          <cell r="AS18">
            <v>37043</v>
          </cell>
          <cell r="AT18">
            <v>20000</v>
          </cell>
        </row>
        <row r="19">
          <cell r="R19">
            <v>37073</v>
          </cell>
          <cell r="S19">
            <v>-5986</v>
          </cell>
        </row>
        <row r="19">
          <cell r="U19">
            <v>37073</v>
          </cell>
          <cell r="V19">
            <v>1103</v>
          </cell>
        </row>
        <row r="19">
          <cell r="X19">
            <v>37073</v>
          </cell>
          <cell r="Y19">
            <v>-25900</v>
          </cell>
        </row>
        <row r="19">
          <cell r="AA19">
            <v>37073</v>
          </cell>
          <cell r="AB19">
            <v>-947</v>
          </cell>
        </row>
        <row r="19">
          <cell r="AD19">
            <v>37073</v>
          </cell>
          <cell r="AE19">
            <v>9163</v>
          </cell>
        </row>
        <row r="19">
          <cell r="AG19">
            <v>37073</v>
          </cell>
          <cell r="AH19">
            <v>-50</v>
          </cell>
        </row>
        <row r="19">
          <cell r="AJ19">
            <v>37073</v>
          </cell>
          <cell r="AK19">
            <v>-4514</v>
          </cell>
        </row>
        <row r="19">
          <cell r="AM19">
            <v>37073</v>
          </cell>
          <cell r="AN19">
            <v>611</v>
          </cell>
        </row>
        <row r="19">
          <cell r="AS19">
            <v>37073</v>
          </cell>
          <cell r="AT19">
            <v>10000</v>
          </cell>
        </row>
        <row r="20">
          <cell r="R20">
            <v>37104</v>
          </cell>
          <cell r="S20">
            <v>1156</v>
          </cell>
        </row>
        <row r="20">
          <cell r="U20">
            <v>37104</v>
          </cell>
          <cell r="V20">
            <v>-1853</v>
          </cell>
        </row>
        <row r="20">
          <cell r="X20">
            <v>37104</v>
          </cell>
          <cell r="Y20">
            <v>-2975</v>
          </cell>
        </row>
        <row r="20">
          <cell r="AA20">
            <v>37104</v>
          </cell>
          <cell r="AB20">
            <v>-71</v>
          </cell>
        </row>
        <row r="20">
          <cell r="AD20">
            <v>37104</v>
          </cell>
          <cell r="AE20">
            <v>-1061</v>
          </cell>
        </row>
        <row r="20">
          <cell r="AG20">
            <v>37104</v>
          </cell>
          <cell r="AH20">
            <v>70</v>
          </cell>
        </row>
        <row r="20">
          <cell r="AJ20">
            <v>37104</v>
          </cell>
          <cell r="AK20">
            <v>-7888</v>
          </cell>
        </row>
        <row r="20">
          <cell r="AM20">
            <v>37104</v>
          </cell>
          <cell r="AN20">
            <v>-6720</v>
          </cell>
        </row>
        <row r="20">
          <cell r="AS20">
            <v>37104</v>
          </cell>
          <cell r="AT20">
            <v>-16666</v>
          </cell>
        </row>
        <row r="21">
          <cell r="R21">
            <v>37135</v>
          </cell>
          <cell r="S21">
            <v>-1212</v>
          </cell>
        </row>
        <row r="21">
          <cell r="U21">
            <v>37135</v>
          </cell>
          <cell r="V21">
            <v>-6722</v>
          </cell>
        </row>
        <row r="21">
          <cell r="X21">
            <v>37135</v>
          </cell>
          <cell r="Y21">
            <v>-1075</v>
          </cell>
        </row>
        <row r="21">
          <cell r="AA21">
            <v>37135</v>
          </cell>
          <cell r="AB21">
            <v>-341</v>
          </cell>
        </row>
        <row r="21">
          <cell r="AD21">
            <v>37135</v>
          </cell>
          <cell r="AE21">
            <v>9163</v>
          </cell>
        </row>
        <row r="21">
          <cell r="AJ21">
            <v>37135</v>
          </cell>
          <cell r="AK21">
            <v>-1401</v>
          </cell>
        </row>
        <row r="21">
          <cell r="AM21">
            <v>37135</v>
          </cell>
          <cell r="AN21">
            <v>611</v>
          </cell>
        </row>
        <row r="21">
          <cell r="AS21">
            <v>37135</v>
          </cell>
          <cell r="AT21">
            <v>10000</v>
          </cell>
        </row>
        <row r="22">
          <cell r="R22">
            <v>37165</v>
          </cell>
          <cell r="S22">
            <v>2639</v>
          </cell>
        </row>
        <row r="22">
          <cell r="U22">
            <v>37165</v>
          </cell>
          <cell r="V22">
            <v>-39</v>
          </cell>
        </row>
        <row r="22">
          <cell r="X22">
            <v>37165</v>
          </cell>
          <cell r="Y22">
            <v>-325</v>
          </cell>
        </row>
        <row r="22">
          <cell r="AA22">
            <v>37165</v>
          </cell>
          <cell r="AB22">
            <v>-924</v>
          </cell>
        </row>
        <row r="22">
          <cell r="AD22">
            <v>37165</v>
          </cell>
          <cell r="AE22">
            <v>27971</v>
          </cell>
        </row>
        <row r="22">
          <cell r="AJ22">
            <v>37165</v>
          </cell>
          <cell r="AK22">
            <v>-3546</v>
          </cell>
        </row>
        <row r="22">
          <cell r="AM22">
            <v>37165</v>
          </cell>
          <cell r="AN22">
            <v>7813</v>
          </cell>
        </row>
        <row r="22">
          <cell r="AS22">
            <v>37196</v>
          </cell>
          <cell r="AT22">
            <v>-6666</v>
          </cell>
        </row>
        <row r="23">
          <cell r="R23">
            <v>37196</v>
          </cell>
          <cell r="S23">
            <v>9881</v>
          </cell>
        </row>
        <row r="23">
          <cell r="U23">
            <v>37196</v>
          </cell>
          <cell r="V23">
            <v>-4886</v>
          </cell>
        </row>
        <row r="23">
          <cell r="X23">
            <v>37196</v>
          </cell>
          <cell r="Y23">
            <v>925</v>
          </cell>
        </row>
        <row r="23">
          <cell r="AA23">
            <v>37196</v>
          </cell>
          <cell r="AB23">
            <v>-276</v>
          </cell>
        </row>
        <row r="23">
          <cell r="AD23">
            <v>37196</v>
          </cell>
          <cell r="AE23">
            <v>-18808</v>
          </cell>
        </row>
        <row r="23">
          <cell r="AJ23">
            <v>37196</v>
          </cell>
          <cell r="AK23">
            <v>-4308</v>
          </cell>
        </row>
        <row r="23">
          <cell r="AM23">
            <v>37196</v>
          </cell>
          <cell r="AN23">
            <v>-7202</v>
          </cell>
        </row>
        <row r="23">
          <cell r="AS23">
            <v>37226</v>
          </cell>
          <cell r="AT23">
            <v>10000</v>
          </cell>
        </row>
        <row r="24">
          <cell r="R24">
            <v>37226</v>
          </cell>
          <cell r="S24">
            <v>-22211</v>
          </cell>
        </row>
        <row r="24">
          <cell r="U24">
            <v>37226</v>
          </cell>
          <cell r="V24">
            <v>-110980</v>
          </cell>
        </row>
        <row r="24">
          <cell r="X24">
            <v>37226</v>
          </cell>
          <cell r="Y24">
            <v>925</v>
          </cell>
        </row>
        <row r="24">
          <cell r="AA24">
            <v>37226</v>
          </cell>
          <cell r="AB24">
            <v>-10284</v>
          </cell>
        </row>
        <row r="24">
          <cell r="AD24">
            <v>37226</v>
          </cell>
          <cell r="AE24">
            <v>0</v>
          </cell>
        </row>
        <row r="24">
          <cell r="AJ24">
            <v>37226</v>
          </cell>
          <cell r="AK24">
            <v>3890</v>
          </cell>
        </row>
        <row r="24">
          <cell r="AM24">
            <v>37226</v>
          </cell>
          <cell r="AN24">
            <v>0</v>
          </cell>
        </row>
        <row r="25">
          <cell r="R25">
            <v>37257</v>
          </cell>
          <cell r="S25">
            <v>38601</v>
          </cell>
        </row>
        <row r="25">
          <cell r="U25">
            <v>37257</v>
          </cell>
          <cell r="V25">
            <v>-889</v>
          </cell>
        </row>
        <row r="25">
          <cell r="X25">
            <v>37257</v>
          </cell>
          <cell r="Y25">
            <v>675</v>
          </cell>
        </row>
        <row r="25">
          <cell r="AA25">
            <v>37257</v>
          </cell>
          <cell r="AB25">
            <v>-654</v>
          </cell>
        </row>
        <row r="25">
          <cell r="AD25">
            <v>37257</v>
          </cell>
          <cell r="AE25">
            <v>18808</v>
          </cell>
        </row>
        <row r="25">
          <cell r="AJ25">
            <v>37257</v>
          </cell>
          <cell r="AK25">
            <v>4197</v>
          </cell>
        </row>
        <row r="25">
          <cell r="AM25">
            <v>37257</v>
          </cell>
          <cell r="AN25">
            <v>7202</v>
          </cell>
        </row>
        <row r="26">
          <cell r="R26">
            <v>37288</v>
          </cell>
          <cell r="S26">
            <v>15351</v>
          </cell>
        </row>
        <row r="26">
          <cell r="U26">
            <v>37288</v>
          </cell>
          <cell r="V26">
            <v>-187</v>
          </cell>
        </row>
        <row r="26">
          <cell r="X26">
            <v>37288</v>
          </cell>
          <cell r="Y26">
            <v>900</v>
          </cell>
        </row>
        <row r="26">
          <cell r="AA26">
            <v>37288</v>
          </cell>
          <cell r="AB26">
            <v>-72</v>
          </cell>
        </row>
        <row r="26">
          <cell r="AD26">
            <v>37288</v>
          </cell>
          <cell r="AE26">
            <v>0</v>
          </cell>
        </row>
        <row r="26">
          <cell r="AJ26">
            <v>37288</v>
          </cell>
          <cell r="AK26">
            <v>-817</v>
          </cell>
        </row>
        <row r="26">
          <cell r="AM26">
            <v>37288</v>
          </cell>
          <cell r="AN26">
            <v>0</v>
          </cell>
        </row>
        <row r="27">
          <cell r="R27">
            <v>37316</v>
          </cell>
          <cell r="S27">
            <v>22114</v>
          </cell>
        </row>
        <row r="27">
          <cell r="U27">
            <v>37316</v>
          </cell>
          <cell r="V27">
            <v>1045</v>
          </cell>
        </row>
        <row r="27">
          <cell r="X27">
            <v>37316</v>
          </cell>
          <cell r="Y27">
            <v>1000</v>
          </cell>
        </row>
        <row r="27">
          <cell r="AA27">
            <v>37316</v>
          </cell>
          <cell r="AB27">
            <v>-234</v>
          </cell>
        </row>
        <row r="27">
          <cell r="AD27">
            <v>37316</v>
          </cell>
          <cell r="AE27">
            <v>0</v>
          </cell>
        </row>
        <row r="27">
          <cell r="AJ27">
            <v>37316</v>
          </cell>
          <cell r="AK27">
            <v>2810</v>
          </cell>
        </row>
        <row r="27">
          <cell r="AM27">
            <v>37316</v>
          </cell>
          <cell r="AN27">
            <v>0</v>
          </cell>
        </row>
        <row r="28">
          <cell r="R28">
            <v>37347</v>
          </cell>
          <cell r="S28">
            <v>5476</v>
          </cell>
        </row>
        <row r="28">
          <cell r="U28">
            <v>37347</v>
          </cell>
          <cell r="V28">
            <v>13805</v>
          </cell>
        </row>
        <row r="28">
          <cell r="AA28">
            <v>37347</v>
          </cell>
          <cell r="AB28">
            <v>-150</v>
          </cell>
        </row>
        <row r="28">
          <cell r="AD28">
            <v>37347</v>
          </cell>
          <cell r="AE28">
            <v>0</v>
          </cell>
        </row>
        <row r="28">
          <cell r="AJ28">
            <v>37347</v>
          </cell>
          <cell r="AK28">
            <v>-1139</v>
          </cell>
        </row>
        <row r="28">
          <cell r="AM28">
            <v>37347</v>
          </cell>
          <cell r="AN28">
            <v>0</v>
          </cell>
        </row>
        <row r="29">
          <cell r="R29">
            <v>37377</v>
          </cell>
          <cell r="S29">
            <v>5075</v>
          </cell>
        </row>
        <row r="29">
          <cell r="U29">
            <v>37377</v>
          </cell>
          <cell r="V29">
            <v>-1895</v>
          </cell>
        </row>
        <row r="29">
          <cell r="AA29">
            <v>37377</v>
          </cell>
          <cell r="AB29">
            <v>54</v>
          </cell>
        </row>
        <row r="29">
          <cell r="AD29">
            <v>37377</v>
          </cell>
          <cell r="AE29">
            <v>0</v>
          </cell>
        </row>
        <row r="29">
          <cell r="AJ29">
            <v>37377</v>
          </cell>
          <cell r="AK29">
            <v>-1410</v>
          </cell>
        </row>
        <row r="29">
          <cell r="AM29">
            <v>37377</v>
          </cell>
          <cell r="AN29">
            <v>0</v>
          </cell>
        </row>
        <row r="30">
          <cell r="R30">
            <v>37408</v>
          </cell>
          <cell r="S30">
            <v>-27120</v>
          </cell>
        </row>
        <row r="30">
          <cell r="U30">
            <v>37408</v>
          </cell>
          <cell r="V30">
            <v>-1395</v>
          </cell>
        </row>
        <row r="30">
          <cell r="AA30">
            <v>37408</v>
          </cell>
          <cell r="AB30">
            <v>-78</v>
          </cell>
        </row>
        <row r="30">
          <cell r="AD30">
            <v>37408</v>
          </cell>
          <cell r="AE30">
            <v>0</v>
          </cell>
        </row>
        <row r="30">
          <cell r="AJ30">
            <v>37408</v>
          </cell>
          <cell r="AK30">
            <v>345</v>
          </cell>
        </row>
        <row r="30">
          <cell r="AM30">
            <v>37408</v>
          </cell>
          <cell r="AN30">
            <v>0</v>
          </cell>
        </row>
        <row r="31">
          <cell r="R31">
            <v>37438</v>
          </cell>
          <cell r="S31">
            <v>2853</v>
          </cell>
        </row>
        <row r="31">
          <cell r="U31">
            <v>37438</v>
          </cell>
          <cell r="V31">
            <v>-1295</v>
          </cell>
        </row>
        <row r="31">
          <cell r="AA31">
            <v>37438</v>
          </cell>
          <cell r="AB31">
            <v>-186</v>
          </cell>
        </row>
        <row r="31">
          <cell r="AD31">
            <v>37438</v>
          </cell>
          <cell r="AE31">
            <v>0</v>
          </cell>
        </row>
        <row r="31">
          <cell r="AJ31">
            <v>37438</v>
          </cell>
          <cell r="AK31">
            <v>-2050</v>
          </cell>
        </row>
        <row r="31">
          <cell r="AM31">
            <v>37438</v>
          </cell>
          <cell r="AN31">
            <v>0</v>
          </cell>
        </row>
        <row r="32">
          <cell r="R32">
            <v>37469</v>
          </cell>
          <cell r="S32">
            <v>-14148</v>
          </cell>
        </row>
        <row r="32">
          <cell r="U32">
            <v>37469</v>
          </cell>
          <cell r="V32">
            <v>-1086</v>
          </cell>
        </row>
        <row r="32">
          <cell r="AA32">
            <v>37469</v>
          </cell>
          <cell r="AB32">
            <v>-12</v>
          </cell>
        </row>
        <row r="32">
          <cell r="AD32">
            <v>37469</v>
          </cell>
          <cell r="AE32">
            <v>0</v>
          </cell>
        </row>
        <row r="32">
          <cell r="AJ32">
            <v>37469</v>
          </cell>
          <cell r="AK32">
            <v>-396</v>
          </cell>
        </row>
        <row r="32">
          <cell r="AM32">
            <v>37469</v>
          </cell>
          <cell r="AN32">
            <v>0</v>
          </cell>
        </row>
        <row r="33">
          <cell r="R33">
            <v>37500</v>
          </cell>
          <cell r="S33">
            <v>40143</v>
          </cell>
        </row>
        <row r="33">
          <cell r="U33">
            <v>37500</v>
          </cell>
          <cell r="V33">
            <v>250</v>
          </cell>
        </row>
        <row r="33">
          <cell r="AA33">
            <v>37500</v>
          </cell>
          <cell r="AB33">
            <v>24</v>
          </cell>
        </row>
        <row r="33">
          <cell r="AD33">
            <v>37500</v>
          </cell>
          <cell r="AE33">
            <v>0</v>
          </cell>
        </row>
        <row r="33">
          <cell r="AJ33">
            <v>37500</v>
          </cell>
          <cell r="AK33">
            <v>-390</v>
          </cell>
        </row>
        <row r="33">
          <cell r="AM33">
            <v>37500</v>
          </cell>
          <cell r="AN33">
            <v>0</v>
          </cell>
        </row>
        <row r="34">
          <cell r="R34">
            <v>37530</v>
          </cell>
          <cell r="S34">
            <v>-1415</v>
          </cell>
        </row>
        <row r="34">
          <cell r="U34">
            <v>37530</v>
          </cell>
          <cell r="V34">
            <v>-25</v>
          </cell>
        </row>
        <row r="34">
          <cell r="AA34">
            <v>37530</v>
          </cell>
          <cell r="AB34">
            <v>-6</v>
          </cell>
        </row>
        <row r="34">
          <cell r="AD34">
            <v>37530</v>
          </cell>
          <cell r="AE34">
            <v>0</v>
          </cell>
        </row>
        <row r="34">
          <cell r="AJ34">
            <v>37530</v>
          </cell>
          <cell r="AK34">
            <v>215</v>
          </cell>
        </row>
        <row r="34">
          <cell r="AM34">
            <v>37530</v>
          </cell>
          <cell r="AN34">
            <v>0</v>
          </cell>
        </row>
        <row r="35">
          <cell r="R35">
            <v>37561</v>
          </cell>
          <cell r="S35">
            <v>3685</v>
          </cell>
        </row>
        <row r="35">
          <cell r="U35">
            <v>37561</v>
          </cell>
          <cell r="V35">
            <v>50</v>
          </cell>
        </row>
        <row r="35">
          <cell r="AA35">
            <v>37561</v>
          </cell>
          <cell r="AB35">
            <v>-12</v>
          </cell>
        </row>
        <row r="35">
          <cell r="AD35">
            <v>37561</v>
          </cell>
          <cell r="AE35">
            <v>0</v>
          </cell>
        </row>
        <row r="35">
          <cell r="AJ35">
            <v>37561</v>
          </cell>
          <cell r="AK35">
            <v>219</v>
          </cell>
        </row>
        <row r="35">
          <cell r="AM35">
            <v>37561</v>
          </cell>
          <cell r="AN35">
            <v>0</v>
          </cell>
        </row>
        <row r="36">
          <cell r="R36">
            <v>37591</v>
          </cell>
          <cell r="S36">
            <v>-12424</v>
          </cell>
        </row>
        <row r="36">
          <cell r="U36">
            <v>37591</v>
          </cell>
          <cell r="V36">
            <v>150</v>
          </cell>
        </row>
        <row r="36">
          <cell r="AD36">
            <v>37591</v>
          </cell>
          <cell r="AE36">
            <v>0</v>
          </cell>
        </row>
        <row r="36">
          <cell r="AJ36">
            <v>37591</v>
          </cell>
          <cell r="AK36">
            <v>223</v>
          </cell>
        </row>
        <row r="36">
          <cell r="AM36">
            <v>37591</v>
          </cell>
          <cell r="AN36">
            <v>0</v>
          </cell>
        </row>
        <row r="37">
          <cell r="R37">
            <v>37622</v>
          </cell>
          <cell r="S37">
            <v>-1019</v>
          </cell>
        </row>
        <row r="37">
          <cell r="U37">
            <v>37622</v>
          </cell>
          <cell r="V37">
            <v>100</v>
          </cell>
        </row>
        <row r="37">
          <cell r="AD37">
            <v>37622</v>
          </cell>
          <cell r="AE37">
            <v>0</v>
          </cell>
        </row>
        <row r="37">
          <cell r="AJ37">
            <v>37622</v>
          </cell>
          <cell r="AK37">
            <v>228</v>
          </cell>
        </row>
        <row r="37">
          <cell r="AM37">
            <v>37622</v>
          </cell>
          <cell r="AN37">
            <v>0</v>
          </cell>
        </row>
        <row r="38">
          <cell r="R38">
            <v>37653</v>
          </cell>
          <cell r="S38">
            <v>-5640</v>
          </cell>
        </row>
        <row r="38">
          <cell r="U38">
            <v>37653</v>
          </cell>
          <cell r="V38">
            <v>100</v>
          </cell>
        </row>
        <row r="38">
          <cell r="AD38">
            <v>37653</v>
          </cell>
          <cell r="AE38">
            <v>0</v>
          </cell>
        </row>
        <row r="38">
          <cell r="AJ38">
            <v>37653</v>
          </cell>
          <cell r="AK38">
            <v>0</v>
          </cell>
        </row>
        <row r="38">
          <cell r="AM38">
            <v>37653</v>
          </cell>
          <cell r="AN38">
            <v>0</v>
          </cell>
        </row>
        <row r="39">
          <cell r="R39">
            <v>37681</v>
          </cell>
          <cell r="S39">
            <v>-5573</v>
          </cell>
        </row>
        <row r="39">
          <cell r="U39">
            <v>37681</v>
          </cell>
          <cell r="V39">
            <v>-25</v>
          </cell>
        </row>
        <row r="40">
          <cell r="R40">
            <v>37712</v>
          </cell>
          <cell r="S40">
            <v>119</v>
          </cell>
        </row>
        <row r="40">
          <cell r="U40">
            <v>37712</v>
          </cell>
          <cell r="V40">
            <v>100</v>
          </cell>
        </row>
        <row r="41">
          <cell r="R41">
            <v>37742</v>
          </cell>
          <cell r="S41">
            <v>107</v>
          </cell>
        </row>
        <row r="41">
          <cell r="U41">
            <v>37742</v>
          </cell>
          <cell r="V41">
            <v>100</v>
          </cell>
        </row>
        <row r="42">
          <cell r="R42">
            <v>37773</v>
          </cell>
          <cell r="S42">
            <v>75</v>
          </cell>
        </row>
        <row r="42">
          <cell r="U42">
            <v>37773</v>
          </cell>
          <cell r="V42">
            <v>100</v>
          </cell>
        </row>
        <row r="43">
          <cell r="R43">
            <v>37803</v>
          </cell>
          <cell r="S43">
            <v>-9905</v>
          </cell>
        </row>
        <row r="43">
          <cell r="U43">
            <v>37803</v>
          </cell>
          <cell r="V43">
            <v>100</v>
          </cell>
        </row>
        <row r="44">
          <cell r="R44">
            <v>37834</v>
          </cell>
          <cell r="S44">
            <v>-6790</v>
          </cell>
        </row>
        <row r="44">
          <cell r="U44">
            <v>37834</v>
          </cell>
          <cell r="V44">
            <v>100</v>
          </cell>
        </row>
        <row r="45">
          <cell r="R45">
            <v>37865</v>
          </cell>
          <cell r="S45">
            <v>55</v>
          </cell>
        </row>
        <row r="45">
          <cell r="U45">
            <v>37865</v>
          </cell>
          <cell r="V45">
            <v>100</v>
          </cell>
        </row>
        <row r="46">
          <cell r="R46">
            <v>37895</v>
          </cell>
          <cell r="S46">
            <v>676</v>
          </cell>
        </row>
        <row r="46">
          <cell r="U46">
            <v>37895</v>
          </cell>
          <cell r="V46">
            <v>100</v>
          </cell>
        </row>
        <row r="47">
          <cell r="R47">
            <v>37926</v>
          </cell>
          <cell r="S47">
            <v>667</v>
          </cell>
        </row>
        <row r="47">
          <cell r="U47">
            <v>37926</v>
          </cell>
          <cell r="V47">
            <v>100</v>
          </cell>
        </row>
        <row r="48">
          <cell r="R48">
            <v>37956</v>
          </cell>
          <cell r="S48">
            <v>637</v>
          </cell>
        </row>
        <row r="48">
          <cell r="U48">
            <v>37956</v>
          </cell>
          <cell r="V48">
            <v>200</v>
          </cell>
        </row>
        <row r="49">
          <cell r="R49">
            <v>37987</v>
          </cell>
          <cell r="S49">
            <v>-75</v>
          </cell>
        </row>
        <row r="49">
          <cell r="U49">
            <v>37987</v>
          </cell>
          <cell r="V49">
            <v>-25</v>
          </cell>
        </row>
        <row r="50">
          <cell r="R50">
            <v>38018</v>
          </cell>
          <cell r="S50">
            <v>-100</v>
          </cell>
        </row>
        <row r="50">
          <cell r="U50">
            <v>38018</v>
          </cell>
          <cell r="V50">
            <v>-25</v>
          </cell>
        </row>
        <row r="51">
          <cell r="R51">
            <v>38047</v>
          </cell>
          <cell r="S51">
            <v>-75</v>
          </cell>
        </row>
        <row r="51">
          <cell r="U51">
            <v>38047</v>
          </cell>
          <cell r="V51">
            <v>-25</v>
          </cell>
        </row>
        <row r="52">
          <cell r="R52">
            <v>38078</v>
          </cell>
          <cell r="S52">
            <v>-100</v>
          </cell>
        </row>
        <row r="52">
          <cell r="U52">
            <v>38078</v>
          </cell>
          <cell r="V52">
            <v>-25</v>
          </cell>
        </row>
        <row r="53">
          <cell r="R53">
            <v>38108</v>
          </cell>
          <cell r="S53">
            <v>-75</v>
          </cell>
        </row>
        <row r="53">
          <cell r="U53">
            <v>38108</v>
          </cell>
          <cell r="V53">
            <v>-25</v>
          </cell>
        </row>
        <row r="54">
          <cell r="R54">
            <v>38139</v>
          </cell>
          <cell r="S54">
            <v>-100</v>
          </cell>
        </row>
        <row r="54">
          <cell r="U54">
            <v>38139</v>
          </cell>
          <cell r="V54">
            <v>-25</v>
          </cell>
        </row>
        <row r="55">
          <cell r="R55">
            <v>38169</v>
          </cell>
          <cell r="S55">
            <v>-75</v>
          </cell>
        </row>
        <row r="55">
          <cell r="U55">
            <v>38169</v>
          </cell>
          <cell r="V55">
            <v>-25</v>
          </cell>
        </row>
        <row r="56">
          <cell r="R56">
            <v>38200</v>
          </cell>
          <cell r="S56">
            <v>-25</v>
          </cell>
        </row>
        <row r="56">
          <cell r="U56">
            <v>38200</v>
          </cell>
          <cell r="V56">
            <v>-25</v>
          </cell>
        </row>
        <row r="57">
          <cell r="R57">
            <v>38231</v>
          </cell>
          <cell r="S57">
            <v>0</v>
          </cell>
        </row>
        <row r="57">
          <cell r="U57">
            <v>38231</v>
          </cell>
          <cell r="V57">
            <v>-25</v>
          </cell>
        </row>
        <row r="58">
          <cell r="R58">
            <v>38261</v>
          </cell>
          <cell r="S58">
            <v>-25</v>
          </cell>
        </row>
        <row r="58">
          <cell r="U58">
            <v>38261</v>
          </cell>
          <cell r="V58">
            <v>-25</v>
          </cell>
        </row>
        <row r="59">
          <cell r="R59">
            <v>38292</v>
          </cell>
          <cell r="S59">
            <v>0</v>
          </cell>
        </row>
        <row r="59">
          <cell r="U59">
            <v>38292</v>
          </cell>
          <cell r="V59">
            <v>-25</v>
          </cell>
        </row>
        <row r="60">
          <cell r="R60">
            <v>38322</v>
          </cell>
          <cell r="S60">
            <v>-15025</v>
          </cell>
        </row>
        <row r="60">
          <cell r="U60">
            <v>38322</v>
          </cell>
          <cell r="V60">
            <v>-25</v>
          </cell>
        </row>
        <row r="61">
          <cell r="R61">
            <v>38384</v>
          </cell>
          <cell r="S61">
            <v>-25</v>
          </cell>
        </row>
        <row r="62">
          <cell r="R62">
            <v>38443</v>
          </cell>
          <cell r="S62">
            <v>-25</v>
          </cell>
        </row>
        <row r="63">
          <cell r="R63">
            <v>38504</v>
          </cell>
          <cell r="S63">
            <v>-25</v>
          </cell>
        </row>
        <row r="64">
          <cell r="R64">
            <v>38565</v>
          </cell>
          <cell r="S64">
            <v>-25</v>
          </cell>
        </row>
        <row r="65">
          <cell r="R65">
            <v>38626</v>
          </cell>
          <cell r="S65">
            <v>-25</v>
          </cell>
        </row>
        <row r="66">
          <cell r="R66">
            <v>38687</v>
          </cell>
          <cell r="S66">
            <v>-25</v>
          </cell>
        </row>
        <row r="67">
          <cell r="R67">
            <v>38749</v>
          </cell>
          <cell r="S67">
            <v>-25</v>
          </cell>
        </row>
        <row r="68">
          <cell r="R68">
            <v>38808</v>
          </cell>
          <cell r="S68">
            <v>-25</v>
          </cell>
        </row>
        <row r="69">
          <cell r="R69">
            <v>38869</v>
          </cell>
          <cell r="S69">
            <v>-25</v>
          </cell>
        </row>
        <row r="70">
          <cell r="R70">
            <v>38991</v>
          </cell>
          <cell r="S70">
            <v>-25</v>
          </cell>
        </row>
        <row r="71">
          <cell r="R71">
            <v>39052</v>
          </cell>
          <cell r="S71">
            <v>-25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0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2" width="10.28"/>
    <col collapsed="false" customWidth="true" hidden="false" outlineLevel="0" max="3" min="3" style="3" width="8.56"/>
    <col collapsed="false" customWidth="true" hidden="false" outlineLevel="0" max="4" min="4" style="4" width="5.41"/>
    <col collapsed="false" customWidth="true" hidden="false" outlineLevel="0" max="5" min="5" style="5" width="10.85"/>
    <col collapsed="false" customWidth="true" hidden="false" outlineLevel="0" max="6" min="6" style="1" width="14.41"/>
    <col collapsed="false" customWidth="true" hidden="false" outlineLevel="0" max="7" min="7" style="1" width="12.85"/>
    <col collapsed="false" customWidth="true" hidden="false" outlineLevel="0" max="8" min="8" style="1" width="7.85"/>
    <col collapsed="false" customWidth="true" hidden="false" outlineLevel="0" max="9" min="9" style="1" width="7.7"/>
    <col collapsed="false" customWidth="true" hidden="false" outlineLevel="0" max="10" min="10" style="1" width="25.56"/>
    <col collapsed="false" customWidth="true" hidden="false" outlineLevel="0" max="11" min="11" style="1" width="18.28"/>
    <col collapsed="false" customWidth="true" hidden="false" outlineLevel="0" max="12" min="12" style="1" width="11.99"/>
    <col collapsed="false" customWidth="true" hidden="false" outlineLevel="0" max="13" min="13" style="6" width="17.56"/>
    <col collapsed="false" customWidth="true" hidden="false" outlineLevel="0" max="15" min="14" style="1" width="21.13"/>
    <col collapsed="false" customWidth="false" hidden="false" outlineLevel="0" max="257" min="16" style="1" width="9.14"/>
  </cols>
  <sheetData>
    <row r="1" customFormat="false" ht="15" hidden="false" customHeight="false" outlineLevel="0" collapsed="false">
      <c r="A1" s="7" t="s">
        <v>0</v>
      </c>
      <c r="B1" s="8"/>
      <c r="C1" s="9"/>
      <c r="D1" s="10"/>
      <c r="E1" s="11"/>
      <c r="F1" s="12"/>
      <c r="G1" s="12"/>
      <c r="H1" s="12"/>
      <c r="J1" s="13" t="s">
        <v>1</v>
      </c>
      <c r="K1" s="14" t="n">
        <v>10</v>
      </c>
      <c r="M1" s="15"/>
      <c r="N1" s="12"/>
      <c r="Z1" s="1" t="n">
        <v>-175328</v>
      </c>
      <c r="AA1" s="1" t="n">
        <v>1</v>
      </c>
    </row>
    <row r="2" customFormat="false" ht="14.25" hidden="false" customHeight="false" outlineLevel="0" collapsed="false">
      <c r="A2" s="12"/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20"/>
      <c r="H2" s="12"/>
      <c r="J2" s="21" t="s">
        <v>7</v>
      </c>
      <c r="K2" s="22" t="n">
        <v>10</v>
      </c>
      <c r="M2" s="12"/>
      <c r="N2" s="12"/>
      <c r="Z2" s="1" t="n">
        <v>-166138</v>
      </c>
      <c r="AA2" s="1" t="n">
        <v>4</v>
      </c>
    </row>
    <row r="3" customFormat="false" ht="14.25" hidden="false" customHeight="false" outlineLevel="0" collapsed="false">
      <c r="A3" s="23" t="s">
        <v>8</v>
      </c>
      <c r="B3" s="24" t="n">
        <v>1</v>
      </c>
      <c r="C3" s="25" t="n">
        <v>1</v>
      </c>
      <c r="D3" s="26" t="n">
        <v>1</v>
      </c>
      <c r="E3" s="26" t="n">
        <v>0</v>
      </c>
      <c r="F3" s="27" t="n">
        <v>0</v>
      </c>
      <c r="G3" s="20"/>
      <c r="H3" s="12"/>
      <c r="J3" s="21" t="s">
        <v>9</v>
      </c>
      <c r="K3" s="22" t="n">
        <v>1</v>
      </c>
      <c r="M3" s="12"/>
      <c r="N3" s="12"/>
      <c r="Z3" s="1" t="n">
        <v>-156948</v>
      </c>
      <c r="AA3" s="1" t="n">
        <v>0</v>
      </c>
    </row>
    <row r="4" customFormat="false" ht="15" hidden="false" customHeight="false" outlineLevel="0" collapsed="false">
      <c r="A4" s="28" t="s">
        <v>10</v>
      </c>
      <c r="B4" s="29" t="n">
        <v>2</v>
      </c>
      <c r="C4" s="30" t="n">
        <v>2</v>
      </c>
      <c r="D4" s="31" t="n">
        <v>2</v>
      </c>
      <c r="E4" s="31" t="n">
        <v>0</v>
      </c>
      <c r="F4" s="32" t="n">
        <v>0</v>
      </c>
      <c r="G4" s="20"/>
      <c r="H4" s="12"/>
      <c r="J4" s="21" t="s">
        <v>11</v>
      </c>
      <c r="K4" s="22" t="n">
        <v>10</v>
      </c>
      <c r="M4" s="12"/>
      <c r="N4" s="12"/>
      <c r="O4" s="12"/>
      <c r="P4" s="12"/>
      <c r="Z4" s="1" t="n">
        <v>-147758</v>
      </c>
      <c r="AA4" s="1" t="n">
        <v>5</v>
      </c>
    </row>
    <row r="5" customFormat="false" ht="15.75" hidden="false" customHeight="false" outlineLevel="0" collapsed="false">
      <c r="A5" s="28" t="s">
        <v>12</v>
      </c>
      <c r="B5" s="29" t="n">
        <v>3</v>
      </c>
      <c r="C5" s="30" t="n">
        <v>3</v>
      </c>
      <c r="D5" s="31" t="n">
        <v>3</v>
      </c>
      <c r="E5" s="31" t="n">
        <v>0</v>
      </c>
      <c r="F5" s="32" t="n">
        <v>0</v>
      </c>
      <c r="G5" s="20"/>
      <c r="H5" s="12"/>
      <c r="J5" s="21" t="s">
        <v>13</v>
      </c>
      <c r="K5" s="33" t="n">
        <v>79</v>
      </c>
      <c r="M5" s="12"/>
      <c r="N5" s="12"/>
      <c r="O5" s="12"/>
      <c r="P5" s="12"/>
      <c r="Z5" s="1" t="n">
        <v>-138568</v>
      </c>
      <c r="AA5" s="1" t="n">
        <v>16</v>
      </c>
    </row>
    <row r="6" customFormat="false" ht="15" hidden="false" customHeight="false" outlineLevel="0" collapsed="false">
      <c r="A6" s="34" t="s">
        <v>14</v>
      </c>
      <c r="B6" s="29" t="n">
        <v>4</v>
      </c>
      <c r="C6" s="30" t="n">
        <v>4</v>
      </c>
      <c r="D6" s="31" t="n">
        <v>4</v>
      </c>
      <c r="E6" s="31" t="n">
        <v>0</v>
      </c>
      <c r="F6" s="32" t="n">
        <v>0</v>
      </c>
      <c r="G6" s="12"/>
      <c r="H6" s="0"/>
      <c r="I6" s="0"/>
      <c r="J6" s="21" t="s">
        <v>15</v>
      </c>
      <c r="K6" s="35" t="n">
        <v>5</v>
      </c>
      <c r="M6" s="12"/>
      <c r="N6" s="12"/>
      <c r="O6" s="12"/>
      <c r="P6" s="12"/>
      <c r="Z6" s="1" t="n">
        <v>-129378</v>
      </c>
      <c r="AA6" s="1" t="n">
        <v>21</v>
      </c>
    </row>
    <row r="7" customFormat="false" ht="15.75" hidden="false" customHeight="false" outlineLevel="0" collapsed="false">
      <c r="A7" s="34" t="s">
        <v>16</v>
      </c>
      <c r="B7" s="29" t="n">
        <v>5</v>
      </c>
      <c r="C7" s="30" t="n">
        <v>5</v>
      </c>
      <c r="D7" s="31" t="n">
        <v>5</v>
      </c>
      <c r="E7" s="31" t="n">
        <v>0</v>
      </c>
      <c r="F7" s="32" t="n">
        <v>0</v>
      </c>
      <c r="G7" s="36"/>
      <c r="H7" s="37" t="s">
        <v>17</v>
      </c>
      <c r="I7" s="4"/>
      <c r="J7" s="38" t="s">
        <v>18</v>
      </c>
      <c r="K7" s="39" t="n">
        <v>36707</v>
      </c>
      <c r="L7" s="40" t="s">
        <v>19</v>
      </c>
      <c r="M7" s="12"/>
      <c r="N7" s="12"/>
      <c r="O7" s="12"/>
      <c r="P7" s="12"/>
      <c r="Z7" s="1" t="n">
        <v>-120188</v>
      </c>
      <c r="AA7" s="1" t="n">
        <v>38</v>
      </c>
    </row>
    <row r="8" customFormat="false" ht="14.25" hidden="false" customHeight="false" outlineLevel="0" collapsed="false">
      <c r="A8" s="34" t="s">
        <v>20</v>
      </c>
      <c r="B8" s="29" t="n">
        <v>6</v>
      </c>
      <c r="C8" s="30" t="n">
        <v>6</v>
      </c>
      <c r="D8" s="31" t="n">
        <v>6</v>
      </c>
      <c r="E8" s="31" t="n">
        <v>0</v>
      </c>
      <c r="F8" s="32" t="n">
        <v>0</v>
      </c>
      <c r="G8" s="36"/>
      <c r="H8" s="37" t="s">
        <v>21</v>
      </c>
      <c r="I8" s="4"/>
      <c r="J8" s="21" t="s">
        <v>22</v>
      </c>
      <c r="K8" s="22" t="n">
        <v>1</v>
      </c>
      <c r="L8" s="40" t="s">
        <v>23</v>
      </c>
      <c r="M8" s="12"/>
      <c r="N8" s="12"/>
      <c r="O8" s="12"/>
      <c r="P8" s="12"/>
      <c r="Z8" s="1" t="n">
        <v>-110998</v>
      </c>
      <c r="AA8" s="1" t="n">
        <v>45</v>
      </c>
    </row>
    <row r="9" customFormat="false" ht="14.25" hidden="false" customHeight="false" outlineLevel="0" collapsed="false">
      <c r="A9" s="34" t="s">
        <v>24</v>
      </c>
      <c r="B9" s="29" t="n">
        <v>7</v>
      </c>
      <c r="C9" s="30" t="n">
        <v>7</v>
      </c>
      <c r="D9" s="31" t="n">
        <v>7</v>
      </c>
      <c r="E9" s="31" t="n">
        <v>0</v>
      </c>
      <c r="F9" s="32" t="n">
        <v>0</v>
      </c>
      <c r="G9" s="41"/>
      <c r="H9" s="12"/>
      <c r="J9" s="21" t="s">
        <v>25</v>
      </c>
      <c r="K9" s="22" t="n">
        <v>5000</v>
      </c>
      <c r="M9" s="12"/>
      <c r="N9" s="12"/>
      <c r="O9" s="12"/>
      <c r="P9" s="12"/>
      <c r="R9" s="42"/>
      <c r="S9" s="42"/>
      <c r="T9" s="42"/>
      <c r="U9" s="42"/>
      <c r="V9" s="42"/>
      <c r="Z9" s="1" t="n">
        <v>-101808</v>
      </c>
      <c r="AA9" s="1" t="n">
        <v>84</v>
      </c>
    </row>
    <row r="10" customFormat="false" ht="14.25" hidden="false" customHeight="false" outlineLevel="0" collapsed="false">
      <c r="A10" s="34" t="s">
        <v>26</v>
      </c>
      <c r="B10" s="29" t="n">
        <v>8</v>
      </c>
      <c r="C10" s="30" t="n">
        <v>8</v>
      </c>
      <c r="D10" s="31" t="n">
        <v>8</v>
      </c>
      <c r="E10" s="31" t="n">
        <v>0</v>
      </c>
      <c r="F10" s="32" t="n">
        <v>0</v>
      </c>
      <c r="G10" s="12"/>
      <c r="H10" s="0"/>
      <c r="I10" s="0"/>
      <c r="J10" s="43" t="s">
        <v>27</v>
      </c>
      <c r="K10" s="44" t="n">
        <v>0.05</v>
      </c>
      <c r="L10" s="12"/>
      <c r="M10" s="12"/>
      <c r="N10" s="12"/>
      <c r="O10" s="12"/>
      <c r="P10" s="12"/>
      <c r="R10" s="42"/>
      <c r="S10" s="45"/>
      <c r="T10" s="46"/>
      <c r="U10" s="42"/>
      <c r="V10" s="42"/>
      <c r="Z10" s="1" t="n">
        <v>-92618</v>
      </c>
      <c r="AA10" s="1" t="n">
        <v>118</v>
      </c>
    </row>
    <row r="11" customFormat="false" ht="15" hidden="false" customHeight="false" outlineLevel="0" collapsed="false">
      <c r="A11" s="34" t="s">
        <v>28</v>
      </c>
      <c r="B11" s="29" t="n">
        <v>9</v>
      </c>
      <c r="C11" s="30" t="n">
        <v>9</v>
      </c>
      <c r="D11" s="31" t="n">
        <v>9</v>
      </c>
      <c r="E11" s="31" t="n">
        <v>0</v>
      </c>
      <c r="F11" s="32" t="n">
        <v>0</v>
      </c>
      <c r="G11" s="12"/>
      <c r="H11" s="41"/>
      <c r="I11" s="47"/>
      <c r="J11" s="48"/>
      <c r="K11" s="49"/>
      <c r="L11" s="50"/>
      <c r="M11" s="51"/>
      <c r="N11" s="12"/>
      <c r="O11" s="12"/>
      <c r="P11" s="12"/>
      <c r="R11" s="52"/>
      <c r="S11" s="53"/>
      <c r="T11" s="54"/>
      <c r="U11" s="42"/>
      <c r="V11" s="42"/>
      <c r="Z11" s="1" t="n">
        <v>-83428</v>
      </c>
      <c r="AA11" s="1" t="n">
        <v>134</v>
      </c>
    </row>
    <row r="12" customFormat="false" ht="15" hidden="false" customHeight="false" outlineLevel="0" collapsed="false">
      <c r="A12" s="34" t="s">
        <v>29</v>
      </c>
      <c r="B12" s="29" t="n">
        <v>10</v>
      </c>
      <c r="C12" s="30" t="n">
        <v>10</v>
      </c>
      <c r="D12" s="31" t="n">
        <v>10</v>
      </c>
      <c r="E12" s="31" t="n">
        <v>0</v>
      </c>
      <c r="F12" s="32" t="n">
        <v>0</v>
      </c>
      <c r="G12" s="12"/>
      <c r="H12" s="55"/>
      <c r="I12" s="55"/>
      <c r="J12" s="56" t="s">
        <v>30</v>
      </c>
      <c r="K12" s="57" t="s">
        <v>31</v>
      </c>
      <c r="L12" s="50"/>
      <c r="M12" s="51"/>
      <c r="N12" s="58" t="s">
        <v>32</v>
      </c>
      <c r="O12" s="58" t="s">
        <v>33</v>
      </c>
      <c r="P12" s="12"/>
      <c r="R12" s="52"/>
      <c r="S12" s="53"/>
      <c r="T12" s="54"/>
      <c r="U12" s="42"/>
      <c r="V12" s="42"/>
      <c r="Z12" s="1" t="n">
        <v>-74238</v>
      </c>
      <c r="AA12" s="1" t="n">
        <v>200</v>
      </c>
    </row>
    <row r="13" customFormat="false" ht="15" hidden="false" customHeight="false" outlineLevel="0" collapsed="false">
      <c r="A13" s="59" t="s">
        <v>34</v>
      </c>
      <c r="B13" s="60" t="n">
        <v>11</v>
      </c>
      <c r="C13" s="61" t="n">
        <v>10</v>
      </c>
      <c r="D13" s="62" t="n">
        <v>10</v>
      </c>
      <c r="E13" s="62" t="n">
        <v>0</v>
      </c>
      <c r="F13" s="63" t="n">
        <v>0</v>
      </c>
      <c r="G13" s="12"/>
      <c r="H13" s="64" t="s">
        <v>8</v>
      </c>
      <c r="I13" s="65"/>
      <c r="J13" s="66" t="n">
        <v>1</v>
      </c>
      <c r="K13" s="67" t="n">
        <v>-392105.574201462</v>
      </c>
      <c r="L13" s="68"/>
      <c r="M13" s="51"/>
      <c r="N13" s="69" t="n">
        <v>-552888.376449967</v>
      </c>
      <c r="O13" s="69" t="n">
        <v>-392105.574201462</v>
      </c>
      <c r="P13" s="12"/>
      <c r="R13" s="42"/>
      <c r="S13" s="45"/>
      <c r="T13" s="54"/>
      <c r="U13" s="42"/>
      <c r="V13" s="42"/>
      <c r="Z13" s="1" t="n">
        <v>-65048</v>
      </c>
      <c r="AA13" s="1" t="n">
        <v>225</v>
      </c>
    </row>
    <row r="14" customFormat="false" ht="15" hidden="false" customHeight="false" outlineLevel="0" collapsed="false">
      <c r="G14" s="70"/>
      <c r="H14" s="64" t="s">
        <v>10</v>
      </c>
      <c r="I14" s="65"/>
      <c r="J14" s="66" t="n">
        <v>2</v>
      </c>
      <c r="K14" s="67" t="n">
        <v>-1852876.35975818</v>
      </c>
      <c r="L14" s="68"/>
      <c r="M14" s="12"/>
      <c r="N14" s="69" t="n">
        <v>-3100568.22504599</v>
      </c>
      <c r="O14" s="69" t="n">
        <v>-1852876.35975818</v>
      </c>
      <c r="P14" s="12"/>
      <c r="R14" s="42"/>
      <c r="S14" s="45"/>
      <c r="T14" s="54"/>
      <c r="U14" s="42"/>
      <c r="V14" s="42"/>
      <c r="Z14" s="1" t="n">
        <v>-55858</v>
      </c>
      <c r="AA14" s="1" t="n">
        <v>227</v>
      </c>
    </row>
    <row r="15" customFormat="false" ht="15" hidden="false" customHeight="false" outlineLevel="0" collapsed="false">
      <c r="A15" s="71"/>
      <c r="G15" s="72"/>
      <c r="H15" s="64" t="s">
        <v>12</v>
      </c>
      <c r="I15" s="65"/>
      <c r="J15" s="66" t="n">
        <v>3</v>
      </c>
      <c r="K15" s="67" t="n">
        <v>-386068.276274035</v>
      </c>
      <c r="L15" s="68"/>
      <c r="M15" s="12"/>
      <c r="N15" s="69" t="n">
        <v>-421390.974661694</v>
      </c>
      <c r="O15" s="69" t="n">
        <v>-386068.276274035</v>
      </c>
      <c r="P15" s="12"/>
      <c r="R15" s="42"/>
      <c r="S15" s="42"/>
      <c r="T15" s="42"/>
      <c r="U15" s="42"/>
      <c r="V15" s="42"/>
      <c r="Z15" s="1" t="n">
        <v>-46668</v>
      </c>
      <c r="AA15" s="1" t="n">
        <v>242</v>
      </c>
    </row>
    <row r="16" customFormat="false" ht="15" hidden="false" customHeight="false" outlineLevel="0" collapsed="false">
      <c r="A16" s="73"/>
      <c r="F16" s="74"/>
      <c r="G16" s="75"/>
      <c r="H16" s="64" t="s">
        <v>14</v>
      </c>
      <c r="I16" s="65"/>
      <c r="J16" s="66" t="n">
        <v>4</v>
      </c>
      <c r="K16" s="67" t="n">
        <v>-2460289.51914826</v>
      </c>
      <c r="L16" s="68"/>
      <c r="M16" s="0"/>
      <c r="N16" s="69" t="n">
        <v>-2568543.74153601</v>
      </c>
      <c r="O16" s="69" t="n">
        <v>-2460289.51914826</v>
      </c>
      <c r="P16" s="12"/>
      <c r="R16" s="42"/>
      <c r="S16" s="42"/>
      <c r="T16" s="42"/>
      <c r="U16" s="42"/>
      <c r="V16" s="42"/>
      <c r="Z16" s="1" t="n">
        <v>-37478</v>
      </c>
      <c r="AA16" s="1" t="n">
        <v>304</v>
      </c>
    </row>
    <row r="17" customFormat="false" ht="15" hidden="false" customHeight="false" outlineLevel="0" collapsed="false">
      <c r="A17" s="73"/>
      <c r="B17" s="20"/>
      <c r="C17" s="76"/>
      <c r="D17" s="20"/>
      <c r="E17" s="0"/>
      <c r="F17" s="74"/>
      <c r="G17" s="77"/>
      <c r="H17" s="64" t="s">
        <v>16</v>
      </c>
      <c r="I17" s="65"/>
      <c r="J17" s="66" t="n">
        <v>5</v>
      </c>
      <c r="K17" s="67" t="n">
        <v>-4413.44062031423</v>
      </c>
      <c r="L17" s="68"/>
      <c r="M17" s="0"/>
      <c r="N17" s="69" t="n">
        <v>-11553.6130521175</v>
      </c>
      <c r="O17" s="69" t="n">
        <v>-4413.44062031423</v>
      </c>
      <c r="P17" s="12"/>
      <c r="Z17" s="1" t="n">
        <v>-28288</v>
      </c>
      <c r="AA17" s="1" t="n">
        <v>312</v>
      </c>
    </row>
    <row r="18" customFormat="false" ht="15" hidden="false" customHeight="false" outlineLevel="0" collapsed="false">
      <c r="A18" s="73"/>
      <c r="B18" s="20"/>
      <c r="C18" s="76"/>
      <c r="D18" s="20"/>
      <c r="E18" s="0"/>
      <c r="F18" s="78"/>
      <c r="G18" s="79"/>
      <c r="H18" s="64" t="s">
        <v>20</v>
      </c>
      <c r="I18" s="65"/>
      <c r="J18" s="66" t="n">
        <v>6</v>
      </c>
      <c r="K18" s="67" t="n">
        <v>-66610.2809255784</v>
      </c>
      <c r="L18" s="68"/>
      <c r="M18" s="0"/>
      <c r="N18" s="69" t="n">
        <v>-64903.2299770381</v>
      </c>
      <c r="O18" s="69" t="n">
        <v>-66610.2809255784</v>
      </c>
      <c r="P18" s="12"/>
      <c r="Z18" s="1" t="n">
        <v>-19098</v>
      </c>
      <c r="AA18" s="1" t="n">
        <v>331</v>
      </c>
    </row>
    <row r="19" customFormat="false" ht="15" hidden="false" customHeight="false" outlineLevel="0" collapsed="false">
      <c r="A19" s="41"/>
      <c r="B19" s="20"/>
      <c r="C19" s="76"/>
      <c r="D19" s="20"/>
      <c r="E19" s="80"/>
      <c r="F19" s="81"/>
      <c r="G19" s="82"/>
      <c r="H19" s="64" t="s">
        <v>24</v>
      </c>
      <c r="I19" s="65"/>
      <c r="J19" s="66" t="n">
        <v>7</v>
      </c>
      <c r="K19" s="67" t="n">
        <v>-372337.184466124</v>
      </c>
      <c r="L19" s="68"/>
      <c r="M19" s="83"/>
      <c r="N19" s="69" t="n">
        <v>-350243.201790587</v>
      </c>
      <c r="O19" s="69" t="n">
        <v>-372337.184466124</v>
      </c>
      <c r="Z19" s="1" t="n">
        <v>-9908</v>
      </c>
      <c r="AA19" s="1" t="n">
        <v>311</v>
      </c>
    </row>
    <row r="20" customFormat="false" ht="15" hidden="false" customHeight="false" outlineLevel="0" collapsed="false">
      <c r="A20" s="84"/>
      <c r="B20" s="20"/>
      <c r="C20" s="76"/>
      <c r="D20" s="20"/>
      <c r="E20" s="80"/>
      <c r="F20" s="81"/>
      <c r="G20" s="85"/>
      <c r="H20" s="64" t="s">
        <v>26</v>
      </c>
      <c r="I20" s="65"/>
      <c r="J20" s="66" t="n">
        <v>8</v>
      </c>
      <c r="K20" s="67" t="n">
        <v>-119256.70098277</v>
      </c>
      <c r="L20" s="68"/>
      <c r="M20" s="83"/>
      <c r="N20" s="69" t="n">
        <v>-88237.5920394646</v>
      </c>
      <c r="O20" s="69" t="n">
        <v>-119256.70098277</v>
      </c>
      <c r="Z20" s="1" t="n">
        <v>-718</v>
      </c>
      <c r="AA20" s="1" t="n">
        <v>308</v>
      </c>
    </row>
    <row r="21" customFormat="false" ht="15" hidden="false" customHeight="false" outlineLevel="0" collapsed="false">
      <c r="A21" s="84"/>
      <c r="B21" s="86" t="s">
        <v>35</v>
      </c>
      <c r="C21" s="87"/>
      <c r="D21" s="88"/>
      <c r="E21" s="89"/>
      <c r="F21" s="80"/>
      <c r="G21" s="90"/>
      <c r="H21" s="64" t="s">
        <v>28</v>
      </c>
      <c r="I21" s="65"/>
      <c r="J21" s="66" t="n">
        <v>9</v>
      </c>
      <c r="K21" s="67" t="n">
        <v>-57967.2752848831</v>
      </c>
      <c r="L21" s="68"/>
      <c r="M21" s="83"/>
      <c r="N21" s="69" t="n">
        <v>-60236.5110273671</v>
      </c>
      <c r="O21" s="69" t="n">
        <v>-57967.2752848831</v>
      </c>
      <c r="Z21" s="1" t="n">
        <v>8472</v>
      </c>
      <c r="AA21" s="1" t="n">
        <v>307</v>
      </c>
    </row>
    <row r="22" customFormat="false" ht="15" hidden="false" customHeight="false" outlineLevel="0" collapsed="false">
      <c r="A22" s="41"/>
      <c r="B22" s="91" t="s">
        <v>36</v>
      </c>
      <c r="C22" s="92"/>
      <c r="D22" s="93"/>
      <c r="E22" s="94"/>
      <c r="F22" s="80"/>
      <c r="G22" s="95"/>
      <c r="H22" s="64" t="s">
        <v>29</v>
      </c>
      <c r="I22" s="65"/>
      <c r="J22" s="66" t="n">
        <v>10</v>
      </c>
      <c r="K22" s="67" t="n">
        <v>-1847.81930988793</v>
      </c>
      <c r="L22" s="68"/>
      <c r="M22" s="83"/>
      <c r="N22" s="69" t="n">
        <v>-1247.99716897409</v>
      </c>
      <c r="O22" s="69" t="n">
        <v>-1847.81930988793</v>
      </c>
      <c r="Z22" s="1" t="n">
        <v>17662</v>
      </c>
      <c r="AA22" s="1" t="n">
        <v>283</v>
      </c>
    </row>
    <row r="23" customFormat="false" ht="15" hidden="false" customHeight="false" outlineLevel="0" collapsed="false">
      <c r="A23" s="41"/>
      <c r="B23" s="20"/>
      <c r="C23" s="76"/>
      <c r="D23" s="20"/>
      <c r="E23" s="80"/>
      <c r="F23" s="83"/>
      <c r="G23" s="83"/>
      <c r="H23" s="64" t="s">
        <v>37</v>
      </c>
      <c r="I23" s="65" t="s">
        <v>38</v>
      </c>
      <c r="J23" s="96"/>
      <c r="K23" s="97" t="n">
        <v>-4170652.9290578</v>
      </c>
      <c r="L23" s="68"/>
      <c r="M23" s="83"/>
      <c r="N23" s="69" t="n">
        <v>-5539816.60114116</v>
      </c>
      <c r="O23" s="69" t="n">
        <v>-4170652.9290578</v>
      </c>
      <c r="Z23" s="1" t="n">
        <v>26852</v>
      </c>
      <c r="AA23" s="1" t="n">
        <v>216</v>
      </c>
    </row>
    <row r="24" customFormat="false" ht="15" hidden="false" customHeight="false" outlineLevel="0" collapsed="false">
      <c r="A24" s="41"/>
      <c r="B24" s="20"/>
      <c r="C24" s="76"/>
      <c r="D24" s="20"/>
      <c r="E24" s="80"/>
      <c r="F24" s="83"/>
      <c r="G24" s="83"/>
      <c r="H24" s="64"/>
      <c r="I24" s="65"/>
      <c r="J24" s="66"/>
      <c r="K24" s="98"/>
      <c r="L24" s="68"/>
      <c r="M24" s="83"/>
      <c r="N24" s="12"/>
      <c r="Z24" s="1" t="n">
        <v>36042</v>
      </c>
      <c r="AA24" s="1" t="n">
        <v>200</v>
      </c>
    </row>
    <row r="25" customFormat="false" ht="15" hidden="false" customHeight="false" outlineLevel="0" collapsed="false">
      <c r="A25" s="73"/>
      <c r="B25" s="20"/>
      <c r="C25" s="76"/>
      <c r="D25" s="20"/>
      <c r="E25" s="99"/>
      <c r="F25" s="12"/>
      <c r="G25" s="12"/>
      <c r="H25" s="64"/>
      <c r="I25" s="65"/>
      <c r="J25" s="66"/>
      <c r="K25" s="98"/>
      <c r="L25" s="68"/>
      <c r="M25" s="12"/>
      <c r="N25" s="12"/>
      <c r="Z25" s="1" t="n">
        <v>45232</v>
      </c>
      <c r="AA25" s="1" t="n">
        <v>186</v>
      </c>
    </row>
    <row r="26" customFormat="false" ht="15" hidden="false" customHeight="false" outlineLevel="0" collapsed="false">
      <c r="A26" s="0"/>
      <c r="B26" s="0"/>
      <c r="C26" s="0"/>
      <c r="D26" s="0"/>
      <c r="E26" s="99"/>
      <c r="F26" s="12"/>
      <c r="G26" s="12"/>
      <c r="H26" s="100"/>
      <c r="I26" s="101"/>
      <c r="J26" s="102"/>
      <c r="K26" s="68"/>
      <c r="L26" s="68"/>
      <c r="N26" s="12"/>
      <c r="Z26" s="1" t="n">
        <v>54422</v>
      </c>
      <c r="AA26" s="1" t="n">
        <v>160</v>
      </c>
    </row>
    <row r="27" customFormat="false" ht="12.75" hidden="false" customHeight="true" outlineLevel="0" collapsed="false">
      <c r="A27" s="0"/>
      <c r="B27" s="0"/>
      <c r="C27" s="0"/>
      <c r="D27" s="0"/>
      <c r="E27" s="99"/>
      <c r="F27" s="12"/>
      <c r="G27" s="12"/>
      <c r="H27" s="12"/>
      <c r="I27" s="41"/>
      <c r="J27" s="103"/>
      <c r="K27" s="12"/>
      <c r="N27" s="12"/>
      <c r="Z27" s="1" t="n">
        <v>63612</v>
      </c>
      <c r="AA27" s="1" t="n">
        <v>152</v>
      </c>
    </row>
    <row r="28" customFormat="false" ht="12.75" hidden="false" customHeight="false" outlineLevel="0" collapsed="false">
      <c r="A28" s="104"/>
      <c r="B28" s="105"/>
      <c r="C28" s="106"/>
      <c r="D28" s="105"/>
      <c r="E28" s="99"/>
      <c r="F28" s="12"/>
      <c r="G28" s="12"/>
      <c r="I28" s="47"/>
      <c r="J28" s="103"/>
      <c r="K28" s="12"/>
      <c r="N28" s="12"/>
      <c r="Z28" s="1" t="n">
        <v>72802</v>
      </c>
      <c r="AA28" s="1" t="n">
        <v>108</v>
      </c>
    </row>
    <row r="29" customFormat="false" ht="12.75" hidden="false" customHeight="false" outlineLevel="0" collapsed="false">
      <c r="A29" s="107"/>
      <c r="B29" s="105"/>
      <c r="C29" s="106"/>
      <c r="D29" s="105"/>
      <c r="E29" s="99"/>
      <c r="F29" s="12"/>
      <c r="G29" s="12"/>
      <c r="H29" s="12"/>
      <c r="I29" s="47"/>
      <c r="J29" s="41"/>
      <c r="K29" s="12"/>
      <c r="N29" s="12"/>
      <c r="Z29" s="1" t="n">
        <v>81992</v>
      </c>
      <c r="AA29" s="1" t="n">
        <v>96</v>
      </c>
    </row>
    <row r="30" customFormat="false" ht="12.75" hidden="false" customHeight="false" outlineLevel="0" collapsed="false">
      <c r="A30" s="108"/>
      <c r="J30" s="12"/>
      <c r="K30" s="12"/>
      <c r="N30" s="12"/>
      <c r="Z30" s="1" t="n">
        <v>91182</v>
      </c>
      <c r="AA30" s="1" t="n">
        <v>77</v>
      </c>
    </row>
    <row r="31" customFormat="false" ht="12.75" hidden="false" customHeight="false" outlineLevel="0" collapsed="false">
      <c r="A31" s="108"/>
      <c r="J31" s="6"/>
      <c r="K31" s="12"/>
      <c r="N31" s="12"/>
      <c r="Z31" s="1" t="n">
        <v>100372</v>
      </c>
      <c r="AA31" s="1" t="n">
        <v>72</v>
      </c>
    </row>
    <row r="32" customFormat="false" ht="12.75" hidden="false" customHeight="false" outlineLevel="0" collapsed="false">
      <c r="A32" s="109"/>
      <c r="N32" s="12"/>
      <c r="Z32" s="1" t="n">
        <v>109562</v>
      </c>
      <c r="AA32" s="1" t="n">
        <v>52</v>
      </c>
    </row>
    <row r="33" customFormat="false" ht="12.75" hidden="false" customHeight="false" outlineLevel="0" collapsed="false">
      <c r="A33" s="110"/>
      <c r="N33" s="12"/>
      <c r="Z33" s="1" t="n">
        <v>118752</v>
      </c>
      <c r="AA33" s="1" t="n">
        <v>41</v>
      </c>
    </row>
    <row r="34" customFormat="false" ht="12.75" hidden="false" customHeight="false" outlineLevel="0" collapsed="false">
      <c r="A34" s="110"/>
      <c r="N34" s="12"/>
      <c r="Z34" s="1" t="n">
        <v>127942</v>
      </c>
      <c r="AA34" s="1" t="n">
        <v>39</v>
      </c>
    </row>
    <row r="35" customFormat="false" ht="12.75" hidden="false" customHeight="false" outlineLevel="0" collapsed="false">
      <c r="A35" s="110"/>
      <c r="N35" s="12"/>
      <c r="Z35" s="1" t="n">
        <v>137132</v>
      </c>
      <c r="AA35" s="1" t="n">
        <v>22</v>
      </c>
    </row>
    <row r="36" customFormat="false" ht="12.75" hidden="false" customHeight="false" outlineLevel="0" collapsed="false">
      <c r="A36" s="110"/>
      <c r="N36" s="12"/>
      <c r="Z36" s="1" t="n">
        <v>146322</v>
      </c>
      <c r="AA36" s="1" t="n">
        <v>13</v>
      </c>
    </row>
    <row r="37" customFormat="false" ht="12.75" hidden="false" customHeight="false" outlineLevel="0" collapsed="false">
      <c r="A37" s="110"/>
      <c r="N37" s="12"/>
      <c r="Z37" s="1" t="n">
        <v>155512</v>
      </c>
      <c r="AA37" s="1" t="n">
        <v>11</v>
      </c>
    </row>
    <row r="38" customFormat="false" ht="12.75" hidden="false" customHeight="false" outlineLevel="0" collapsed="false">
      <c r="A38" s="110"/>
      <c r="N38" s="12"/>
      <c r="Z38" s="1" t="n">
        <v>164702</v>
      </c>
      <c r="AA38" s="1" t="n">
        <v>11</v>
      </c>
    </row>
    <row r="39" customFormat="false" ht="12.75" hidden="false" customHeight="false" outlineLevel="0" collapsed="false">
      <c r="A39" s="110"/>
      <c r="N39" s="12"/>
      <c r="Z39" s="1" t="n">
        <v>173892</v>
      </c>
      <c r="AA39" s="1" t="n">
        <v>9</v>
      </c>
    </row>
    <row r="40" customFormat="false" ht="12.75" hidden="false" customHeight="false" outlineLevel="0" collapsed="false">
      <c r="A40" s="110"/>
      <c r="N40" s="12"/>
      <c r="Z40" s="1" t="n">
        <v>183082</v>
      </c>
      <c r="AA40" s="1" t="n">
        <v>3</v>
      </c>
    </row>
    <row r="41" customFormat="false" ht="12.75" hidden="false" customHeight="false" outlineLevel="0" collapsed="false">
      <c r="A41" s="110"/>
      <c r="N41" s="12"/>
      <c r="Z41" s="1" t="n">
        <v>192272</v>
      </c>
      <c r="AA41" s="1" t="n">
        <v>3</v>
      </c>
    </row>
    <row r="42" customFormat="false" ht="12.75" hidden="false" customHeight="false" outlineLevel="0" collapsed="false">
      <c r="A42" s="111" t="s">
        <v>39</v>
      </c>
      <c r="B42" s="20"/>
      <c r="C42" s="76"/>
      <c r="D42" s="76"/>
      <c r="E42" s="12"/>
      <c r="F42" s="12"/>
      <c r="N42" s="12"/>
      <c r="Z42" s="1" t="n">
        <v>201462</v>
      </c>
      <c r="AA42" s="1" t="n">
        <v>4</v>
      </c>
    </row>
    <row r="43" customFormat="false" ht="12.75" hidden="false" customHeight="false" outlineLevel="0" collapsed="false">
      <c r="A43" s="111" t="s">
        <v>40</v>
      </c>
      <c r="B43" s="20"/>
      <c r="C43" s="76"/>
      <c r="D43" s="20"/>
      <c r="E43" s="12"/>
      <c r="F43" s="12"/>
      <c r="N43" s="12"/>
      <c r="Z43" s="1" t="n">
        <v>210652</v>
      </c>
      <c r="AA43" s="1" t="n">
        <v>3</v>
      </c>
    </row>
    <row r="44" customFormat="false" ht="12.75" hidden="false" customHeight="false" outlineLevel="0" collapsed="false">
      <c r="N44" s="12"/>
      <c r="Z44" s="1" t="n">
        <v>219842</v>
      </c>
      <c r="AA44" s="1" t="n">
        <v>0</v>
      </c>
    </row>
    <row r="45" customFormat="false" ht="12.75" hidden="false" customHeight="false" outlineLevel="0" collapsed="false">
      <c r="N45" s="12"/>
      <c r="Z45" s="1" t="n">
        <v>229032</v>
      </c>
      <c r="AA45" s="1" t="n">
        <v>2</v>
      </c>
    </row>
    <row r="46" customFormat="false" ht="12.75" hidden="false" customHeight="false" outlineLevel="0" collapsed="false">
      <c r="N46" s="12"/>
      <c r="Z46" s="1" t="n">
        <v>238222</v>
      </c>
      <c r="AA46" s="1" t="n">
        <v>1</v>
      </c>
    </row>
    <row r="47" customFormat="false" ht="12.75" hidden="false" customHeight="false" outlineLevel="0" collapsed="false">
      <c r="N47" s="12"/>
      <c r="Z47" s="1" t="n">
        <v>247412</v>
      </c>
      <c r="AA47" s="1" t="n">
        <v>1</v>
      </c>
    </row>
    <row r="48" customFormat="false" ht="12.75" hidden="false" customHeight="false" outlineLevel="0" collapsed="false">
      <c r="N48" s="12"/>
      <c r="Z48" s="1" t="n">
        <v>256602</v>
      </c>
      <c r="AA48" s="1" t="n">
        <v>0</v>
      </c>
    </row>
    <row r="49" customFormat="false" ht="12.75" hidden="false" customHeight="false" outlineLevel="0" collapsed="false">
      <c r="N49" s="12"/>
      <c r="Z49" s="1" t="n">
        <v>265792</v>
      </c>
      <c r="AA49" s="1" t="n">
        <v>1</v>
      </c>
    </row>
    <row r="50" customFormat="false" ht="12.75" hidden="false" customHeight="false" outlineLevel="0" collapsed="false">
      <c r="N50" s="12"/>
      <c r="Z50" s="1" t="n">
        <v>274982</v>
      </c>
      <c r="AA50" s="1" t="n">
        <v>1</v>
      </c>
    </row>
    <row r="51" customFormat="false" ht="12.75" hidden="false" customHeight="false" outlineLevel="0" collapsed="false">
      <c r="N51" s="12"/>
    </row>
    <row r="52" customFormat="false" ht="12.75" hidden="false" customHeight="false" outlineLevel="0" collapsed="false">
      <c r="N52" s="12"/>
    </row>
    <row r="53" customFormat="false" ht="12.75" hidden="false" customHeight="false" outlineLevel="0" collapsed="false">
      <c r="N53" s="12"/>
    </row>
    <row r="54" customFormat="false" ht="12.75" hidden="false" customHeight="false" outlineLevel="0" collapsed="false">
      <c r="N54" s="12"/>
    </row>
    <row r="55" customFormat="false" ht="12.75" hidden="false" customHeight="false" outlineLevel="0" collapsed="false">
      <c r="N55" s="12"/>
    </row>
    <row r="56" customFormat="false" ht="12.75" hidden="false" customHeight="false" outlineLevel="0" collapsed="false">
      <c r="N56" s="12"/>
    </row>
    <row r="57" customFormat="false" ht="12.75" hidden="false" customHeight="false" outlineLevel="0" collapsed="false">
      <c r="N57" s="12"/>
    </row>
    <row r="58" customFormat="false" ht="12.75" hidden="false" customHeight="false" outlineLevel="0" collapsed="false">
      <c r="N58" s="12"/>
    </row>
    <row r="59" customFormat="false" ht="12.75" hidden="false" customHeight="false" outlineLevel="0" collapsed="false">
      <c r="N59" s="12"/>
    </row>
    <row r="60" customFormat="false" ht="12.75" hidden="false" customHeight="false" outlineLevel="0" collapsed="false">
      <c r="N60" s="12"/>
    </row>
    <row r="61" customFormat="false" ht="12.75" hidden="false" customHeight="false" outlineLevel="0" collapsed="false">
      <c r="N61" s="12"/>
    </row>
    <row r="62" customFormat="false" ht="12.75" hidden="false" customHeight="false" outlineLevel="0" collapsed="false">
      <c r="N62" s="12"/>
    </row>
    <row r="63" customFormat="false" ht="12.75" hidden="false" customHeight="false" outlineLevel="0" collapsed="false">
      <c r="N63" s="12"/>
    </row>
    <row r="64" customFormat="false" ht="12.75" hidden="false" customHeight="false" outlineLevel="0" collapsed="false">
      <c r="N64" s="12"/>
    </row>
    <row r="65" customFormat="false" ht="12.75" hidden="false" customHeight="false" outlineLevel="0" collapsed="false">
      <c r="N65" s="12"/>
    </row>
    <row r="66" customFormat="false" ht="12.75" hidden="false" customHeight="false" outlineLevel="0" collapsed="false">
      <c r="N66" s="12"/>
    </row>
    <row r="67" customFormat="false" ht="12.75" hidden="false" customHeight="false" outlineLevel="0" collapsed="false">
      <c r="N67" s="12"/>
    </row>
    <row r="68" customFormat="false" ht="12.75" hidden="false" customHeight="false" outlineLevel="0" collapsed="false">
      <c r="N68" s="12"/>
    </row>
    <row r="69" customFormat="false" ht="12.75" hidden="false" customHeight="false" outlineLevel="0" collapsed="false">
      <c r="N69" s="12"/>
    </row>
    <row r="70" customFormat="false" ht="12.75" hidden="false" customHeight="false" outlineLevel="0" collapsed="false">
      <c r="N70" s="12"/>
    </row>
    <row r="71" customFormat="false" ht="12.75" hidden="false" customHeight="false" outlineLevel="0" collapsed="false">
      <c r="N71" s="12"/>
    </row>
    <row r="72" customFormat="false" ht="12.75" hidden="false" customHeight="false" outlineLevel="0" collapsed="false">
      <c r="N72" s="12"/>
    </row>
    <row r="73" customFormat="false" ht="12.75" hidden="false" customHeight="false" outlineLevel="0" collapsed="false">
      <c r="N73" s="12"/>
    </row>
    <row r="74" customFormat="false" ht="12.75" hidden="false" customHeight="false" outlineLevel="0" collapsed="false">
      <c r="N74" s="12"/>
    </row>
    <row r="75" customFormat="false" ht="12.75" hidden="false" customHeight="false" outlineLevel="0" collapsed="false">
      <c r="N75" s="12"/>
    </row>
    <row r="76" customFormat="false" ht="12.75" hidden="false" customHeight="false" outlineLevel="0" collapsed="false">
      <c r="N76" s="12"/>
    </row>
    <row r="77" customFormat="false" ht="12.75" hidden="false" customHeight="false" outlineLevel="0" collapsed="false">
      <c r="N77" s="12"/>
    </row>
    <row r="78" customFormat="false" ht="12.75" hidden="false" customHeight="false" outlineLevel="0" collapsed="false">
      <c r="N78" s="12"/>
    </row>
    <row r="79" customFormat="false" ht="12.75" hidden="false" customHeight="false" outlineLevel="0" collapsed="false">
      <c r="N79" s="12"/>
    </row>
    <row r="80" customFormat="false" ht="12.75" hidden="false" customHeight="false" outlineLevel="0" collapsed="false">
      <c r="N80" s="12"/>
    </row>
    <row r="81" customFormat="false" ht="12.75" hidden="false" customHeight="false" outlineLevel="0" collapsed="false">
      <c r="N81" s="12"/>
    </row>
    <row r="82" customFormat="false" ht="12.75" hidden="false" customHeight="false" outlineLevel="0" collapsed="false">
      <c r="N82" s="12"/>
    </row>
    <row r="83" customFormat="false" ht="12.75" hidden="false" customHeight="false" outlineLevel="0" collapsed="false">
      <c r="N83" s="12"/>
    </row>
    <row r="84" customFormat="false" ht="12.75" hidden="false" customHeight="false" outlineLevel="0" collapsed="false">
      <c r="N84" s="12"/>
    </row>
    <row r="85" customFormat="false" ht="12.75" hidden="false" customHeight="false" outlineLevel="0" collapsed="false">
      <c r="N85" s="12"/>
    </row>
    <row r="86" customFormat="false" ht="12.75" hidden="false" customHeight="false" outlineLevel="0" collapsed="false">
      <c r="N86" s="12"/>
    </row>
    <row r="87" customFormat="false" ht="12.75" hidden="false" customHeight="false" outlineLevel="0" collapsed="false">
      <c r="N87" s="12"/>
    </row>
    <row r="88" customFormat="false" ht="12.75" hidden="false" customHeight="false" outlineLevel="0" collapsed="false">
      <c r="N88" s="12"/>
    </row>
    <row r="89" customFormat="false" ht="12.75" hidden="false" customHeight="false" outlineLevel="0" collapsed="false">
      <c r="N89" s="12"/>
    </row>
    <row r="90" customFormat="false" ht="12.75" hidden="false" customHeight="false" outlineLevel="0" collapsed="false">
      <c r="N90" s="12"/>
    </row>
    <row r="91" customFormat="false" ht="12.75" hidden="false" customHeight="false" outlineLevel="0" collapsed="false">
      <c r="N91" s="12"/>
    </row>
    <row r="92" customFormat="false" ht="12.75" hidden="false" customHeight="false" outlineLevel="0" collapsed="false">
      <c r="N92" s="12"/>
    </row>
    <row r="93" customFormat="false" ht="12.75" hidden="false" customHeight="false" outlineLevel="0" collapsed="false">
      <c r="N93" s="12"/>
    </row>
    <row r="94" customFormat="false" ht="12.75" hidden="false" customHeight="false" outlineLevel="0" collapsed="false">
      <c r="N94" s="12"/>
    </row>
    <row r="95" customFormat="false" ht="12.75" hidden="false" customHeight="false" outlineLevel="0" collapsed="false">
      <c r="N95" s="12"/>
    </row>
    <row r="96" customFormat="false" ht="12.75" hidden="false" customHeight="false" outlineLevel="0" collapsed="false">
      <c r="N96" s="12"/>
    </row>
    <row r="97" customFormat="false" ht="12.75" hidden="false" customHeight="false" outlineLevel="0" collapsed="false">
      <c r="N97" s="12"/>
    </row>
    <row r="98" customFormat="false" ht="12.75" hidden="false" customHeight="false" outlineLevel="0" collapsed="false">
      <c r="N98" s="12"/>
    </row>
    <row r="99" customFormat="false" ht="12.75" hidden="false" customHeight="false" outlineLevel="0" collapsed="false">
      <c r="N99" s="12"/>
    </row>
    <row r="100" customFormat="false" ht="12.75" hidden="false" customHeight="false" outlineLevel="0" collapsed="false">
      <c r="N100" s="12"/>
    </row>
    <row r="101" customFormat="false" ht="12.75" hidden="false" customHeight="false" outlineLevel="0" collapsed="false">
      <c r="N101" s="12"/>
    </row>
    <row r="102" customFormat="false" ht="12.75" hidden="false" customHeight="false" outlineLevel="0" collapsed="false">
      <c r="N102" s="12"/>
    </row>
    <row r="103" customFormat="false" ht="12.75" hidden="false" customHeight="false" outlineLevel="0" collapsed="false">
      <c r="N103" s="12"/>
    </row>
    <row r="104" customFormat="false" ht="12.75" hidden="false" customHeight="false" outlineLevel="0" collapsed="false">
      <c r="N104" s="12"/>
    </row>
    <row r="105" customFormat="false" ht="12.75" hidden="false" customHeight="false" outlineLevel="0" collapsed="false">
      <c r="N105" s="12"/>
    </row>
    <row r="106" customFormat="false" ht="12.75" hidden="false" customHeight="false" outlineLevel="0" collapsed="false">
      <c r="N106" s="12"/>
    </row>
    <row r="107" customFormat="false" ht="12.75" hidden="false" customHeight="false" outlineLevel="0" collapsed="false">
      <c r="N107" s="12"/>
    </row>
    <row r="108" customFormat="false" ht="12.75" hidden="false" customHeight="false" outlineLevel="0" collapsed="false">
      <c r="N108" s="12"/>
    </row>
    <row r="109" customFormat="false" ht="12.75" hidden="false" customHeight="false" outlineLevel="0" collapsed="false">
      <c r="N109" s="12"/>
    </row>
    <row r="110" customFormat="false" ht="12.75" hidden="false" customHeight="false" outlineLevel="0" collapsed="false">
      <c r="N110" s="12"/>
    </row>
    <row r="111" customFormat="false" ht="12.75" hidden="false" customHeight="false" outlineLevel="0" collapsed="false">
      <c r="N111" s="12"/>
    </row>
    <row r="112" customFormat="false" ht="12.75" hidden="false" customHeight="false" outlineLevel="0" collapsed="false">
      <c r="N112" s="12"/>
    </row>
    <row r="113" customFormat="false" ht="12.75" hidden="false" customHeight="false" outlineLevel="0" collapsed="false">
      <c r="N113" s="12"/>
    </row>
    <row r="114" customFormat="false" ht="12.75" hidden="false" customHeight="false" outlineLevel="0" collapsed="false">
      <c r="N114" s="12"/>
    </row>
    <row r="115" customFormat="false" ht="12.75" hidden="false" customHeight="false" outlineLevel="0" collapsed="false">
      <c r="N115" s="12"/>
    </row>
    <row r="116" customFormat="false" ht="12.75" hidden="false" customHeight="false" outlineLevel="0" collapsed="false">
      <c r="N116" s="12"/>
    </row>
    <row r="117" customFormat="false" ht="12.75" hidden="false" customHeight="false" outlineLevel="0" collapsed="false">
      <c r="N117" s="12"/>
    </row>
    <row r="118" customFormat="false" ht="12.75" hidden="false" customHeight="false" outlineLevel="0" collapsed="false">
      <c r="N118" s="12"/>
    </row>
    <row r="119" customFormat="false" ht="12.75" hidden="false" customHeight="false" outlineLevel="0" collapsed="false">
      <c r="N119" s="12"/>
    </row>
    <row r="120" customFormat="false" ht="12.75" hidden="false" customHeight="false" outlineLevel="0" collapsed="false">
      <c r="N120" s="12"/>
    </row>
    <row r="121" customFormat="false" ht="12.75" hidden="false" customHeight="false" outlineLevel="0" collapsed="false">
      <c r="N121" s="12"/>
    </row>
    <row r="122" customFormat="false" ht="12.75" hidden="false" customHeight="false" outlineLevel="0" collapsed="false">
      <c r="N122" s="12"/>
    </row>
    <row r="123" customFormat="false" ht="12.75" hidden="false" customHeight="false" outlineLevel="0" collapsed="false">
      <c r="N123" s="12"/>
    </row>
    <row r="124" customFormat="false" ht="12.75" hidden="false" customHeight="false" outlineLevel="0" collapsed="false">
      <c r="N124" s="12"/>
    </row>
    <row r="125" customFormat="false" ht="12.75" hidden="false" customHeight="false" outlineLevel="0" collapsed="false">
      <c r="N125" s="12"/>
    </row>
    <row r="126" customFormat="false" ht="12.75" hidden="false" customHeight="false" outlineLevel="0" collapsed="false">
      <c r="N126" s="12"/>
    </row>
    <row r="127" customFormat="false" ht="12.75" hidden="false" customHeight="false" outlineLevel="0" collapsed="false">
      <c r="N127" s="12"/>
    </row>
    <row r="128" customFormat="false" ht="12.75" hidden="false" customHeight="false" outlineLevel="0" collapsed="false">
      <c r="N128" s="12"/>
    </row>
    <row r="129" customFormat="false" ht="12.75" hidden="false" customHeight="false" outlineLevel="0" collapsed="false">
      <c r="N129" s="12"/>
    </row>
    <row r="130" customFormat="false" ht="12.75" hidden="false" customHeight="false" outlineLevel="0" collapsed="false">
      <c r="N130" s="12"/>
    </row>
    <row r="131" customFormat="false" ht="12.75" hidden="false" customHeight="false" outlineLevel="0" collapsed="false">
      <c r="N131" s="12"/>
    </row>
    <row r="132" customFormat="false" ht="12.75" hidden="false" customHeight="false" outlineLevel="0" collapsed="false">
      <c r="N132" s="12"/>
    </row>
    <row r="133" customFormat="false" ht="12.75" hidden="false" customHeight="false" outlineLevel="0" collapsed="false">
      <c r="N133" s="12"/>
    </row>
    <row r="134" customFormat="false" ht="12.75" hidden="false" customHeight="false" outlineLevel="0" collapsed="false">
      <c r="N134" s="12"/>
    </row>
    <row r="135" customFormat="false" ht="12.75" hidden="false" customHeight="false" outlineLevel="0" collapsed="false">
      <c r="N135" s="12"/>
    </row>
    <row r="136" customFormat="false" ht="12.75" hidden="false" customHeight="false" outlineLevel="0" collapsed="false">
      <c r="N136" s="12"/>
    </row>
    <row r="137" customFormat="false" ht="12.75" hidden="false" customHeight="false" outlineLevel="0" collapsed="false">
      <c r="N137" s="12"/>
    </row>
    <row r="138" customFormat="false" ht="12.75" hidden="false" customHeight="false" outlineLevel="0" collapsed="false">
      <c r="N138" s="12"/>
    </row>
    <row r="139" customFormat="false" ht="12.75" hidden="false" customHeight="false" outlineLevel="0" collapsed="false">
      <c r="N139" s="12"/>
    </row>
    <row r="140" customFormat="false" ht="12.75" hidden="false" customHeight="false" outlineLevel="0" collapsed="false">
      <c r="N140" s="12"/>
    </row>
    <row r="141" customFormat="false" ht="12.75" hidden="false" customHeight="false" outlineLevel="0" collapsed="false">
      <c r="N141" s="12"/>
    </row>
    <row r="142" customFormat="false" ht="12.75" hidden="false" customHeight="false" outlineLevel="0" collapsed="false">
      <c r="N142" s="12"/>
    </row>
    <row r="143" customFormat="false" ht="12.75" hidden="false" customHeight="false" outlineLevel="0" collapsed="false">
      <c r="N143" s="12"/>
    </row>
    <row r="144" customFormat="false" ht="12.75" hidden="false" customHeight="false" outlineLevel="0" collapsed="false">
      <c r="N144" s="12"/>
    </row>
    <row r="145" customFormat="false" ht="12.75" hidden="false" customHeight="false" outlineLevel="0" collapsed="false">
      <c r="N145" s="12"/>
    </row>
    <row r="146" customFormat="false" ht="12.75" hidden="false" customHeight="false" outlineLevel="0" collapsed="false">
      <c r="N146" s="12"/>
    </row>
    <row r="147" customFormat="false" ht="12.75" hidden="false" customHeight="false" outlineLevel="0" collapsed="false">
      <c r="N147" s="12"/>
    </row>
    <row r="148" customFormat="false" ht="12.75" hidden="false" customHeight="false" outlineLevel="0" collapsed="false">
      <c r="N148" s="12"/>
    </row>
    <row r="149" customFormat="false" ht="12.75" hidden="false" customHeight="false" outlineLevel="0" collapsed="false">
      <c r="N149" s="12"/>
    </row>
    <row r="150" customFormat="false" ht="12.75" hidden="false" customHeight="false" outlineLevel="0" collapsed="false">
      <c r="N150" s="12"/>
    </row>
    <row r="151" customFormat="false" ht="12.75" hidden="false" customHeight="false" outlineLevel="0" collapsed="false">
      <c r="N151" s="12"/>
    </row>
    <row r="152" customFormat="false" ht="12.75" hidden="false" customHeight="false" outlineLevel="0" collapsed="false">
      <c r="N152" s="12"/>
    </row>
    <row r="153" customFormat="false" ht="12.75" hidden="false" customHeight="false" outlineLevel="0" collapsed="false">
      <c r="N153" s="12"/>
    </row>
    <row r="154" customFormat="false" ht="12.75" hidden="false" customHeight="false" outlineLevel="0" collapsed="false">
      <c r="N154" s="12"/>
    </row>
    <row r="155" customFormat="false" ht="12.75" hidden="false" customHeight="false" outlineLevel="0" collapsed="false">
      <c r="N155" s="12"/>
    </row>
    <row r="156" customFormat="false" ht="12.75" hidden="false" customHeight="false" outlineLevel="0" collapsed="false">
      <c r="N156" s="12"/>
    </row>
    <row r="157" customFormat="false" ht="12.75" hidden="false" customHeight="false" outlineLevel="0" collapsed="false">
      <c r="N157" s="12"/>
    </row>
    <row r="158" customFormat="false" ht="12.75" hidden="false" customHeight="false" outlineLevel="0" collapsed="false">
      <c r="N158" s="12"/>
    </row>
    <row r="159" customFormat="false" ht="12.75" hidden="false" customHeight="false" outlineLevel="0" collapsed="false">
      <c r="N159" s="12"/>
    </row>
    <row r="160" customFormat="false" ht="12.75" hidden="false" customHeight="false" outlineLevel="0" collapsed="false">
      <c r="N160" s="12"/>
    </row>
    <row r="161" customFormat="false" ht="12.75" hidden="false" customHeight="false" outlineLevel="0" collapsed="false">
      <c r="N161" s="12"/>
    </row>
    <row r="162" customFormat="false" ht="12.75" hidden="false" customHeight="false" outlineLevel="0" collapsed="false">
      <c r="N162" s="12"/>
    </row>
    <row r="163" customFormat="false" ht="12.75" hidden="false" customHeight="false" outlineLevel="0" collapsed="false">
      <c r="N163" s="12"/>
    </row>
    <row r="164" customFormat="false" ht="12.75" hidden="false" customHeight="false" outlineLevel="0" collapsed="false">
      <c r="N164" s="12"/>
    </row>
    <row r="165" customFormat="false" ht="12.75" hidden="false" customHeight="false" outlineLevel="0" collapsed="false">
      <c r="N165" s="12"/>
    </row>
    <row r="166" customFormat="false" ht="12.75" hidden="false" customHeight="false" outlineLevel="0" collapsed="false">
      <c r="N166" s="12"/>
    </row>
    <row r="167" customFormat="false" ht="12.75" hidden="false" customHeight="false" outlineLevel="0" collapsed="false">
      <c r="N167" s="12"/>
    </row>
    <row r="168" customFormat="false" ht="12.75" hidden="false" customHeight="false" outlineLevel="0" collapsed="false">
      <c r="N168" s="12"/>
    </row>
    <row r="169" customFormat="false" ht="12.75" hidden="false" customHeight="false" outlineLevel="0" collapsed="false">
      <c r="N169" s="12"/>
    </row>
    <row r="170" customFormat="false" ht="12.75" hidden="false" customHeight="false" outlineLevel="0" collapsed="false">
      <c r="N170" s="12"/>
    </row>
    <row r="171" customFormat="false" ht="12.75" hidden="false" customHeight="false" outlineLevel="0" collapsed="false">
      <c r="N171" s="12"/>
    </row>
    <row r="172" customFormat="false" ht="12.75" hidden="false" customHeight="false" outlineLevel="0" collapsed="false">
      <c r="N172" s="12"/>
    </row>
    <row r="173" customFormat="false" ht="12.75" hidden="false" customHeight="false" outlineLevel="0" collapsed="false">
      <c r="N173" s="12"/>
    </row>
    <row r="174" customFormat="false" ht="12.75" hidden="false" customHeight="false" outlineLevel="0" collapsed="false">
      <c r="N174" s="12"/>
    </row>
    <row r="175" customFormat="false" ht="12.75" hidden="false" customHeight="false" outlineLevel="0" collapsed="false">
      <c r="N175" s="12"/>
    </row>
    <row r="176" customFormat="false" ht="12.75" hidden="false" customHeight="false" outlineLevel="0" collapsed="false">
      <c r="N176" s="12"/>
    </row>
    <row r="177" customFormat="false" ht="12.75" hidden="false" customHeight="false" outlineLevel="0" collapsed="false">
      <c r="N177" s="12"/>
    </row>
    <row r="178" customFormat="false" ht="12.75" hidden="false" customHeight="false" outlineLevel="0" collapsed="false">
      <c r="N178" s="12"/>
    </row>
    <row r="179" customFormat="false" ht="12.75" hidden="false" customHeight="false" outlineLevel="0" collapsed="false">
      <c r="N179" s="12"/>
    </row>
    <row r="180" customFormat="false" ht="12.75" hidden="false" customHeight="false" outlineLevel="0" collapsed="false">
      <c r="N180" s="12"/>
    </row>
    <row r="181" customFormat="false" ht="12.75" hidden="false" customHeight="false" outlineLevel="0" collapsed="false">
      <c r="N181" s="12"/>
    </row>
    <row r="182" customFormat="false" ht="12.75" hidden="false" customHeight="false" outlineLevel="0" collapsed="false">
      <c r="N182" s="12"/>
    </row>
    <row r="183" customFormat="false" ht="12.75" hidden="false" customHeight="false" outlineLevel="0" collapsed="false">
      <c r="N183" s="12"/>
    </row>
    <row r="184" customFormat="false" ht="12.75" hidden="false" customHeight="false" outlineLevel="0" collapsed="false">
      <c r="N184" s="12"/>
    </row>
    <row r="185" customFormat="false" ht="12.75" hidden="false" customHeight="false" outlineLevel="0" collapsed="false">
      <c r="N185" s="12"/>
    </row>
    <row r="186" customFormat="false" ht="12.75" hidden="false" customHeight="false" outlineLevel="0" collapsed="false">
      <c r="N186" s="12"/>
    </row>
    <row r="187" customFormat="false" ht="12.75" hidden="false" customHeight="false" outlineLevel="0" collapsed="false">
      <c r="N187" s="12"/>
    </row>
    <row r="188" customFormat="false" ht="12.75" hidden="false" customHeight="false" outlineLevel="0" collapsed="false">
      <c r="N188" s="12"/>
    </row>
    <row r="189" customFormat="false" ht="12.75" hidden="false" customHeight="false" outlineLevel="0" collapsed="false">
      <c r="N189" s="12"/>
    </row>
    <row r="190" customFormat="false" ht="12.75" hidden="false" customHeight="false" outlineLevel="0" collapsed="false">
      <c r="N190" s="12"/>
    </row>
    <row r="191" customFormat="false" ht="12.75" hidden="false" customHeight="false" outlineLevel="0" collapsed="false">
      <c r="N191" s="12"/>
    </row>
    <row r="192" customFormat="false" ht="12.75" hidden="false" customHeight="false" outlineLevel="0" collapsed="false">
      <c r="N192" s="12"/>
    </row>
    <row r="193" customFormat="false" ht="12.75" hidden="false" customHeight="false" outlineLevel="0" collapsed="false">
      <c r="N193" s="12"/>
    </row>
    <row r="194" customFormat="false" ht="12.75" hidden="false" customHeight="false" outlineLevel="0" collapsed="false">
      <c r="N194" s="12"/>
    </row>
    <row r="195" customFormat="false" ht="12.75" hidden="false" customHeight="false" outlineLevel="0" collapsed="false">
      <c r="N195" s="12"/>
    </row>
    <row r="196" customFormat="false" ht="12.75" hidden="false" customHeight="false" outlineLevel="0" collapsed="false">
      <c r="N196" s="12"/>
    </row>
    <row r="197" customFormat="false" ht="12.75" hidden="false" customHeight="false" outlineLevel="0" collapsed="false">
      <c r="N197" s="12"/>
    </row>
    <row r="198" customFormat="false" ht="12.75" hidden="false" customHeight="false" outlineLevel="0" collapsed="false">
      <c r="N198" s="12"/>
    </row>
    <row r="199" customFormat="false" ht="12.75" hidden="false" customHeight="false" outlineLevel="0" collapsed="false">
      <c r="N199" s="12"/>
    </row>
    <row r="200" customFormat="false" ht="12.75" hidden="false" customHeight="false" outlineLevel="0" collapsed="false">
      <c r="N200" s="12"/>
    </row>
    <row r="201" customFormat="false" ht="12.75" hidden="false" customHeight="false" outlineLevel="0" collapsed="false">
      <c r="N201" s="12"/>
    </row>
    <row r="202" customFormat="false" ht="12.75" hidden="false" customHeight="false" outlineLevel="0" collapsed="false">
      <c r="N202" s="12"/>
    </row>
    <row r="203" customFormat="false" ht="12.75" hidden="false" customHeight="false" outlineLevel="0" collapsed="false">
      <c r="N203" s="12"/>
    </row>
    <row r="204" customFormat="false" ht="12.75" hidden="false" customHeight="false" outlineLevel="0" collapsed="false">
      <c r="N204" s="12"/>
    </row>
    <row r="205" customFormat="false" ht="12.75" hidden="false" customHeight="false" outlineLevel="0" collapsed="false">
      <c r="N205" s="12"/>
    </row>
    <row r="206" customFormat="false" ht="12.75" hidden="false" customHeight="false" outlineLevel="0" collapsed="false">
      <c r="N206" s="12"/>
    </row>
    <row r="207" customFormat="false" ht="12.75" hidden="false" customHeight="false" outlineLevel="0" collapsed="false">
      <c r="N207" s="12"/>
    </row>
    <row r="208" customFormat="false" ht="12.75" hidden="false" customHeight="false" outlineLevel="0" collapsed="false">
      <c r="N208" s="12"/>
    </row>
    <row r="209" customFormat="false" ht="12.75" hidden="false" customHeight="false" outlineLevel="0" collapsed="false">
      <c r="N209" s="12"/>
    </row>
    <row r="210" customFormat="false" ht="12.75" hidden="false" customHeight="false" outlineLevel="0" collapsed="false">
      <c r="N210" s="12"/>
    </row>
    <row r="211" customFormat="false" ht="12.75" hidden="false" customHeight="false" outlineLevel="0" collapsed="false">
      <c r="N211" s="12"/>
    </row>
    <row r="212" customFormat="false" ht="12.75" hidden="false" customHeight="false" outlineLevel="0" collapsed="false">
      <c r="N212" s="12"/>
    </row>
    <row r="213" customFormat="false" ht="12.75" hidden="false" customHeight="false" outlineLevel="0" collapsed="false">
      <c r="N213" s="12"/>
    </row>
    <row r="214" customFormat="false" ht="12.75" hidden="false" customHeight="false" outlineLevel="0" collapsed="false">
      <c r="N214" s="12"/>
    </row>
    <row r="215" customFormat="false" ht="12.75" hidden="false" customHeight="false" outlineLevel="0" collapsed="false">
      <c r="N215" s="12"/>
    </row>
    <row r="216" customFormat="false" ht="12.75" hidden="false" customHeight="false" outlineLevel="0" collapsed="false">
      <c r="N216" s="12"/>
    </row>
    <row r="217" customFormat="false" ht="12.75" hidden="false" customHeight="false" outlineLevel="0" collapsed="false">
      <c r="N217" s="12"/>
    </row>
    <row r="218" customFormat="false" ht="12.75" hidden="false" customHeight="false" outlineLevel="0" collapsed="false">
      <c r="N218" s="12"/>
    </row>
    <row r="219" customFormat="false" ht="12.75" hidden="false" customHeight="false" outlineLevel="0" collapsed="false">
      <c r="N219" s="12"/>
    </row>
    <row r="220" customFormat="false" ht="12.75" hidden="false" customHeight="false" outlineLevel="0" collapsed="false">
      <c r="N220" s="12"/>
    </row>
    <row r="221" customFormat="false" ht="12.75" hidden="false" customHeight="false" outlineLevel="0" collapsed="false">
      <c r="N221" s="12"/>
    </row>
    <row r="222" customFormat="false" ht="12.75" hidden="false" customHeight="false" outlineLevel="0" collapsed="false">
      <c r="N222" s="12"/>
    </row>
    <row r="223" customFormat="false" ht="12.75" hidden="false" customHeight="false" outlineLevel="0" collapsed="false">
      <c r="N223" s="12"/>
    </row>
    <row r="224" customFormat="false" ht="12.75" hidden="false" customHeight="false" outlineLevel="0" collapsed="false">
      <c r="N224" s="12"/>
    </row>
    <row r="225" customFormat="false" ht="12.75" hidden="false" customHeight="false" outlineLevel="0" collapsed="false">
      <c r="N225" s="12"/>
    </row>
    <row r="226" customFormat="false" ht="12.75" hidden="false" customHeight="false" outlineLevel="0" collapsed="false">
      <c r="N226" s="12"/>
    </row>
    <row r="227" customFormat="false" ht="12.75" hidden="false" customHeight="false" outlineLevel="0" collapsed="false">
      <c r="N227" s="12"/>
    </row>
    <row r="228" customFormat="false" ht="12.75" hidden="false" customHeight="false" outlineLevel="0" collapsed="false">
      <c r="N228" s="12"/>
    </row>
    <row r="229" customFormat="false" ht="12.75" hidden="false" customHeight="false" outlineLevel="0" collapsed="false">
      <c r="N229" s="12"/>
    </row>
    <row r="230" customFormat="false" ht="12.75" hidden="false" customHeight="false" outlineLevel="0" collapsed="false">
      <c r="N230" s="12"/>
    </row>
    <row r="231" customFormat="false" ht="12.75" hidden="false" customHeight="false" outlineLevel="0" collapsed="false">
      <c r="N231" s="12"/>
    </row>
    <row r="232" customFormat="false" ht="12.75" hidden="false" customHeight="false" outlineLevel="0" collapsed="false">
      <c r="N232" s="12"/>
    </row>
    <row r="233" customFormat="false" ht="12.75" hidden="false" customHeight="false" outlineLevel="0" collapsed="false">
      <c r="N233" s="12"/>
    </row>
    <row r="234" customFormat="false" ht="12.75" hidden="false" customHeight="false" outlineLevel="0" collapsed="false">
      <c r="N234" s="12"/>
    </row>
    <row r="235" customFormat="false" ht="12.75" hidden="false" customHeight="false" outlineLevel="0" collapsed="false">
      <c r="N235" s="12"/>
    </row>
    <row r="236" customFormat="false" ht="12.75" hidden="false" customHeight="false" outlineLevel="0" collapsed="false">
      <c r="N236" s="12"/>
    </row>
    <row r="237" customFormat="false" ht="12.75" hidden="false" customHeight="false" outlineLevel="0" collapsed="false">
      <c r="N237" s="12"/>
    </row>
    <row r="238" customFormat="false" ht="12.75" hidden="false" customHeight="false" outlineLevel="0" collapsed="false">
      <c r="N238" s="12"/>
    </row>
    <row r="239" customFormat="false" ht="12.75" hidden="false" customHeight="false" outlineLevel="0" collapsed="false">
      <c r="N239" s="12"/>
    </row>
    <row r="240" customFormat="false" ht="12.75" hidden="false" customHeight="false" outlineLevel="0" collapsed="false">
      <c r="N240" s="12"/>
    </row>
    <row r="241" customFormat="false" ht="12.75" hidden="false" customHeight="false" outlineLevel="0" collapsed="false">
      <c r="N241" s="12"/>
    </row>
    <row r="242" customFormat="false" ht="12.75" hidden="false" customHeight="false" outlineLevel="0" collapsed="false">
      <c r="N242" s="12"/>
    </row>
    <row r="243" customFormat="false" ht="12.75" hidden="false" customHeight="false" outlineLevel="0" collapsed="false">
      <c r="N243" s="12"/>
    </row>
    <row r="244" customFormat="false" ht="12.75" hidden="false" customHeight="false" outlineLevel="0" collapsed="false">
      <c r="N244" s="12"/>
    </row>
    <row r="245" customFormat="false" ht="12.75" hidden="false" customHeight="false" outlineLevel="0" collapsed="false">
      <c r="N245" s="12"/>
    </row>
    <row r="246" customFormat="false" ht="12.75" hidden="false" customHeight="false" outlineLevel="0" collapsed="false">
      <c r="N246" s="12"/>
    </row>
    <row r="247" customFormat="false" ht="12.75" hidden="false" customHeight="false" outlineLevel="0" collapsed="false">
      <c r="N247" s="12"/>
    </row>
    <row r="248" customFormat="false" ht="12.75" hidden="false" customHeight="false" outlineLevel="0" collapsed="false">
      <c r="N248" s="12"/>
    </row>
    <row r="249" customFormat="false" ht="12.75" hidden="false" customHeight="false" outlineLevel="0" collapsed="false">
      <c r="N249" s="12"/>
    </row>
    <row r="250" customFormat="false" ht="12.75" hidden="false" customHeight="false" outlineLevel="0" collapsed="false">
      <c r="N250" s="12"/>
    </row>
    <row r="251" customFormat="false" ht="12.75" hidden="false" customHeight="false" outlineLevel="0" collapsed="false">
      <c r="N251" s="12"/>
    </row>
    <row r="252" customFormat="false" ht="12.75" hidden="false" customHeight="false" outlineLevel="0" collapsed="false">
      <c r="N252" s="12"/>
    </row>
    <row r="253" customFormat="false" ht="12.75" hidden="false" customHeight="false" outlineLevel="0" collapsed="false">
      <c r="N253" s="12"/>
    </row>
    <row r="254" customFormat="false" ht="12.75" hidden="false" customHeight="false" outlineLevel="0" collapsed="false">
      <c r="N254" s="12"/>
    </row>
    <row r="255" customFormat="false" ht="12.75" hidden="false" customHeight="false" outlineLevel="0" collapsed="false">
      <c r="N255" s="12"/>
    </row>
    <row r="256" customFormat="false" ht="12.75" hidden="false" customHeight="false" outlineLevel="0" collapsed="false">
      <c r="N256" s="12"/>
    </row>
    <row r="257" customFormat="false" ht="12.75" hidden="false" customHeight="false" outlineLevel="0" collapsed="false">
      <c r="N257" s="12"/>
    </row>
    <row r="258" customFormat="false" ht="12.75" hidden="false" customHeight="false" outlineLevel="0" collapsed="false">
      <c r="N258" s="12"/>
    </row>
    <row r="259" customFormat="false" ht="12.75" hidden="false" customHeight="false" outlineLevel="0" collapsed="false">
      <c r="N259" s="12"/>
    </row>
    <row r="260" customFormat="false" ht="12.75" hidden="false" customHeight="false" outlineLevel="0" collapsed="false">
      <c r="N260" s="12"/>
    </row>
    <row r="261" customFormat="false" ht="12.75" hidden="false" customHeight="false" outlineLevel="0" collapsed="false">
      <c r="N261" s="12"/>
    </row>
    <row r="262" customFormat="false" ht="12.75" hidden="false" customHeight="false" outlineLevel="0" collapsed="false">
      <c r="N262" s="12"/>
    </row>
    <row r="263" customFormat="false" ht="12.75" hidden="false" customHeight="false" outlineLevel="0" collapsed="false">
      <c r="N263" s="12"/>
    </row>
    <row r="264" customFormat="false" ht="12.75" hidden="false" customHeight="false" outlineLevel="0" collapsed="false">
      <c r="N264" s="12"/>
    </row>
    <row r="265" customFormat="false" ht="12.75" hidden="false" customHeight="false" outlineLevel="0" collapsed="false">
      <c r="N265" s="12"/>
    </row>
    <row r="266" customFormat="false" ht="12.75" hidden="false" customHeight="false" outlineLevel="0" collapsed="false">
      <c r="N266" s="12"/>
    </row>
    <row r="267" customFormat="false" ht="12.75" hidden="false" customHeight="false" outlineLevel="0" collapsed="false">
      <c r="N267" s="12"/>
    </row>
    <row r="268" customFormat="false" ht="12.75" hidden="false" customHeight="false" outlineLevel="0" collapsed="false">
      <c r="N268" s="12"/>
    </row>
    <row r="269" customFormat="false" ht="12.75" hidden="false" customHeight="false" outlineLevel="0" collapsed="false">
      <c r="N269" s="12"/>
    </row>
    <row r="270" customFormat="false" ht="12.75" hidden="false" customHeight="false" outlineLevel="0" collapsed="false">
      <c r="N270" s="12"/>
    </row>
    <row r="271" customFormat="false" ht="12.75" hidden="false" customHeight="false" outlineLevel="0" collapsed="false">
      <c r="N271" s="12"/>
    </row>
    <row r="272" customFormat="false" ht="12.75" hidden="false" customHeight="false" outlineLevel="0" collapsed="false">
      <c r="N272" s="12"/>
    </row>
    <row r="273" customFormat="false" ht="12.75" hidden="false" customHeight="false" outlineLevel="0" collapsed="false">
      <c r="N273" s="12"/>
    </row>
    <row r="274" customFormat="false" ht="12.75" hidden="false" customHeight="false" outlineLevel="0" collapsed="false">
      <c r="N274" s="12"/>
    </row>
    <row r="275" customFormat="false" ht="12.75" hidden="false" customHeight="false" outlineLevel="0" collapsed="false">
      <c r="N275" s="12"/>
    </row>
    <row r="276" customFormat="false" ht="12.75" hidden="false" customHeight="false" outlineLevel="0" collapsed="false">
      <c r="N276" s="12"/>
    </row>
    <row r="277" customFormat="false" ht="12.75" hidden="false" customHeight="false" outlineLevel="0" collapsed="false">
      <c r="N277" s="12"/>
    </row>
    <row r="278" customFormat="false" ht="12.75" hidden="false" customHeight="false" outlineLevel="0" collapsed="false">
      <c r="N278" s="12"/>
    </row>
    <row r="279" customFormat="false" ht="12.75" hidden="false" customHeight="false" outlineLevel="0" collapsed="false">
      <c r="N279" s="12"/>
    </row>
    <row r="280" customFormat="false" ht="12.75" hidden="false" customHeight="false" outlineLevel="0" collapsed="false">
      <c r="N280" s="12"/>
    </row>
    <row r="281" customFormat="false" ht="12.75" hidden="false" customHeight="false" outlineLevel="0" collapsed="false">
      <c r="N281" s="12"/>
    </row>
    <row r="282" customFormat="false" ht="12.75" hidden="false" customHeight="false" outlineLevel="0" collapsed="false">
      <c r="N282" s="12"/>
    </row>
    <row r="283" customFormat="false" ht="12.75" hidden="false" customHeight="false" outlineLevel="0" collapsed="false">
      <c r="N283" s="12"/>
    </row>
    <row r="284" customFormat="false" ht="12.75" hidden="false" customHeight="false" outlineLevel="0" collapsed="false">
      <c r="N284" s="12"/>
    </row>
    <row r="285" customFormat="false" ht="12.75" hidden="false" customHeight="false" outlineLevel="0" collapsed="false">
      <c r="N285" s="12"/>
    </row>
    <row r="286" customFormat="false" ht="12.75" hidden="false" customHeight="false" outlineLevel="0" collapsed="false">
      <c r="N286" s="12"/>
    </row>
    <row r="287" customFormat="false" ht="12.75" hidden="false" customHeight="false" outlineLevel="0" collapsed="false">
      <c r="N287" s="12"/>
    </row>
    <row r="288" customFormat="false" ht="12.75" hidden="false" customHeight="false" outlineLevel="0" collapsed="false">
      <c r="N288" s="12"/>
    </row>
    <row r="289" customFormat="false" ht="12.75" hidden="false" customHeight="false" outlineLevel="0" collapsed="false">
      <c r="N289" s="12"/>
    </row>
    <row r="290" customFormat="false" ht="12.75" hidden="false" customHeight="false" outlineLevel="0" collapsed="false">
      <c r="N290" s="12"/>
    </row>
    <row r="291" customFormat="false" ht="12.75" hidden="false" customHeight="false" outlineLevel="0" collapsed="false">
      <c r="N291" s="12"/>
    </row>
    <row r="292" customFormat="false" ht="12.75" hidden="false" customHeight="false" outlineLevel="0" collapsed="false">
      <c r="N292" s="12"/>
    </row>
    <row r="293" customFormat="false" ht="12.75" hidden="false" customHeight="false" outlineLevel="0" collapsed="false">
      <c r="N293" s="12"/>
    </row>
    <row r="294" customFormat="false" ht="12.75" hidden="false" customHeight="false" outlineLevel="0" collapsed="false">
      <c r="N294" s="12"/>
    </row>
    <row r="295" customFormat="false" ht="12.75" hidden="false" customHeight="false" outlineLevel="0" collapsed="false">
      <c r="N295" s="12"/>
    </row>
    <row r="296" customFormat="false" ht="12.75" hidden="false" customHeight="false" outlineLevel="0" collapsed="false">
      <c r="N296" s="12"/>
    </row>
    <row r="297" customFormat="false" ht="12.75" hidden="false" customHeight="false" outlineLevel="0" collapsed="false">
      <c r="N297" s="12"/>
    </row>
    <row r="298" customFormat="false" ht="12.75" hidden="false" customHeight="false" outlineLevel="0" collapsed="false">
      <c r="N298" s="12"/>
    </row>
    <row r="299" customFormat="false" ht="12.75" hidden="false" customHeight="false" outlineLevel="0" collapsed="false">
      <c r="N299" s="12"/>
    </row>
    <row r="300" customFormat="false" ht="12.75" hidden="false" customHeight="false" outlineLevel="0" collapsed="false">
      <c r="N300" s="12"/>
    </row>
    <row r="301" customFormat="false" ht="12.75" hidden="false" customHeight="false" outlineLevel="0" collapsed="false">
      <c r="N301" s="12"/>
    </row>
    <row r="302" customFormat="false" ht="12.75" hidden="false" customHeight="false" outlineLevel="0" collapsed="false">
      <c r="N302" s="12"/>
    </row>
    <row r="303" customFormat="false" ht="12.75" hidden="false" customHeight="false" outlineLevel="0" collapsed="false">
      <c r="N303" s="12"/>
    </row>
    <row r="304" customFormat="false" ht="12.75" hidden="false" customHeight="false" outlineLevel="0" collapsed="false">
      <c r="N304" s="12"/>
    </row>
    <row r="305" customFormat="false" ht="12.75" hidden="false" customHeight="false" outlineLevel="0" collapsed="false">
      <c r="N305" s="12"/>
    </row>
    <row r="306" customFormat="false" ht="12.75" hidden="false" customHeight="false" outlineLevel="0" collapsed="false">
      <c r="N306" s="12"/>
    </row>
    <row r="307" customFormat="false" ht="12.75" hidden="false" customHeight="false" outlineLevel="0" collapsed="false">
      <c r="N307" s="12"/>
    </row>
    <row r="308" customFormat="false" ht="12.75" hidden="false" customHeight="false" outlineLevel="0" collapsed="false">
      <c r="N308" s="12"/>
    </row>
    <row r="309" customFormat="false" ht="12.75" hidden="false" customHeight="false" outlineLevel="0" collapsed="false">
      <c r="N309" s="12"/>
    </row>
    <row r="310" customFormat="false" ht="12.75" hidden="false" customHeight="false" outlineLevel="0" collapsed="false">
      <c r="N310" s="12"/>
    </row>
    <row r="311" customFormat="false" ht="12.75" hidden="false" customHeight="false" outlineLevel="0" collapsed="false">
      <c r="N311" s="12"/>
    </row>
    <row r="312" customFormat="false" ht="12.75" hidden="false" customHeight="false" outlineLevel="0" collapsed="false">
      <c r="N312" s="12"/>
    </row>
    <row r="313" customFormat="false" ht="12.75" hidden="false" customHeight="false" outlineLevel="0" collapsed="false">
      <c r="N313" s="12"/>
    </row>
    <row r="314" customFormat="false" ht="12.75" hidden="false" customHeight="false" outlineLevel="0" collapsed="false">
      <c r="N314" s="12"/>
    </row>
    <row r="315" customFormat="false" ht="12.75" hidden="false" customHeight="false" outlineLevel="0" collapsed="false">
      <c r="N315" s="12"/>
    </row>
    <row r="316" customFormat="false" ht="12.75" hidden="false" customHeight="false" outlineLevel="0" collapsed="false">
      <c r="N316" s="12"/>
    </row>
    <row r="317" customFormat="false" ht="12.75" hidden="false" customHeight="false" outlineLevel="0" collapsed="false">
      <c r="N317" s="12"/>
    </row>
    <row r="318" customFormat="false" ht="12.75" hidden="false" customHeight="false" outlineLevel="0" collapsed="false">
      <c r="N318" s="12"/>
    </row>
    <row r="319" customFormat="false" ht="12.75" hidden="false" customHeight="false" outlineLevel="0" collapsed="false">
      <c r="N319" s="12"/>
    </row>
    <row r="320" customFormat="false" ht="12.75" hidden="false" customHeight="false" outlineLevel="0" collapsed="false">
      <c r="N320" s="12"/>
    </row>
    <row r="321" customFormat="false" ht="12.75" hidden="false" customHeight="false" outlineLevel="0" collapsed="false">
      <c r="N321" s="12"/>
    </row>
    <row r="322" customFormat="false" ht="12.75" hidden="false" customHeight="false" outlineLevel="0" collapsed="false">
      <c r="N322" s="12"/>
    </row>
    <row r="323" customFormat="false" ht="12.75" hidden="false" customHeight="false" outlineLevel="0" collapsed="false">
      <c r="N323" s="12"/>
    </row>
    <row r="324" customFormat="false" ht="12.75" hidden="false" customHeight="false" outlineLevel="0" collapsed="false">
      <c r="N324" s="12"/>
    </row>
    <row r="325" customFormat="false" ht="12.75" hidden="false" customHeight="false" outlineLevel="0" collapsed="false">
      <c r="N325" s="12"/>
    </row>
    <row r="326" customFormat="false" ht="12.75" hidden="false" customHeight="false" outlineLevel="0" collapsed="false">
      <c r="N326" s="12"/>
    </row>
    <row r="327" customFormat="false" ht="12.75" hidden="false" customHeight="false" outlineLevel="0" collapsed="false">
      <c r="N327" s="12"/>
    </row>
    <row r="328" customFormat="false" ht="12.75" hidden="false" customHeight="false" outlineLevel="0" collapsed="false">
      <c r="N328" s="12"/>
    </row>
    <row r="329" customFormat="false" ht="12.75" hidden="false" customHeight="false" outlineLevel="0" collapsed="false">
      <c r="N329" s="12"/>
    </row>
    <row r="330" customFormat="false" ht="12.75" hidden="false" customHeight="false" outlineLevel="0" collapsed="false">
      <c r="N330" s="12"/>
    </row>
    <row r="331" customFormat="false" ht="12.75" hidden="false" customHeight="false" outlineLevel="0" collapsed="false">
      <c r="N331" s="12"/>
    </row>
    <row r="332" customFormat="false" ht="12.75" hidden="false" customHeight="false" outlineLevel="0" collapsed="false">
      <c r="N332" s="12"/>
    </row>
    <row r="333" customFormat="false" ht="12.75" hidden="false" customHeight="false" outlineLevel="0" collapsed="false">
      <c r="N333" s="12"/>
    </row>
    <row r="334" customFormat="false" ht="12.75" hidden="false" customHeight="false" outlineLevel="0" collapsed="false">
      <c r="N334" s="12"/>
    </row>
    <row r="335" customFormat="false" ht="12.75" hidden="false" customHeight="false" outlineLevel="0" collapsed="false">
      <c r="N335" s="12"/>
    </row>
    <row r="336" customFormat="false" ht="12.75" hidden="false" customHeight="false" outlineLevel="0" collapsed="false">
      <c r="N336" s="12"/>
    </row>
    <row r="337" customFormat="false" ht="12.75" hidden="false" customHeight="false" outlineLevel="0" collapsed="false">
      <c r="N337" s="12"/>
    </row>
    <row r="338" customFormat="false" ht="12.75" hidden="false" customHeight="false" outlineLevel="0" collapsed="false">
      <c r="N338" s="12"/>
    </row>
    <row r="339" customFormat="false" ht="12.75" hidden="false" customHeight="false" outlineLevel="0" collapsed="false">
      <c r="N339" s="12"/>
    </row>
    <row r="340" customFormat="false" ht="12.75" hidden="false" customHeight="false" outlineLevel="0" collapsed="false">
      <c r="N340" s="12"/>
    </row>
    <row r="341" customFormat="false" ht="12.75" hidden="false" customHeight="false" outlineLevel="0" collapsed="false">
      <c r="N341" s="12"/>
    </row>
    <row r="342" customFormat="false" ht="12.75" hidden="false" customHeight="false" outlineLevel="0" collapsed="false">
      <c r="N342" s="12"/>
    </row>
    <row r="343" customFormat="false" ht="12.75" hidden="false" customHeight="false" outlineLevel="0" collapsed="false">
      <c r="N343" s="12"/>
    </row>
    <row r="344" customFormat="false" ht="12.75" hidden="false" customHeight="false" outlineLevel="0" collapsed="false">
      <c r="N344" s="12"/>
    </row>
    <row r="345" customFormat="false" ht="12.75" hidden="false" customHeight="false" outlineLevel="0" collapsed="false">
      <c r="N345" s="12"/>
    </row>
    <row r="346" customFormat="false" ht="12.75" hidden="false" customHeight="false" outlineLevel="0" collapsed="false">
      <c r="N346" s="12"/>
    </row>
    <row r="347" customFormat="false" ht="12.75" hidden="false" customHeight="false" outlineLevel="0" collapsed="false">
      <c r="N347" s="12"/>
    </row>
    <row r="348" customFormat="false" ht="12.75" hidden="false" customHeight="false" outlineLevel="0" collapsed="false">
      <c r="N348" s="12"/>
    </row>
    <row r="349" customFormat="false" ht="12.75" hidden="false" customHeight="false" outlineLevel="0" collapsed="false">
      <c r="N349" s="12"/>
    </row>
    <row r="350" customFormat="false" ht="12.75" hidden="false" customHeight="false" outlineLevel="0" collapsed="false">
      <c r="N350" s="12"/>
    </row>
    <row r="351" customFormat="false" ht="12.75" hidden="false" customHeight="false" outlineLevel="0" collapsed="false">
      <c r="N351" s="12"/>
    </row>
    <row r="352" customFormat="false" ht="12.75" hidden="false" customHeight="false" outlineLevel="0" collapsed="false">
      <c r="N352" s="12"/>
    </row>
    <row r="353" customFormat="false" ht="12.75" hidden="false" customHeight="false" outlineLevel="0" collapsed="false">
      <c r="N353" s="12"/>
    </row>
    <row r="354" customFormat="false" ht="12.75" hidden="false" customHeight="false" outlineLevel="0" collapsed="false">
      <c r="N354" s="12"/>
    </row>
    <row r="355" customFormat="false" ht="12.75" hidden="false" customHeight="false" outlineLevel="0" collapsed="false">
      <c r="N355" s="12"/>
    </row>
    <row r="356" customFormat="false" ht="12.75" hidden="false" customHeight="false" outlineLevel="0" collapsed="false">
      <c r="N356" s="12"/>
    </row>
    <row r="357" customFormat="false" ht="12.75" hidden="false" customHeight="false" outlineLevel="0" collapsed="false">
      <c r="N357" s="12"/>
    </row>
    <row r="358" customFormat="false" ht="12.75" hidden="false" customHeight="false" outlineLevel="0" collapsed="false">
      <c r="N358" s="12"/>
    </row>
    <row r="359" customFormat="false" ht="12.75" hidden="false" customHeight="false" outlineLevel="0" collapsed="false">
      <c r="N359" s="12"/>
    </row>
    <row r="360" customFormat="false" ht="12.75" hidden="false" customHeight="false" outlineLevel="0" collapsed="false">
      <c r="N360" s="12"/>
    </row>
    <row r="361" customFormat="false" ht="12.75" hidden="false" customHeight="false" outlineLevel="0" collapsed="false">
      <c r="N361" s="12"/>
    </row>
    <row r="362" customFormat="false" ht="12.75" hidden="false" customHeight="false" outlineLevel="0" collapsed="false">
      <c r="N362" s="12"/>
    </row>
    <row r="363" customFormat="false" ht="12.75" hidden="false" customHeight="false" outlineLevel="0" collapsed="false">
      <c r="N363" s="12"/>
    </row>
    <row r="364" customFormat="false" ht="12.75" hidden="false" customHeight="false" outlineLevel="0" collapsed="false">
      <c r="N364" s="12"/>
    </row>
    <row r="365" customFormat="false" ht="12.75" hidden="false" customHeight="false" outlineLevel="0" collapsed="false">
      <c r="N365" s="12"/>
    </row>
    <row r="366" customFormat="false" ht="12.75" hidden="false" customHeight="false" outlineLevel="0" collapsed="false">
      <c r="N366" s="12"/>
    </row>
    <row r="367" customFormat="false" ht="12.75" hidden="false" customHeight="false" outlineLevel="0" collapsed="false">
      <c r="N367" s="12"/>
    </row>
    <row r="368" customFormat="false" ht="12.75" hidden="false" customHeight="false" outlineLevel="0" collapsed="false">
      <c r="N368" s="12"/>
    </row>
    <row r="369" customFormat="false" ht="12.75" hidden="false" customHeight="false" outlineLevel="0" collapsed="false">
      <c r="N369" s="12"/>
    </row>
    <row r="370" customFormat="false" ht="12.75" hidden="false" customHeight="false" outlineLevel="0" collapsed="false">
      <c r="N370" s="12"/>
    </row>
    <row r="371" customFormat="false" ht="12.75" hidden="false" customHeight="false" outlineLevel="0" collapsed="false">
      <c r="N371" s="12"/>
    </row>
    <row r="372" customFormat="false" ht="12.75" hidden="false" customHeight="false" outlineLevel="0" collapsed="false">
      <c r="N372" s="12"/>
    </row>
    <row r="373" customFormat="false" ht="12.75" hidden="false" customHeight="false" outlineLevel="0" collapsed="false">
      <c r="N373" s="12"/>
    </row>
    <row r="374" customFormat="false" ht="12.75" hidden="false" customHeight="false" outlineLevel="0" collapsed="false">
      <c r="N374" s="12"/>
    </row>
    <row r="375" customFormat="false" ht="12.75" hidden="false" customHeight="false" outlineLevel="0" collapsed="false">
      <c r="N375" s="12"/>
    </row>
    <row r="376" customFormat="false" ht="12.75" hidden="false" customHeight="false" outlineLevel="0" collapsed="false">
      <c r="N376" s="12"/>
    </row>
    <row r="377" customFormat="false" ht="12.75" hidden="false" customHeight="false" outlineLevel="0" collapsed="false">
      <c r="N377" s="12"/>
    </row>
    <row r="378" customFormat="false" ht="12.75" hidden="false" customHeight="false" outlineLevel="0" collapsed="false">
      <c r="N378" s="12"/>
    </row>
    <row r="379" customFormat="false" ht="12.75" hidden="false" customHeight="false" outlineLevel="0" collapsed="false">
      <c r="N379" s="12"/>
    </row>
    <row r="380" customFormat="false" ht="12.75" hidden="false" customHeight="false" outlineLevel="0" collapsed="false">
      <c r="N380" s="12"/>
    </row>
    <row r="381" customFormat="false" ht="12.75" hidden="false" customHeight="false" outlineLevel="0" collapsed="false">
      <c r="N381" s="12"/>
    </row>
    <row r="382" customFormat="false" ht="12.75" hidden="false" customHeight="false" outlineLevel="0" collapsed="false">
      <c r="N382" s="12"/>
    </row>
    <row r="383" customFormat="false" ht="12.75" hidden="false" customHeight="false" outlineLevel="0" collapsed="false">
      <c r="N383" s="12"/>
    </row>
    <row r="384" customFormat="false" ht="12.75" hidden="false" customHeight="false" outlineLevel="0" collapsed="false">
      <c r="N384" s="12"/>
    </row>
    <row r="385" customFormat="false" ht="12.75" hidden="false" customHeight="false" outlineLevel="0" collapsed="false">
      <c r="N385" s="12"/>
    </row>
    <row r="386" customFormat="false" ht="12.75" hidden="false" customHeight="false" outlineLevel="0" collapsed="false">
      <c r="N386" s="12"/>
    </row>
    <row r="387" customFormat="false" ht="12.75" hidden="false" customHeight="false" outlineLevel="0" collapsed="false">
      <c r="N387" s="12"/>
    </row>
    <row r="388" customFormat="false" ht="12.75" hidden="false" customHeight="false" outlineLevel="0" collapsed="false">
      <c r="N388" s="12"/>
    </row>
    <row r="389" customFormat="false" ht="12.75" hidden="false" customHeight="false" outlineLevel="0" collapsed="false">
      <c r="N389" s="12"/>
    </row>
    <row r="390" customFormat="false" ht="12.75" hidden="false" customHeight="false" outlineLevel="0" collapsed="false">
      <c r="N390" s="12"/>
    </row>
    <row r="391" customFormat="false" ht="12.75" hidden="false" customHeight="false" outlineLevel="0" collapsed="false">
      <c r="N391" s="12"/>
    </row>
    <row r="392" customFormat="false" ht="12.75" hidden="false" customHeight="false" outlineLevel="0" collapsed="false">
      <c r="N392" s="12"/>
    </row>
    <row r="393" customFormat="false" ht="12.75" hidden="false" customHeight="false" outlineLevel="0" collapsed="false">
      <c r="N393" s="12"/>
    </row>
    <row r="394" customFormat="false" ht="12.75" hidden="false" customHeight="false" outlineLevel="0" collapsed="false">
      <c r="N394" s="12"/>
    </row>
    <row r="395" customFormat="false" ht="12.75" hidden="false" customHeight="false" outlineLevel="0" collapsed="false">
      <c r="N395" s="12"/>
    </row>
    <row r="396" customFormat="false" ht="12.75" hidden="false" customHeight="false" outlineLevel="0" collapsed="false">
      <c r="N396" s="12"/>
    </row>
    <row r="397" customFormat="false" ht="12.75" hidden="false" customHeight="false" outlineLevel="0" collapsed="false">
      <c r="N397" s="12"/>
    </row>
    <row r="398" customFormat="false" ht="12.75" hidden="false" customHeight="false" outlineLevel="0" collapsed="false">
      <c r="N398" s="12"/>
    </row>
    <row r="399" customFormat="false" ht="12.75" hidden="false" customHeight="false" outlineLevel="0" collapsed="false">
      <c r="N399" s="12"/>
    </row>
    <row r="400" customFormat="false" ht="12.75" hidden="false" customHeight="false" outlineLevel="0" collapsed="false">
      <c r="N400" s="12"/>
    </row>
    <row r="401" customFormat="false" ht="12.75" hidden="false" customHeight="false" outlineLevel="0" collapsed="false">
      <c r="N401" s="12"/>
    </row>
    <row r="402" customFormat="false" ht="12.75" hidden="false" customHeight="false" outlineLevel="0" collapsed="false">
      <c r="N402" s="12"/>
    </row>
    <row r="403" customFormat="false" ht="12.75" hidden="false" customHeight="false" outlineLevel="0" collapsed="false">
      <c r="N403" s="12"/>
    </row>
    <row r="404" customFormat="false" ht="12.75" hidden="false" customHeight="false" outlineLevel="0" collapsed="false">
      <c r="N404" s="12"/>
    </row>
    <row r="405" customFormat="false" ht="12.75" hidden="false" customHeight="false" outlineLevel="0" collapsed="false">
      <c r="N405" s="12"/>
    </row>
    <row r="406" customFormat="false" ht="12.75" hidden="false" customHeight="false" outlineLevel="0" collapsed="false">
      <c r="N406" s="12"/>
    </row>
    <row r="407" customFormat="false" ht="12.75" hidden="false" customHeight="false" outlineLevel="0" collapsed="false">
      <c r="N407" s="12"/>
    </row>
    <row r="408" customFormat="false" ht="12.75" hidden="false" customHeight="false" outlineLevel="0" collapsed="false">
      <c r="N408" s="12"/>
    </row>
    <row r="409" customFormat="false" ht="12.75" hidden="false" customHeight="false" outlineLevel="0" collapsed="false">
      <c r="N409" s="12"/>
    </row>
    <row r="410" customFormat="false" ht="12.75" hidden="false" customHeight="false" outlineLevel="0" collapsed="false">
      <c r="N410" s="12"/>
    </row>
    <row r="411" customFormat="false" ht="12.75" hidden="false" customHeight="false" outlineLevel="0" collapsed="false">
      <c r="N411" s="12"/>
    </row>
    <row r="412" customFormat="false" ht="12.75" hidden="false" customHeight="false" outlineLevel="0" collapsed="false">
      <c r="N412" s="12"/>
    </row>
    <row r="413" customFormat="false" ht="12.75" hidden="false" customHeight="false" outlineLevel="0" collapsed="false">
      <c r="N413" s="12"/>
    </row>
    <row r="414" customFormat="false" ht="12.75" hidden="false" customHeight="false" outlineLevel="0" collapsed="false">
      <c r="N414" s="12"/>
    </row>
    <row r="415" customFormat="false" ht="12.75" hidden="false" customHeight="false" outlineLevel="0" collapsed="false">
      <c r="N415" s="12"/>
    </row>
    <row r="416" customFormat="false" ht="12.75" hidden="false" customHeight="false" outlineLevel="0" collapsed="false">
      <c r="N416" s="12"/>
    </row>
    <row r="417" customFormat="false" ht="12.75" hidden="false" customHeight="false" outlineLevel="0" collapsed="false">
      <c r="N417" s="12"/>
    </row>
    <row r="418" customFormat="false" ht="12.75" hidden="false" customHeight="false" outlineLevel="0" collapsed="false">
      <c r="N418" s="12"/>
    </row>
    <row r="419" customFormat="false" ht="12.75" hidden="false" customHeight="false" outlineLevel="0" collapsed="false">
      <c r="N419" s="12"/>
    </row>
    <row r="420" customFormat="false" ht="12.75" hidden="false" customHeight="false" outlineLevel="0" collapsed="false">
      <c r="N420" s="12"/>
    </row>
    <row r="421" customFormat="false" ht="12.75" hidden="false" customHeight="false" outlineLevel="0" collapsed="false">
      <c r="N421" s="12"/>
    </row>
    <row r="422" customFormat="false" ht="12.75" hidden="false" customHeight="false" outlineLevel="0" collapsed="false">
      <c r="N422" s="12"/>
    </row>
    <row r="423" customFormat="false" ht="12.75" hidden="false" customHeight="false" outlineLevel="0" collapsed="false">
      <c r="N423" s="12"/>
    </row>
    <row r="424" customFormat="false" ht="12.75" hidden="false" customHeight="false" outlineLevel="0" collapsed="false">
      <c r="N424" s="12"/>
    </row>
    <row r="425" customFormat="false" ht="12.75" hidden="false" customHeight="false" outlineLevel="0" collapsed="false">
      <c r="N425" s="12"/>
    </row>
    <row r="426" customFormat="false" ht="12.75" hidden="false" customHeight="false" outlineLevel="0" collapsed="false">
      <c r="N426" s="12"/>
    </row>
    <row r="427" customFormat="false" ht="12.75" hidden="false" customHeight="false" outlineLevel="0" collapsed="false">
      <c r="N427" s="12"/>
    </row>
    <row r="428" customFormat="false" ht="12.75" hidden="false" customHeight="false" outlineLevel="0" collapsed="false">
      <c r="N428" s="12"/>
    </row>
    <row r="429" customFormat="false" ht="12.75" hidden="false" customHeight="false" outlineLevel="0" collapsed="false">
      <c r="N429" s="12"/>
    </row>
    <row r="430" customFormat="false" ht="12.75" hidden="false" customHeight="false" outlineLevel="0" collapsed="false">
      <c r="N430" s="12"/>
    </row>
    <row r="431" customFormat="false" ht="12.75" hidden="false" customHeight="false" outlineLevel="0" collapsed="false">
      <c r="N431" s="12"/>
    </row>
    <row r="432" customFormat="false" ht="12.75" hidden="false" customHeight="false" outlineLevel="0" collapsed="false">
      <c r="N432" s="12"/>
    </row>
    <row r="433" customFormat="false" ht="12.75" hidden="false" customHeight="false" outlineLevel="0" collapsed="false">
      <c r="N433" s="12"/>
    </row>
    <row r="434" customFormat="false" ht="12.75" hidden="false" customHeight="false" outlineLevel="0" collapsed="false">
      <c r="N434" s="12"/>
    </row>
    <row r="435" customFormat="false" ht="12.75" hidden="false" customHeight="false" outlineLevel="0" collapsed="false">
      <c r="N435" s="12"/>
    </row>
    <row r="436" customFormat="false" ht="12.75" hidden="false" customHeight="false" outlineLevel="0" collapsed="false">
      <c r="N436" s="12"/>
    </row>
    <row r="437" customFormat="false" ht="12.75" hidden="false" customHeight="false" outlineLevel="0" collapsed="false">
      <c r="N437" s="12"/>
    </row>
    <row r="438" customFormat="false" ht="12.75" hidden="false" customHeight="false" outlineLevel="0" collapsed="false">
      <c r="N438" s="12"/>
    </row>
    <row r="439" customFormat="false" ht="12.75" hidden="false" customHeight="false" outlineLevel="0" collapsed="false">
      <c r="N439" s="12"/>
    </row>
    <row r="440" customFormat="false" ht="12.75" hidden="false" customHeight="false" outlineLevel="0" collapsed="false">
      <c r="N440" s="12"/>
    </row>
    <row r="441" customFormat="false" ht="12.75" hidden="false" customHeight="false" outlineLevel="0" collapsed="false">
      <c r="N441" s="12"/>
    </row>
    <row r="442" customFormat="false" ht="12.75" hidden="false" customHeight="false" outlineLevel="0" collapsed="false">
      <c r="N442" s="12"/>
    </row>
    <row r="443" customFormat="false" ht="12.75" hidden="false" customHeight="false" outlineLevel="0" collapsed="false">
      <c r="N443" s="12"/>
    </row>
    <row r="444" customFormat="false" ht="12.75" hidden="false" customHeight="false" outlineLevel="0" collapsed="false">
      <c r="N444" s="12"/>
    </row>
    <row r="445" customFormat="false" ht="12.75" hidden="false" customHeight="false" outlineLevel="0" collapsed="false">
      <c r="N445" s="12"/>
    </row>
    <row r="446" customFormat="false" ht="12.75" hidden="false" customHeight="false" outlineLevel="0" collapsed="false">
      <c r="N446" s="12"/>
    </row>
    <row r="447" customFormat="false" ht="12.75" hidden="false" customHeight="false" outlineLevel="0" collapsed="false">
      <c r="N447" s="12"/>
    </row>
    <row r="448" customFormat="false" ht="12.75" hidden="false" customHeight="false" outlineLevel="0" collapsed="false">
      <c r="N448" s="12"/>
    </row>
    <row r="449" customFormat="false" ht="12.75" hidden="false" customHeight="false" outlineLevel="0" collapsed="false">
      <c r="N449" s="12"/>
    </row>
    <row r="450" customFormat="false" ht="12.75" hidden="false" customHeight="false" outlineLevel="0" collapsed="false">
      <c r="N450" s="12"/>
    </row>
    <row r="451" customFormat="false" ht="12.75" hidden="false" customHeight="false" outlineLevel="0" collapsed="false">
      <c r="N451" s="12"/>
    </row>
    <row r="452" customFormat="false" ht="12.75" hidden="false" customHeight="false" outlineLevel="0" collapsed="false">
      <c r="N452" s="12"/>
    </row>
    <row r="453" customFormat="false" ht="12.75" hidden="false" customHeight="false" outlineLevel="0" collapsed="false">
      <c r="N453" s="12"/>
    </row>
    <row r="454" customFormat="false" ht="12.75" hidden="false" customHeight="false" outlineLevel="0" collapsed="false">
      <c r="N454" s="12"/>
    </row>
    <row r="455" customFormat="false" ht="12.75" hidden="false" customHeight="false" outlineLevel="0" collapsed="false">
      <c r="N455" s="12"/>
    </row>
    <row r="456" customFormat="false" ht="12.75" hidden="false" customHeight="false" outlineLevel="0" collapsed="false">
      <c r="N456" s="12"/>
    </row>
    <row r="457" customFormat="false" ht="12.75" hidden="false" customHeight="false" outlineLevel="0" collapsed="false">
      <c r="N457" s="12"/>
    </row>
    <row r="458" customFormat="false" ht="12.75" hidden="false" customHeight="false" outlineLevel="0" collapsed="false">
      <c r="N458" s="12"/>
    </row>
    <row r="459" customFormat="false" ht="12.75" hidden="false" customHeight="false" outlineLevel="0" collapsed="false">
      <c r="N459" s="12"/>
    </row>
    <row r="460" customFormat="false" ht="12.75" hidden="false" customHeight="false" outlineLevel="0" collapsed="false">
      <c r="N460" s="12"/>
    </row>
    <row r="461" customFormat="false" ht="12.75" hidden="false" customHeight="false" outlineLevel="0" collapsed="false">
      <c r="N461" s="12"/>
    </row>
    <row r="462" customFormat="false" ht="12.75" hidden="false" customHeight="false" outlineLevel="0" collapsed="false">
      <c r="N462" s="12"/>
    </row>
    <row r="463" customFormat="false" ht="12.75" hidden="false" customHeight="false" outlineLevel="0" collapsed="false">
      <c r="N463" s="12"/>
    </row>
    <row r="464" customFormat="false" ht="12.75" hidden="false" customHeight="false" outlineLevel="0" collapsed="false">
      <c r="N464" s="12"/>
    </row>
    <row r="465" customFormat="false" ht="12.75" hidden="false" customHeight="false" outlineLevel="0" collapsed="false">
      <c r="N465" s="12"/>
    </row>
    <row r="466" customFormat="false" ht="12.75" hidden="false" customHeight="false" outlineLevel="0" collapsed="false">
      <c r="N466" s="12"/>
    </row>
    <row r="467" customFormat="false" ht="12.75" hidden="false" customHeight="false" outlineLevel="0" collapsed="false">
      <c r="N467" s="12"/>
    </row>
    <row r="468" customFormat="false" ht="12.75" hidden="false" customHeight="false" outlineLevel="0" collapsed="false">
      <c r="N468" s="12"/>
    </row>
    <row r="469" customFormat="false" ht="12.75" hidden="false" customHeight="false" outlineLevel="0" collapsed="false">
      <c r="N469" s="12"/>
    </row>
    <row r="470" customFormat="false" ht="12.75" hidden="false" customHeight="false" outlineLevel="0" collapsed="false">
      <c r="N470" s="12"/>
    </row>
    <row r="471" customFormat="false" ht="12.75" hidden="false" customHeight="false" outlineLevel="0" collapsed="false">
      <c r="N471" s="12"/>
    </row>
    <row r="472" customFormat="false" ht="12.75" hidden="false" customHeight="false" outlineLevel="0" collapsed="false">
      <c r="N472" s="12"/>
    </row>
    <row r="473" customFormat="false" ht="12.75" hidden="false" customHeight="false" outlineLevel="0" collapsed="false">
      <c r="N473" s="12"/>
    </row>
    <row r="474" customFormat="false" ht="12.75" hidden="false" customHeight="false" outlineLevel="0" collapsed="false">
      <c r="N474" s="12"/>
    </row>
    <row r="475" customFormat="false" ht="12.75" hidden="false" customHeight="false" outlineLevel="0" collapsed="false">
      <c r="N475" s="12"/>
    </row>
    <row r="476" customFormat="false" ht="12.75" hidden="false" customHeight="false" outlineLevel="0" collapsed="false">
      <c r="N476" s="12"/>
    </row>
    <row r="477" customFormat="false" ht="12.75" hidden="false" customHeight="false" outlineLevel="0" collapsed="false">
      <c r="N477" s="12"/>
    </row>
    <row r="478" customFormat="false" ht="12.75" hidden="false" customHeight="false" outlineLevel="0" collapsed="false">
      <c r="N478" s="12"/>
    </row>
    <row r="479" customFormat="false" ht="12.75" hidden="false" customHeight="false" outlineLevel="0" collapsed="false">
      <c r="N479" s="12"/>
    </row>
    <row r="480" customFormat="false" ht="12.75" hidden="false" customHeight="false" outlineLevel="0" collapsed="false">
      <c r="N480" s="12"/>
    </row>
    <row r="481" customFormat="false" ht="12.75" hidden="false" customHeight="false" outlineLevel="0" collapsed="false">
      <c r="N481" s="12"/>
    </row>
    <row r="482" customFormat="false" ht="12.75" hidden="false" customHeight="false" outlineLevel="0" collapsed="false">
      <c r="N482" s="12"/>
    </row>
    <row r="483" customFormat="false" ht="12.75" hidden="false" customHeight="false" outlineLevel="0" collapsed="false">
      <c r="N483" s="12"/>
    </row>
    <row r="484" customFormat="false" ht="12.75" hidden="false" customHeight="false" outlineLevel="0" collapsed="false">
      <c r="N484" s="12"/>
    </row>
    <row r="485" customFormat="false" ht="12.75" hidden="false" customHeight="false" outlineLevel="0" collapsed="false">
      <c r="N485" s="12"/>
    </row>
    <row r="486" customFormat="false" ht="12.75" hidden="false" customHeight="false" outlineLevel="0" collapsed="false">
      <c r="N486" s="12"/>
    </row>
    <row r="487" customFormat="false" ht="12.75" hidden="false" customHeight="false" outlineLevel="0" collapsed="false">
      <c r="N487" s="12"/>
    </row>
    <row r="488" customFormat="false" ht="12.75" hidden="false" customHeight="false" outlineLevel="0" collapsed="false">
      <c r="N488" s="12"/>
    </row>
    <row r="489" customFormat="false" ht="12.75" hidden="false" customHeight="false" outlineLevel="0" collapsed="false">
      <c r="N489" s="12"/>
    </row>
    <row r="490" customFormat="false" ht="12.75" hidden="false" customHeight="false" outlineLevel="0" collapsed="false">
      <c r="N490" s="12"/>
    </row>
    <row r="491" customFormat="false" ht="12.75" hidden="false" customHeight="false" outlineLevel="0" collapsed="false">
      <c r="N491" s="12"/>
    </row>
    <row r="492" customFormat="false" ht="12.75" hidden="false" customHeight="false" outlineLevel="0" collapsed="false">
      <c r="N492" s="12"/>
    </row>
    <row r="493" customFormat="false" ht="12.75" hidden="false" customHeight="false" outlineLevel="0" collapsed="false">
      <c r="N493" s="12"/>
    </row>
    <row r="494" customFormat="false" ht="12.75" hidden="false" customHeight="false" outlineLevel="0" collapsed="false">
      <c r="N494" s="12"/>
    </row>
    <row r="495" customFormat="false" ht="12.75" hidden="false" customHeight="false" outlineLevel="0" collapsed="false">
      <c r="N495" s="12"/>
    </row>
    <row r="496" customFormat="false" ht="12.75" hidden="false" customHeight="false" outlineLevel="0" collapsed="false">
      <c r="N496" s="12"/>
    </row>
    <row r="497" customFormat="false" ht="12.75" hidden="false" customHeight="false" outlineLevel="0" collapsed="false">
      <c r="N497" s="12"/>
    </row>
    <row r="498" customFormat="false" ht="12.75" hidden="false" customHeight="false" outlineLevel="0" collapsed="false">
      <c r="N498" s="12"/>
    </row>
    <row r="499" customFormat="false" ht="12.75" hidden="false" customHeight="false" outlineLevel="0" collapsed="false">
      <c r="N499" s="12"/>
    </row>
    <row r="500" customFormat="false" ht="12.75" hidden="false" customHeight="false" outlineLevel="0" collapsed="false">
      <c r="N500" s="12"/>
    </row>
    <row r="501" customFormat="false" ht="12.75" hidden="false" customHeight="false" outlineLevel="0" collapsed="false">
      <c r="N501" s="12"/>
    </row>
    <row r="502" customFormat="false" ht="12.75" hidden="false" customHeight="false" outlineLevel="0" collapsed="false">
      <c r="N502" s="12"/>
    </row>
    <row r="503" customFormat="false" ht="12.75" hidden="false" customHeight="false" outlineLevel="0" collapsed="false">
      <c r="N503" s="12"/>
    </row>
    <row r="504" customFormat="false" ht="12.75" hidden="false" customHeight="false" outlineLevel="0" collapsed="false">
      <c r="N504" s="12"/>
    </row>
    <row r="505" customFormat="false" ht="12.75" hidden="false" customHeight="false" outlineLevel="0" collapsed="false">
      <c r="N505" s="12"/>
    </row>
    <row r="506" customFormat="false" ht="12.75" hidden="false" customHeight="false" outlineLevel="0" collapsed="false">
      <c r="N506" s="12"/>
    </row>
    <row r="507" customFormat="false" ht="12.75" hidden="false" customHeight="false" outlineLevel="0" collapsed="false">
      <c r="N507" s="12"/>
    </row>
    <row r="508" customFormat="false" ht="12.75" hidden="false" customHeight="false" outlineLevel="0" collapsed="false">
      <c r="N508" s="12"/>
    </row>
    <row r="509" customFormat="false" ht="12.75" hidden="false" customHeight="false" outlineLevel="0" collapsed="false">
      <c r="N509" s="12"/>
    </row>
    <row r="510" customFormat="false" ht="12.75" hidden="false" customHeight="false" outlineLevel="0" collapsed="false">
      <c r="N510" s="12"/>
    </row>
    <row r="511" customFormat="false" ht="12.75" hidden="false" customHeight="false" outlineLevel="0" collapsed="false">
      <c r="N511" s="12"/>
    </row>
    <row r="512" customFormat="false" ht="12.75" hidden="false" customHeight="false" outlineLevel="0" collapsed="false">
      <c r="N512" s="12"/>
    </row>
    <row r="513" customFormat="false" ht="12.75" hidden="false" customHeight="false" outlineLevel="0" collapsed="false">
      <c r="N513" s="12"/>
    </row>
    <row r="514" customFormat="false" ht="12.75" hidden="false" customHeight="false" outlineLevel="0" collapsed="false">
      <c r="N514" s="12"/>
    </row>
    <row r="515" customFormat="false" ht="12.75" hidden="false" customHeight="false" outlineLevel="0" collapsed="false">
      <c r="N515" s="12"/>
    </row>
    <row r="516" customFormat="false" ht="12.75" hidden="false" customHeight="false" outlineLevel="0" collapsed="false">
      <c r="N516" s="12"/>
    </row>
    <row r="517" customFormat="false" ht="12.75" hidden="false" customHeight="false" outlineLevel="0" collapsed="false">
      <c r="N517" s="12"/>
    </row>
    <row r="518" customFormat="false" ht="12.75" hidden="false" customHeight="false" outlineLevel="0" collapsed="false">
      <c r="N518" s="12"/>
    </row>
    <row r="519" customFormat="false" ht="12.75" hidden="false" customHeight="false" outlineLevel="0" collapsed="false">
      <c r="N519" s="12"/>
    </row>
    <row r="520" customFormat="false" ht="12.75" hidden="false" customHeight="false" outlineLevel="0" collapsed="false">
      <c r="N520" s="12"/>
    </row>
    <row r="521" customFormat="false" ht="12.75" hidden="false" customHeight="false" outlineLevel="0" collapsed="false">
      <c r="N521" s="12"/>
    </row>
    <row r="522" customFormat="false" ht="12.75" hidden="false" customHeight="false" outlineLevel="0" collapsed="false">
      <c r="N522" s="12"/>
    </row>
    <row r="523" customFormat="false" ht="12.75" hidden="false" customHeight="false" outlineLevel="0" collapsed="false">
      <c r="N523" s="12"/>
    </row>
    <row r="524" customFormat="false" ht="12.75" hidden="false" customHeight="false" outlineLevel="0" collapsed="false">
      <c r="N524" s="12"/>
    </row>
    <row r="525" customFormat="false" ht="12.75" hidden="false" customHeight="false" outlineLevel="0" collapsed="false">
      <c r="N525" s="12"/>
    </row>
    <row r="526" customFormat="false" ht="12.75" hidden="false" customHeight="false" outlineLevel="0" collapsed="false">
      <c r="N526" s="12"/>
    </row>
    <row r="527" customFormat="false" ht="12.75" hidden="false" customHeight="false" outlineLevel="0" collapsed="false">
      <c r="N527" s="12"/>
    </row>
    <row r="528" customFormat="false" ht="12.75" hidden="false" customHeight="false" outlineLevel="0" collapsed="false">
      <c r="N528" s="12"/>
    </row>
    <row r="529" customFormat="false" ht="12.75" hidden="false" customHeight="false" outlineLevel="0" collapsed="false">
      <c r="N529" s="12"/>
    </row>
    <row r="530" customFormat="false" ht="12.75" hidden="false" customHeight="false" outlineLevel="0" collapsed="false">
      <c r="N530" s="12"/>
    </row>
    <row r="531" customFormat="false" ht="12.75" hidden="false" customHeight="false" outlineLevel="0" collapsed="false">
      <c r="N531" s="12"/>
    </row>
    <row r="532" customFormat="false" ht="12.75" hidden="false" customHeight="false" outlineLevel="0" collapsed="false">
      <c r="N532" s="12"/>
    </row>
    <row r="533" customFormat="false" ht="12.75" hidden="false" customHeight="false" outlineLevel="0" collapsed="false">
      <c r="N533" s="12"/>
    </row>
    <row r="534" customFormat="false" ht="12.75" hidden="false" customHeight="false" outlineLevel="0" collapsed="false">
      <c r="N534" s="12"/>
    </row>
    <row r="535" customFormat="false" ht="12.75" hidden="false" customHeight="false" outlineLevel="0" collapsed="false">
      <c r="N535" s="12"/>
    </row>
    <row r="536" customFormat="false" ht="12.75" hidden="false" customHeight="false" outlineLevel="0" collapsed="false">
      <c r="N536" s="12"/>
    </row>
    <row r="537" customFormat="false" ht="12.75" hidden="false" customHeight="false" outlineLevel="0" collapsed="false">
      <c r="N537" s="12"/>
    </row>
    <row r="538" customFormat="false" ht="12.75" hidden="false" customHeight="false" outlineLevel="0" collapsed="false">
      <c r="N538" s="12"/>
    </row>
    <row r="539" customFormat="false" ht="12.75" hidden="false" customHeight="false" outlineLevel="0" collapsed="false">
      <c r="N539" s="12"/>
    </row>
    <row r="540" customFormat="false" ht="12.75" hidden="false" customHeight="false" outlineLevel="0" collapsed="false">
      <c r="N540" s="12"/>
    </row>
    <row r="541" customFormat="false" ht="12.75" hidden="false" customHeight="false" outlineLevel="0" collapsed="false">
      <c r="N541" s="12"/>
    </row>
    <row r="542" customFormat="false" ht="12.75" hidden="false" customHeight="false" outlineLevel="0" collapsed="false">
      <c r="N542" s="12"/>
    </row>
    <row r="543" customFormat="false" ht="12.75" hidden="false" customHeight="false" outlineLevel="0" collapsed="false">
      <c r="N543" s="12"/>
    </row>
    <row r="544" customFormat="false" ht="12.75" hidden="false" customHeight="false" outlineLevel="0" collapsed="false">
      <c r="N544" s="12"/>
    </row>
    <row r="545" customFormat="false" ht="12.75" hidden="false" customHeight="false" outlineLevel="0" collapsed="false">
      <c r="N545" s="12"/>
    </row>
    <row r="546" customFormat="false" ht="12.75" hidden="false" customHeight="false" outlineLevel="0" collapsed="false">
      <c r="N546" s="12"/>
    </row>
    <row r="547" customFormat="false" ht="12.75" hidden="false" customHeight="false" outlineLevel="0" collapsed="false">
      <c r="N547" s="12"/>
    </row>
    <row r="548" customFormat="false" ht="12.75" hidden="false" customHeight="false" outlineLevel="0" collapsed="false">
      <c r="N548" s="12"/>
    </row>
    <row r="549" customFormat="false" ht="12.75" hidden="false" customHeight="false" outlineLevel="0" collapsed="false">
      <c r="N549" s="12"/>
    </row>
    <row r="550" customFormat="false" ht="12.75" hidden="false" customHeight="false" outlineLevel="0" collapsed="false">
      <c r="N550" s="12"/>
    </row>
    <row r="551" customFormat="false" ht="12.75" hidden="false" customHeight="false" outlineLevel="0" collapsed="false">
      <c r="N551" s="12"/>
    </row>
    <row r="552" customFormat="false" ht="12.75" hidden="false" customHeight="false" outlineLevel="0" collapsed="false">
      <c r="N552" s="12"/>
    </row>
    <row r="553" customFormat="false" ht="12.75" hidden="false" customHeight="false" outlineLevel="0" collapsed="false">
      <c r="N553" s="12"/>
    </row>
    <row r="554" customFormat="false" ht="12.75" hidden="false" customHeight="false" outlineLevel="0" collapsed="false">
      <c r="N554" s="12"/>
    </row>
    <row r="555" customFormat="false" ht="12.75" hidden="false" customHeight="false" outlineLevel="0" collapsed="false">
      <c r="N555" s="12"/>
    </row>
    <row r="556" customFormat="false" ht="12.75" hidden="false" customHeight="false" outlineLevel="0" collapsed="false">
      <c r="N556" s="12"/>
    </row>
    <row r="557" customFormat="false" ht="12.75" hidden="false" customHeight="false" outlineLevel="0" collapsed="false">
      <c r="N557" s="12"/>
    </row>
    <row r="558" customFormat="false" ht="12.75" hidden="false" customHeight="false" outlineLevel="0" collapsed="false">
      <c r="N558" s="12"/>
    </row>
    <row r="559" customFormat="false" ht="12.75" hidden="false" customHeight="false" outlineLevel="0" collapsed="false">
      <c r="N559" s="12"/>
    </row>
    <row r="560" customFormat="false" ht="12.75" hidden="false" customHeight="false" outlineLevel="0" collapsed="false">
      <c r="N560" s="12"/>
    </row>
    <row r="561" customFormat="false" ht="12.75" hidden="false" customHeight="false" outlineLevel="0" collapsed="false">
      <c r="N561" s="12"/>
    </row>
    <row r="562" customFormat="false" ht="12.75" hidden="false" customHeight="false" outlineLevel="0" collapsed="false">
      <c r="N562" s="12"/>
    </row>
    <row r="563" customFormat="false" ht="12.75" hidden="false" customHeight="false" outlineLevel="0" collapsed="false">
      <c r="N563" s="12"/>
    </row>
    <row r="564" customFormat="false" ht="12.75" hidden="false" customHeight="false" outlineLevel="0" collapsed="false">
      <c r="N564" s="12"/>
    </row>
    <row r="565" customFormat="false" ht="12.75" hidden="false" customHeight="false" outlineLevel="0" collapsed="false">
      <c r="N565" s="12"/>
    </row>
    <row r="566" customFormat="false" ht="12.75" hidden="false" customHeight="false" outlineLevel="0" collapsed="false">
      <c r="N566" s="12"/>
    </row>
    <row r="567" customFormat="false" ht="12.75" hidden="false" customHeight="false" outlineLevel="0" collapsed="false">
      <c r="N567" s="12"/>
    </row>
    <row r="568" customFormat="false" ht="12.75" hidden="false" customHeight="false" outlineLevel="0" collapsed="false">
      <c r="N568" s="12"/>
    </row>
    <row r="569" customFormat="false" ht="12.75" hidden="false" customHeight="false" outlineLevel="0" collapsed="false">
      <c r="N569" s="12"/>
    </row>
    <row r="570" customFormat="false" ht="12.75" hidden="false" customHeight="false" outlineLevel="0" collapsed="false">
      <c r="N570" s="12"/>
    </row>
    <row r="571" customFormat="false" ht="12.75" hidden="false" customHeight="false" outlineLevel="0" collapsed="false">
      <c r="N571" s="12"/>
    </row>
    <row r="572" customFormat="false" ht="12.75" hidden="false" customHeight="false" outlineLevel="0" collapsed="false">
      <c r="N572" s="12"/>
    </row>
    <row r="573" customFormat="false" ht="12.75" hidden="false" customHeight="false" outlineLevel="0" collapsed="false">
      <c r="N573" s="12"/>
    </row>
    <row r="574" customFormat="false" ht="12.75" hidden="false" customHeight="false" outlineLevel="0" collapsed="false">
      <c r="N574" s="12"/>
    </row>
    <row r="575" customFormat="false" ht="12.75" hidden="false" customHeight="false" outlineLevel="0" collapsed="false">
      <c r="N575" s="12"/>
    </row>
    <row r="576" customFormat="false" ht="12.75" hidden="false" customHeight="false" outlineLevel="0" collapsed="false">
      <c r="N576" s="12"/>
    </row>
    <row r="577" customFormat="false" ht="12.75" hidden="false" customHeight="false" outlineLevel="0" collapsed="false">
      <c r="N577" s="12"/>
    </row>
    <row r="578" customFormat="false" ht="12.75" hidden="false" customHeight="false" outlineLevel="0" collapsed="false">
      <c r="N578" s="12"/>
    </row>
    <row r="579" customFormat="false" ht="12.75" hidden="false" customHeight="false" outlineLevel="0" collapsed="false">
      <c r="N579" s="12"/>
    </row>
    <row r="580" customFormat="false" ht="12.75" hidden="false" customHeight="false" outlineLevel="0" collapsed="false">
      <c r="N580" s="12"/>
    </row>
    <row r="581" customFormat="false" ht="12.75" hidden="false" customHeight="false" outlineLevel="0" collapsed="false">
      <c r="N581" s="12"/>
    </row>
    <row r="582" customFormat="false" ht="12.75" hidden="false" customHeight="false" outlineLevel="0" collapsed="false">
      <c r="N582" s="12"/>
    </row>
    <row r="583" customFormat="false" ht="12.75" hidden="false" customHeight="false" outlineLevel="0" collapsed="false">
      <c r="N583" s="12"/>
    </row>
    <row r="584" customFormat="false" ht="12.75" hidden="false" customHeight="false" outlineLevel="0" collapsed="false">
      <c r="N584" s="12"/>
    </row>
    <row r="585" customFormat="false" ht="12.75" hidden="false" customHeight="false" outlineLevel="0" collapsed="false">
      <c r="N585" s="12"/>
    </row>
    <row r="586" customFormat="false" ht="12.75" hidden="false" customHeight="false" outlineLevel="0" collapsed="false">
      <c r="N586" s="12"/>
    </row>
    <row r="587" customFormat="false" ht="12.75" hidden="false" customHeight="false" outlineLevel="0" collapsed="false">
      <c r="N587" s="12"/>
    </row>
    <row r="588" customFormat="false" ht="12.75" hidden="false" customHeight="false" outlineLevel="0" collapsed="false">
      <c r="N588" s="12"/>
    </row>
    <row r="589" customFormat="false" ht="12.75" hidden="false" customHeight="false" outlineLevel="0" collapsed="false">
      <c r="N589" s="12"/>
    </row>
    <row r="590" customFormat="false" ht="12.75" hidden="false" customHeight="false" outlineLevel="0" collapsed="false">
      <c r="N590" s="12"/>
    </row>
    <row r="591" customFormat="false" ht="12.75" hidden="false" customHeight="false" outlineLevel="0" collapsed="false">
      <c r="N591" s="12"/>
    </row>
    <row r="592" customFormat="false" ht="12.75" hidden="false" customHeight="false" outlineLevel="0" collapsed="false">
      <c r="N592" s="12"/>
    </row>
    <row r="593" customFormat="false" ht="12.75" hidden="false" customHeight="false" outlineLevel="0" collapsed="false">
      <c r="N593" s="12"/>
    </row>
    <row r="594" customFormat="false" ht="12.75" hidden="false" customHeight="false" outlineLevel="0" collapsed="false">
      <c r="N594" s="12"/>
    </row>
    <row r="595" customFormat="false" ht="12.75" hidden="false" customHeight="false" outlineLevel="0" collapsed="false">
      <c r="N595" s="12"/>
    </row>
    <row r="596" customFormat="false" ht="12.75" hidden="false" customHeight="false" outlineLevel="0" collapsed="false">
      <c r="N596" s="12"/>
    </row>
    <row r="597" customFormat="false" ht="12.75" hidden="false" customHeight="false" outlineLevel="0" collapsed="false">
      <c r="N597" s="12"/>
    </row>
    <row r="598" customFormat="false" ht="12.75" hidden="false" customHeight="false" outlineLevel="0" collapsed="false">
      <c r="N598" s="12"/>
    </row>
    <row r="599" customFormat="false" ht="12.75" hidden="false" customHeight="false" outlineLevel="0" collapsed="false">
      <c r="N599" s="12"/>
    </row>
    <row r="600" customFormat="false" ht="12.75" hidden="false" customHeight="false" outlineLevel="0" collapsed="false">
      <c r="N600" s="12"/>
    </row>
    <row r="601" customFormat="false" ht="12.75" hidden="false" customHeight="false" outlineLevel="0" collapsed="false">
      <c r="N601" s="12"/>
    </row>
    <row r="602" customFormat="false" ht="12.75" hidden="false" customHeight="false" outlineLevel="0" collapsed="false">
      <c r="N602" s="12"/>
    </row>
    <row r="603" customFormat="false" ht="12.75" hidden="false" customHeight="false" outlineLevel="0" collapsed="false">
      <c r="N603" s="12"/>
    </row>
    <row r="604" customFormat="false" ht="12.75" hidden="false" customHeight="false" outlineLevel="0" collapsed="false">
      <c r="N604" s="12"/>
    </row>
    <row r="605" customFormat="false" ht="12.75" hidden="false" customHeight="false" outlineLevel="0" collapsed="false">
      <c r="N605" s="12"/>
    </row>
    <row r="606" customFormat="false" ht="12.75" hidden="false" customHeight="false" outlineLevel="0" collapsed="false">
      <c r="N606" s="12"/>
    </row>
    <row r="607" customFormat="false" ht="12.75" hidden="false" customHeight="false" outlineLevel="0" collapsed="false">
      <c r="N607" s="12"/>
    </row>
    <row r="608" customFormat="false" ht="12.75" hidden="false" customHeight="false" outlineLevel="0" collapsed="false">
      <c r="N608" s="12"/>
    </row>
    <row r="609" customFormat="false" ht="12.75" hidden="false" customHeight="false" outlineLevel="0" collapsed="false">
      <c r="N609" s="12"/>
    </row>
    <row r="610" customFormat="false" ht="12.75" hidden="false" customHeight="false" outlineLevel="0" collapsed="false">
      <c r="N610" s="12"/>
    </row>
    <row r="611" customFormat="false" ht="12.75" hidden="false" customHeight="false" outlineLevel="0" collapsed="false">
      <c r="N611" s="12"/>
    </row>
    <row r="612" customFormat="false" ht="12.75" hidden="false" customHeight="false" outlineLevel="0" collapsed="false">
      <c r="N612" s="12"/>
    </row>
    <row r="613" customFormat="false" ht="12.75" hidden="false" customHeight="false" outlineLevel="0" collapsed="false">
      <c r="N613" s="12"/>
    </row>
    <row r="614" customFormat="false" ht="12.75" hidden="false" customHeight="false" outlineLevel="0" collapsed="false">
      <c r="N614" s="12"/>
    </row>
    <row r="615" customFormat="false" ht="12.75" hidden="false" customHeight="false" outlineLevel="0" collapsed="false">
      <c r="N615" s="12"/>
    </row>
    <row r="616" customFormat="false" ht="12.75" hidden="false" customHeight="false" outlineLevel="0" collapsed="false">
      <c r="N616" s="12"/>
    </row>
    <row r="617" customFormat="false" ht="12.75" hidden="false" customHeight="false" outlineLevel="0" collapsed="false">
      <c r="N617" s="12"/>
    </row>
    <row r="618" customFormat="false" ht="12.75" hidden="false" customHeight="false" outlineLevel="0" collapsed="false">
      <c r="N618" s="12"/>
    </row>
    <row r="619" customFormat="false" ht="12.75" hidden="false" customHeight="false" outlineLevel="0" collapsed="false">
      <c r="N619" s="12"/>
    </row>
    <row r="620" customFormat="false" ht="12.75" hidden="false" customHeight="false" outlineLevel="0" collapsed="false">
      <c r="N620" s="12"/>
    </row>
    <row r="621" customFormat="false" ht="12.75" hidden="false" customHeight="false" outlineLevel="0" collapsed="false">
      <c r="N621" s="12"/>
    </row>
    <row r="622" customFormat="false" ht="12.75" hidden="false" customHeight="false" outlineLevel="0" collapsed="false">
      <c r="N622" s="12"/>
    </row>
    <row r="623" customFormat="false" ht="12.75" hidden="false" customHeight="false" outlineLevel="0" collapsed="false">
      <c r="N623" s="12"/>
    </row>
    <row r="624" customFormat="false" ht="12.75" hidden="false" customHeight="false" outlineLevel="0" collapsed="false">
      <c r="N624" s="12"/>
    </row>
    <row r="625" customFormat="false" ht="12.75" hidden="false" customHeight="false" outlineLevel="0" collapsed="false">
      <c r="N625" s="12"/>
    </row>
    <row r="626" customFormat="false" ht="12.75" hidden="false" customHeight="false" outlineLevel="0" collapsed="false">
      <c r="N626" s="12"/>
    </row>
    <row r="627" customFormat="false" ht="12.75" hidden="false" customHeight="false" outlineLevel="0" collapsed="false">
      <c r="N627" s="12"/>
    </row>
    <row r="628" customFormat="false" ht="12.75" hidden="false" customHeight="false" outlineLevel="0" collapsed="false">
      <c r="N628" s="12"/>
    </row>
    <row r="629" customFormat="false" ht="12.75" hidden="false" customHeight="false" outlineLevel="0" collapsed="false">
      <c r="N629" s="12"/>
    </row>
    <row r="630" customFormat="false" ht="12.75" hidden="false" customHeight="false" outlineLevel="0" collapsed="false">
      <c r="N630" s="12"/>
    </row>
    <row r="631" customFormat="false" ht="12.75" hidden="false" customHeight="false" outlineLevel="0" collapsed="false">
      <c r="N631" s="12"/>
    </row>
    <row r="632" customFormat="false" ht="12.75" hidden="false" customHeight="false" outlineLevel="0" collapsed="false">
      <c r="N632" s="12"/>
    </row>
    <row r="633" customFormat="false" ht="12.75" hidden="false" customHeight="false" outlineLevel="0" collapsed="false">
      <c r="N633" s="12"/>
    </row>
    <row r="634" customFormat="false" ht="12.75" hidden="false" customHeight="false" outlineLevel="0" collapsed="false">
      <c r="N634" s="12"/>
    </row>
    <row r="635" customFormat="false" ht="12.75" hidden="false" customHeight="false" outlineLevel="0" collapsed="false">
      <c r="N635" s="12"/>
    </row>
    <row r="636" customFormat="false" ht="12.75" hidden="false" customHeight="false" outlineLevel="0" collapsed="false">
      <c r="N636" s="12"/>
    </row>
    <row r="637" customFormat="false" ht="12.75" hidden="false" customHeight="false" outlineLevel="0" collapsed="false">
      <c r="N637" s="12"/>
    </row>
    <row r="638" customFormat="false" ht="12.75" hidden="false" customHeight="false" outlineLevel="0" collapsed="false">
      <c r="N638" s="12"/>
    </row>
    <row r="639" customFormat="false" ht="12.75" hidden="false" customHeight="false" outlineLevel="0" collapsed="false">
      <c r="N639" s="12"/>
    </row>
    <row r="640" customFormat="false" ht="12.75" hidden="false" customHeight="false" outlineLevel="0" collapsed="false">
      <c r="N640" s="12"/>
    </row>
    <row r="641" customFormat="false" ht="12.75" hidden="false" customHeight="false" outlineLevel="0" collapsed="false">
      <c r="N641" s="12"/>
    </row>
    <row r="642" customFormat="false" ht="12.75" hidden="false" customHeight="false" outlineLevel="0" collapsed="false">
      <c r="N642" s="12"/>
    </row>
    <row r="643" customFormat="false" ht="12.75" hidden="false" customHeight="false" outlineLevel="0" collapsed="false">
      <c r="N643" s="12"/>
    </row>
    <row r="644" customFormat="false" ht="12.75" hidden="false" customHeight="false" outlineLevel="0" collapsed="false">
      <c r="N644" s="12"/>
    </row>
    <row r="645" customFormat="false" ht="12.75" hidden="false" customHeight="false" outlineLevel="0" collapsed="false">
      <c r="N645" s="12"/>
    </row>
    <row r="646" customFormat="false" ht="12.75" hidden="false" customHeight="false" outlineLevel="0" collapsed="false">
      <c r="N646" s="12"/>
    </row>
    <row r="647" customFormat="false" ht="12.75" hidden="false" customHeight="false" outlineLevel="0" collapsed="false">
      <c r="N647" s="12"/>
    </row>
    <row r="648" customFormat="false" ht="12.75" hidden="false" customHeight="false" outlineLevel="0" collapsed="false">
      <c r="N648" s="12"/>
    </row>
    <row r="649" customFormat="false" ht="12.75" hidden="false" customHeight="false" outlineLevel="0" collapsed="false">
      <c r="N649" s="12"/>
    </row>
    <row r="650" customFormat="false" ht="12.75" hidden="false" customHeight="false" outlineLevel="0" collapsed="false">
      <c r="N650" s="12"/>
    </row>
    <row r="651" customFormat="false" ht="12.75" hidden="false" customHeight="false" outlineLevel="0" collapsed="false">
      <c r="N651" s="12"/>
    </row>
    <row r="652" customFormat="false" ht="12.75" hidden="false" customHeight="false" outlineLevel="0" collapsed="false">
      <c r="N652" s="12"/>
    </row>
    <row r="653" customFormat="false" ht="12.75" hidden="false" customHeight="false" outlineLevel="0" collapsed="false">
      <c r="N653" s="12"/>
    </row>
    <row r="654" customFormat="false" ht="12.75" hidden="false" customHeight="false" outlineLevel="0" collapsed="false">
      <c r="N654" s="12"/>
    </row>
    <row r="655" customFormat="false" ht="12.75" hidden="false" customHeight="false" outlineLevel="0" collapsed="false">
      <c r="N655" s="12"/>
    </row>
    <row r="656" customFormat="false" ht="12.75" hidden="false" customHeight="false" outlineLevel="0" collapsed="false">
      <c r="N656" s="12"/>
    </row>
    <row r="657" customFormat="false" ht="12.75" hidden="false" customHeight="false" outlineLevel="0" collapsed="false">
      <c r="N657" s="12"/>
    </row>
    <row r="658" customFormat="false" ht="12.75" hidden="false" customHeight="false" outlineLevel="0" collapsed="false">
      <c r="N658" s="12"/>
    </row>
    <row r="659" customFormat="false" ht="12.75" hidden="false" customHeight="false" outlineLevel="0" collapsed="false">
      <c r="N659" s="12"/>
    </row>
    <row r="660" customFormat="false" ht="12.75" hidden="false" customHeight="false" outlineLevel="0" collapsed="false">
      <c r="N660" s="12"/>
    </row>
    <row r="661" customFormat="false" ht="12.75" hidden="false" customHeight="false" outlineLevel="0" collapsed="false">
      <c r="N661" s="12"/>
    </row>
    <row r="662" customFormat="false" ht="12.75" hidden="false" customHeight="false" outlineLevel="0" collapsed="false">
      <c r="N662" s="12"/>
    </row>
    <row r="663" customFormat="false" ht="12.75" hidden="false" customHeight="false" outlineLevel="0" collapsed="false">
      <c r="N663" s="12"/>
    </row>
    <row r="664" customFormat="false" ht="12.75" hidden="false" customHeight="false" outlineLevel="0" collapsed="false">
      <c r="N664" s="12"/>
    </row>
    <row r="665" customFormat="false" ht="12.75" hidden="false" customHeight="false" outlineLevel="0" collapsed="false">
      <c r="N665" s="12"/>
    </row>
    <row r="666" customFormat="false" ht="12.75" hidden="false" customHeight="false" outlineLevel="0" collapsed="false">
      <c r="N666" s="12"/>
    </row>
    <row r="667" customFormat="false" ht="12.75" hidden="false" customHeight="false" outlineLevel="0" collapsed="false">
      <c r="N667" s="12"/>
    </row>
    <row r="668" customFormat="false" ht="12.75" hidden="false" customHeight="false" outlineLevel="0" collapsed="false">
      <c r="N668" s="12"/>
    </row>
    <row r="669" customFormat="false" ht="12.75" hidden="false" customHeight="false" outlineLevel="0" collapsed="false">
      <c r="N669" s="12"/>
    </row>
    <row r="670" customFormat="false" ht="12.75" hidden="false" customHeight="false" outlineLevel="0" collapsed="false">
      <c r="N670" s="12"/>
    </row>
    <row r="671" customFormat="false" ht="12.75" hidden="false" customHeight="false" outlineLevel="0" collapsed="false">
      <c r="N671" s="12"/>
    </row>
    <row r="672" customFormat="false" ht="12.75" hidden="false" customHeight="false" outlineLevel="0" collapsed="false">
      <c r="N672" s="12"/>
    </row>
    <row r="673" customFormat="false" ht="12.75" hidden="false" customHeight="false" outlineLevel="0" collapsed="false">
      <c r="N673" s="12"/>
    </row>
    <row r="674" customFormat="false" ht="12.75" hidden="false" customHeight="false" outlineLevel="0" collapsed="false">
      <c r="N674" s="12"/>
    </row>
    <row r="675" customFormat="false" ht="12.75" hidden="false" customHeight="false" outlineLevel="0" collapsed="false">
      <c r="N675" s="12"/>
    </row>
    <row r="676" customFormat="false" ht="12.75" hidden="false" customHeight="false" outlineLevel="0" collapsed="false">
      <c r="N676" s="12"/>
    </row>
    <row r="677" customFormat="false" ht="12.75" hidden="false" customHeight="false" outlineLevel="0" collapsed="false">
      <c r="N677" s="12"/>
    </row>
    <row r="678" customFormat="false" ht="12.75" hidden="false" customHeight="false" outlineLevel="0" collapsed="false">
      <c r="N678" s="12"/>
    </row>
    <row r="679" customFormat="false" ht="12.75" hidden="false" customHeight="false" outlineLevel="0" collapsed="false">
      <c r="N679" s="12"/>
    </row>
    <row r="680" customFormat="false" ht="12.75" hidden="false" customHeight="false" outlineLevel="0" collapsed="false">
      <c r="N680" s="12"/>
    </row>
    <row r="681" customFormat="false" ht="12.75" hidden="false" customHeight="false" outlineLevel="0" collapsed="false">
      <c r="N681" s="12"/>
    </row>
    <row r="682" customFormat="false" ht="12.75" hidden="false" customHeight="false" outlineLevel="0" collapsed="false">
      <c r="N682" s="12"/>
    </row>
    <row r="683" customFormat="false" ht="12.75" hidden="false" customHeight="false" outlineLevel="0" collapsed="false">
      <c r="N683" s="12"/>
    </row>
    <row r="684" customFormat="false" ht="12.75" hidden="false" customHeight="false" outlineLevel="0" collapsed="false">
      <c r="N684" s="12"/>
    </row>
    <row r="685" customFormat="false" ht="12.75" hidden="false" customHeight="false" outlineLevel="0" collapsed="false">
      <c r="N685" s="12"/>
    </row>
    <row r="686" customFormat="false" ht="12.75" hidden="false" customHeight="false" outlineLevel="0" collapsed="false">
      <c r="N686" s="12"/>
    </row>
    <row r="687" customFormat="false" ht="12.75" hidden="false" customHeight="false" outlineLevel="0" collapsed="false">
      <c r="N687" s="12"/>
    </row>
    <row r="688" customFormat="false" ht="12.75" hidden="false" customHeight="false" outlineLevel="0" collapsed="false">
      <c r="N688" s="12"/>
    </row>
    <row r="689" customFormat="false" ht="12.75" hidden="false" customHeight="false" outlineLevel="0" collapsed="false">
      <c r="N689" s="12"/>
    </row>
    <row r="690" customFormat="false" ht="12.75" hidden="false" customHeight="false" outlineLevel="0" collapsed="false">
      <c r="N690" s="12"/>
    </row>
    <row r="691" customFormat="false" ht="12.75" hidden="false" customHeight="false" outlineLevel="0" collapsed="false">
      <c r="N691" s="12"/>
    </row>
    <row r="692" customFormat="false" ht="12.75" hidden="false" customHeight="false" outlineLevel="0" collapsed="false">
      <c r="N692" s="12"/>
    </row>
    <row r="693" customFormat="false" ht="12.75" hidden="false" customHeight="false" outlineLevel="0" collapsed="false">
      <c r="N693" s="12"/>
    </row>
    <row r="694" customFormat="false" ht="12.75" hidden="false" customHeight="false" outlineLevel="0" collapsed="false">
      <c r="N694" s="12"/>
    </row>
    <row r="695" customFormat="false" ht="12.75" hidden="false" customHeight="false" outlineLevel="0" collapsed="false">
      <c r="N695" s="12"/>
    </row>
    <row r="696" customFormat="false" ht="12.75" hidden="false" customHeight="false" outlineLevel="0" collapsed="false">
      <c r="N696" s="12"/>
    </row>
    <row r="697" customFormat="false" ht="12.75" hidden="false" customHeight="false" outlineLevel="0" collapsed="false">
      <c r="N697" s="12"/>
    </row>
    <row r="698" customFormat="false" ht="12.75" hidden="false" customHeight="false" outlineLevel="0" collapsed="false">
      <c r="N698" s="12"/>
    </row>
    <row r="699" customFormat="false" ht="12.75" hidden="false" customHeight="false" outlineLevel="0" collapsed="false">
      <c r="N699" s="12"/>
    </row>
    <row r="700" customFormat="false" ht="12.75" hidden="false" customHeight="false" outlineLevel="0" collapsed="false">
      <c r="N700" s="12"/>
    </row>
    <row r="701" customFormat="false" ht="12.75" hidden="false" customHeight="false" outlineLevel="0" collapsed="false">
      <c r="N701" s="12"/>
    </row>
    <row r="702" customFormat="false" ht="12.75" hidden="false" customHeight="false" outlineLevel="0" collapsed="false">
      <c r="N702" s="12"/>
    </row>
    <row r="703" customFormat="false" ht="12.75" hidden="false" customHeight="false" outlineLevel="0" collapsed="false">
      <c r="N703" s="12"/>
    </row>
    <row r="704" customFormat="false" ht="12.75" hidden="false" customHeight="false" outlineLevel="0" collapsed="false">
      <c r="N704" s="12"/>
    </row>
    <row r="705" customFormat="false" ht="12.75" hidden="false" customHeight="false" outlineLevel="0" collapsed="false">
      <c r="N705" s="12"/>
    </row>
    <row r="706" customFormat="false" ht="12.75" hidden="false" customHeight="false" outlineLevel="0" collapsed="false">
      <c r="N706" s="12"/>
    </row>
    <row r="707" customFormat="false" ht="12.75" hidden="false" customHeight="false" outlineLevel="0" collapsed="false">
      <c r="N707" s="12"/>
    </row>
    <row r="708" customFormat="false" ht="12.75" hidden="false" customHeight="false" outlineLevel="0" collapsed="false">
      <c r="N708" s="12"/>
    </row>
    <row r="709" customFormat="false" ht="12.75" hidden="false" customHeight="false" outlineLevel="0" collapsed="false">
      <c r="N709" s="12"/>
    </row>
    <row r="710" customFormat="false" ht="12.75" hidden="false" customHeight="false" outlineLevel="0" collapsed="false">
      <c r="N710" s="12"/>
    </row>
    <row r="711" customFormat="false" ht="12.75" hidden="false" customHeight="false" outlineLevel="0" collapsed="false">
      <c r="N711" s="12"/>
    </row>
    <row r="712" customFormat="false" ht="12.75" hidden="false" customHeight="false" outlineLevel="0" collapsed="false">
      <c r="N712" s="12"/>
    </row>
    <row r="713" customFormat="false" ht="12.75" hidden="false" customHeight="false" outlineLevel="0" collapsed="false">
      <c r="N713" s="12"/>
    </row>
    <row r="714" customFormat="false" ht="12.75" hidden="false" customHeight="false" outlineLevel="0" collapsed="false">
      <c r="N714" s="12"/>
    </row>
    <row r="715" customFormat="false" ht="12.75" hidden="false" customHeight="false" outlineLevel="0" collapsed="false">
      <c r="N715" s="12"/>
    </row>
    <row r="716" customFormat="false" ht="12.75" hidden="false" customHeight="false" outlineLevel="0" collapsed="false">
      <c r="N716" s="12"/>
    </row>
    <row r="717" customFormat="false" ht="12.75" hidden="false" customHeight="false" outlineLevel="0" collapsed="false">
      <c r="N717" s="12"/>
    </row>
    <row r="718" customFormat="false" ht="12.75" hidden="false" customHeight="false" outlineLevel="0" collapsed="false">
      <c r="N718" s="12"/>
    </row>
    <row r="719" customFormat="false" ht="12.75" hidden="false" customHeight="false" outlineLevel="0" collapsed="false">
      <c r="N719" s="12"/>
    </row>
    <row r="720" customFormat="false" ht="12.75" hidden="false" customHeight="false" outlineLevel="0" collapsed="false">
      <c r="N720" s="12"/>
    </row>
    <row r="721" customFormat="false" ht="12.75" hidden="false" customHeight="false" outlineLevel="0" collapsed="false">
      <c r="N721" s="12"/>
    </row>
    <row r="722" customFormat="false" ht="12.75" hidden="false" customHeight="false" outlineLevel="0" collapsed="false">
      <c r="N722" s="12"/>
    </row>
    <row r="723" customFormat="false" ht="12.75" hidden="false" customHeight="false" outlineLevel="0" collapsed="false">
      <c r="N723" s="12"/>
    </row>
    <row r="724" customFormat="false" ht="12.75" hidden="false" customHeight="false" outlineLevel="0" collapsed="false">
      <c r="N724" s="12"/>
    </row>
    <row r="725" customFormat="false" ht="12.75" hidden="false" customHeight="false" outlineLevel="0" collapsed="false">
      <c r="N725" s="12"/>
    </row>
    <row r="726" customFormat="false" ht="12.75" hidden="false" customHeight="false" outlineLevel="0" collapsed="false">
      <c r="N726" s="12"/>
    </row>
    <row r="727" customFormat="false" ht="12.75" hidden="false" customHeight="false" outlineLevel="0" collapsed="false">
      <c r="N727" s="12"/>
    </row>
    <row r="728" customFormat="false" ht="12.75" hidden="false" customHeight="false" outlineLevel="0" collapsed="false">
      <c r="N728" s="12"/>
    </row>
    <row r="729" customFormat="false" ht="12.75" hidden="false" customHeight="false" outlineLevel="0" collapsed="false">
      <c r="N729" s="12"/>
    </row>
    <row r="730" customFormat="false" ht="12.75" hidden="false" customHeight="false" outlineLevel="0" collapsed="false">
      <c r="N730" s="12"/>
    </row>
    <row r="731" customFormat="false" ht="12.75" hidden="false" customHeight="false" outlineLevel="0" collapsed="false">
      <c r="N731" s="12"/>
    </row>
    <row r="732" customFormat="false" ht="12.75" hidden="false" customHeight="false" outlineLevel="0" collapsed="false">
      <c r="N732" s="12"/>
    </row>
    <row r="733" customFormat="false" ht="12.75" hidden="false" customHeight="false" outlineLevel="0" collapsed="false">
      <c r="N733" s="12"/>
    </row>
    <row r="734" customFormat="false" ht="12.75" hidden="false" customHeight="false" outlineLevel="0" collapsed="false">
      <c r="N734" s="12"/>
    </row>
    <row r="735" customFormat="false" ht="12.75" hidden="false" customHeight="false" outlineLevel="0" collapsed="false">
      <c r="N735" s="12"/>
    </row>
    <row r="736" customFormat="false" ht="12.75" hidden="false" customHeight="false" outlineLevel="0" collapsed="false">
      <c r="N736" s="12"/>
    </row>
    <row r="737" customFormat="false" ht="12.75" hidden="false" customHeight="false" outlineLevel="0" collapsed="false">
      <c r="N737" s="12"/>
    </row>
    <row r="738" customFormat="false" ht="12.75" hidden="false" customHeight="false" outlineLevel="0" collapsed="false">
      <c r="N738" s="12"/>
    </row>
    <row r="739" customFormat="false" ht="12.75" hidden="false" customHeight="false" outlineLevel="0" collapsed="false">
      <c r="N739" s="12"/>
    </row>
    <row r="740" customFormat="false" ht="12.75" hidden="false" customHeight="false" outlineLevel="0" collapsed="false">
      <c r="N740" s="12"/>
    </row>
    <row r="741" customFormat="false" ht="12.75" hidden="false" customHeight="false" outlineLevel="0" collapsed="false">
      <c r="N741" s="12"/>
    </row>
    <row r="742" customFormat="false" ht="12.75" hidden="false" customHeight="false" outlineLevel="0" collapsed="false">
      <c r="N742" s="12"/>
    </row>
    <row r="743" customFormat="false" ht="12.75" hidden="false" customHeight="false" outlineLevel="0" collapsed="false">
      <c r="N743" s="12"/>
    </row>
    <row r="744" customFormat="false" ht="12.75" hidden="false" customHeight="false" outlineLevel="0" collapsed="false">
      <c r="N744" s="12"/>
    </row>
    <row r="745" customFormat="false" ht="12.75" hidden="false" customHeight="false" outlineLevel="0" collapsed="false">
      <c r="N745" s="12"/>
    </row>
    <row r="746" customFormat="false" ht="12.75" hidden="false" customHeight="false" outlineLevel="0" collapsed="false">
      <c r="N746" s="12"/>
    </row>
    <row r="747" customFormat="false" ht="12.75" hidden="false" customHeight="false" outlineLevel="0" collapsed="false">
      <c r="N747" s="12"/>
    </row>
    <row r="748" customFormat="false" ht="12.75" hidden="false" customHeight="false" outlineLevel="0" collapsed="false">
      <c r="N748" s="12"/>
    </row>
    <row r="749" customFormat="false" ht="12.75" hidden="false" customHeight="false" outlineLevel="0" collapsed="false">
      <c r="N749" s="12"/>
    </row>
    <row r="750" customFormat="false" ht="12.75" hidden="false" customHeight="false" outlineLevel="0" collapsed="false">
      <c r="N750" s="12"/>
    </row>
    <row r="751" customFormat="false" ht="12.75" hidden="false" customHeight="false" outlineLevel="0" collapsed="false">
      <c r="N751" s="12"/>
    </row>
    <row r="752" customFormat="false" ht="12.75" hidden="false" customHeight="false" outlineLevel="0" collapsed="false">
      <c r="N752" s="12"/>
    </row>
    <row r="753" customFormat="false" ht="12.75" hidden="false" customHeight="false" outlineLevel="0" collapsed="false">
      <c r="N753" s="12"/>
    </row>
    <row r="754" customFormat="false" ht="12.75" hidden="false" customHeight="false" outlineLevel="0" collapsed="false">
      <c r="N754" s="12"/>
    </row>
    <row r="755" customFormat="false" ht="12.75" hidden="false" customHeight="false" outlineLevel="0" collapsed="false">
      <c r="N755" s="12"/>
    </row>
    <row r="756" customFormat="false" ht="12.75" hidden="false" customHeight="false" outlineLevel="0" collapsed="false">
      <c r="N756" s="12"/>
    </row>
    <row r="757" customFormat="false" ht="12.75" hidden="false" customHeight="false" outlineLevel="0" collapsed="false">
      <c r="N757" s="12"/>
    </row>
    <row r="758" customFormat="false" ht="12.75" hidden="false" customHeight="false" outlineLevel="0" collapsed="false">
      <c r="N758" s="12"/>
    </row>
    <row r="759" customFormat="false" ht="12.75" hidden="false" customHeight="false" outlineLevel="0" collapsed="false">
      <c r="N759" s="12"/>
    </row>
    <row r="760" customFormat="false" ht="12.75" hidden="false" customHeight="false" outlineLevel="0" collapsed="false">
      <c r="N760" s="12"/>
    </row>
    <row r="761" customFormat="false" ht="12.75" hidden="false" customHeight="false" outlineLevel="0" collapsed="false">
      <c r="N761" s="12"/>
    </row>
    <row r="762" customFormat="false" ht="12.75" hidden="false" customHeight="false" outlineLevel="0" collapsed="false">
      <c r="N762" s="12"/>
    </row>
    <row r="763" customFormat="false" ht="12.75" hidden="false" customHeight="false" outlineLevel="0" collapsed="false">
      <c r="N763" s="12"/>
    </row>
    <row r="764" customFormat="false" ht="12.75" hidden="false" customHeight="false" outlineLevel="0" collapsed="false">
      <c r="N764" s="12"/>
    </row>
    <row r="765" customFormat="false" ht="12.75" hidden="false" customHeight="false" outlineLevel="0" collapsed="false">
      <c r="N765" s="12"/>
    </row>
    <row r="766" customFormat="false" ht="12.75" hidden="false" customHeight="false" outlineLevel="0" collapsed="false">
      <c r="N766" s="12"/>
    </row>
    <row r="767" customFormat="false" ht="12.75" hidden="false" customHeight="false" outlineLevel="0" collapsed="false">
      <c r="N767" s="12"/>
    </row>
    <row r="768" customFormat="false" ht="12.75" hidden="false" customHeight="false" outlineLevel="0" collapsed="false">
      <c r="N768" s="12"/>
    </row>
    <row r="769" customFormat="false" ht="12.75" hidden="false" customHeight="false" outlineLevel="0" collapsed="false">
      <c r="N769" s="12"/>
    </row>
    <row r="770" customFormat="false" ht="12.75" hidden="false" customHeight="false" outlineLevel="0" collapsed="false">
      <c r="N770" s="12"/>
    </row>
    <row r="771" customFormat="false" ht="12.75" hidden="false" customHeight="false" outlineLevel="0" collapsed="false">
      <c r="N771" s="12"/>
    </row>
    <row r="772" customFormat="false" ht="12.75" hidden="false" customHeight="false" outlineLevel="0" collapsed="false">
      <c r="N772" s="12"/>
    </row>
    <row r="773" customFormat="false" ht="12.75" hidden="false" customHeight="false" outlineLevel="0" collapsed="false">
      <c r="N773" s="12"/>
    </row>
    <row r="774" customFormat="false" ht="12.75" hidden="false" customHeight="false" outlineLevel="0" collapsed="false">
      <c r="N774" s="12"/>
    </row>
    <row r="775" customFormat="false" ht="12.75" hidden="false" customHeight="false" outlineLevel="0" collapsed="false">
      <c r="N775" s="12"/>
    </row>
    <row r="776" customFormat="false" ht="12.75" hidden="false" customHeight="false" outlineLevel="0" collapsed="false">
      <c r="N776" s="12"/>
    </row>
    <row r="777" customFormat="false" ht="12.75" hidden="false" customHeight="false" outlineLevel="0" collapsed="false">
      <c r="N777" s="12"/>
    </row>
    <row r="778" customFormat="false" ht="12.75" hidden="false" customHeight="false" outlineLevel="0" collapsed="false">
      <c r="N778" s="12"/>
    </row>
    <row r="779" customFormat="false" ht="12.75" hidden="false" customHeight="false" outlineLevel="0" collapsed="false">
      <c r="N779" s="12"/>
    </row>
    <row r="780" customFormat="false" ht="12.75" hidden="false" customHeight="false" outlineLevel="0" collapsed="false">
      <c r="N780" s="12"/>
    </row>
    <row r="781" customFormat="false" ht="12.75" hidden="false" customHeight="false" outlineLevel="0" collapsed="false">
      <c r="N781" s="12"/>
    </row>
    <row r="782" customFormat="false" ht="12.75" hidden="false" customHeight="false" outlineLevel="0" collapsed="false">
      <c r="N782" s="12"/>
    </row>
    <row r="783" customFormat="false" ht="12.75" hidden="false" customHeight="false" outlineLevel="0" collapsed="false">
      <c r="N783" s="12"/>
    </row>
    <row r="784" customFormat="false" ht="12.75" hidden="false" customHeight="false" outlineLevel="0" collapsed="false">
      <c r="N784" s="12"/>
    </row>
    <row r="785" customFormat="false" ht="12.75" hidden="false" customHeight="false" outlineLevel="0" collapsed="false">
      <c r="N785" s="12"/>
    </row>
    <row r="786" customFormat="false" ht="12.75" hidden="false" customHeight="false" outlineLevel="0" collapsed="false">
      <c r="N786" s="12"/>
    </row>
    <row r="787" customFormat="false" ht="12.75" hidden="false" customHeight="false" outlineLevel="0" collapsed="false">
      <c r="N787" s="12"/>
    </row>
    <row r="788" customFormat="false" ht="12.75" hidden="false" customHeight="false" outlineLevel="0" collapsed="false">
      <c r="N788" s="12"/>
    </row>
    <row r="789" customFormat="false" ht="12.75" hidden="false" customHeight="false" outlineLevel="0" collapsed="false">
      <c r="N789" s="12"/>
    </row>
    <row r="790" customFormat="false" ht="12.75" hidden="false" customHeight="false" outlineLevel="0" collapsed="false">
      <c r="N790" s="12"/>
    </row>
    <row r="791" customFormat="false" ht="12.75" hidden="false" customHeight="false" outlineLevel="0" collapsed="false">
      <c r="N791" s="12"/>
    </row>
    <row r="792" customFormat="false" ht="12.75" hidden="false" customHeight="false" outlineLevel="0" collapsed="false">
      <c r="N792" s="12"/>
    </row>
    <row r="793" customFormat="false" ht="12.75" hidden="false" customHeight="false" outlineLevel="0" collapsed="false">
      <c r="N793" s="12"/>
    </row>
    <row r="794" customFormat="false" ht="12.75" hidden="false" customHeight="false" outlineLevel="0" collapsed="false">
      <c r="N794" s="12"/>
    </row>
    <row r="795" customFormat="false" ht="12.75" hidden="false" customHeight="false" outlineLevel="0" collapsed="false">
      <c r="N795" s="12"/>
    </row>
    <row r="796" customFormat="false" ht="12.75" hidden="false" customHeight="false" outlineLevel="0" collapsed="false">
      <c r="N796" s="12"/>
    </row>
    <row r="797" customFormat="false" ht="12.75" hidden="false" customHeight="false" outlineLevel="0" collapsed="false">
      <c r="N797" s="12"/>
    </row>
    <row r="798" customFormat="false" ht="12.75" hidden="false" customHeight="false" outlineLevel="0" collapsed="false">
      <c r="N798" s="12"/>
    </row>
    <row r="799" customFormat="false" ht="12.75" hidden="false" customHeight="false" outlineLevel="0" collapsed="false">
      <c r="N799" s="12"/>
    </row>
    <row r="800" customFormat="false" ht="12.75" hidden="false" customHeight="false" outlineLevel="0" collapsed="false">
      <c r="N800" s="12"/>
    </row>
    <row r="801" customFormat="false" ht="12.75" hidden="false" customHeight="false" outlineLevel="0" collapsed="false">
      <c r="N801" s="12"/>
    </row>
    <row r="802" customFormat="false" ht="12.75" hidden="false" customHeight="false" outlineLevel="0" collapsed="false">
      <c r="N802" s="12"/>
    </row>
    <row r="803" customFormat="false" ht="12.75" hidden="false" customHeight="false" outlineLevel="0" collapsed="false">
      <c r="N803" s="12"/>
    </row>
    <row r="804" customFormat="false" ht="12.75" hidden="false" customHeight="false" outlineLevel="0" collapsed="false">
      <c r="N804" s="12"/>
    </row>
    <row r="805" customFormat="false" ht="12.75" hidden="false" customHeight="false" outlineLevel="0" collapsed="false">
      <c r="N805" s="12"/>
    </row>
    <row r="806" customFormat="false" ht="12.75" hidden="false" customHeight="false" outlineLevel="0" collapsed="false">
      <c r="N806" s="12"/>
    </row>
    <row r="807" customFormat="false" ht="12.75" hidden="false" customHeight="false" outlineLevel="0" collapsed="false">
      <c r="N807" s="12"/>
    </row>
    <row r="808" customFormat="false" ht="12.75" hidden="false" customHeight="false" outlineLevel="0" collapsed="false">
      <c r="N808" s="12"/>
    </row>
    <row r="809" customFormat="false" ht="12.75" hidden="false" customHeight="false" outlineLevel="0" collapsed="false">
      <c r="N809" s="12"/>
    </row>
    <row r="810" customFormat="false" ht="12.75" hidden="false" customHeight="false" outlineLevel="0" collapsed="false">
      <c r="N810" s="12"/>
    </row>
    <row r="811" customFormat="false" ht="12.75" hidden="false" customHeight="false" outlineLevel="0" collapsed="false">
      <c r="N811" s="12"/>
    </row>
    <row r="812" customFormat="false" ht="12.75" hidden="false" customHeight="false" outlineLevel="0" collapsed="false">
      <c r="N812" s="12"/>
    </row>
    <row r="813" customFormat="false" ht="12.75" hidden="false" customHeight="false" outlineLevel="0" collapsed="false">
      <c r="N813" s="12"/>
    </row>
    <row r="814" customFormat="false" ht="12.75" hidden="false" customHeight="false" outlineLevel="0" collapsed="false">
      <c r="N814" s="12"/>
    </row>
    <row r="815" customFormat="false" ht="12.75" hidden="false" customHeight="false" outlineLevel="0" collapsed="false">
      <c r="N815" s="12"/>
    </row>
    <row r="816" customFormat="false" ht="12.75" hidden="false" customHeight="false" outlineLevel="0" collapsed="false">
      <c r="N816" s="12"/>
    </row>
    <row r="817" customFormat="false" ht="12.75" hidden="false" customHeight="false" outlineLevel="0" collapsed="false">
      <c r="N817" s="12"/>
    </row>
    <row r="818" customFormat="false" ht="12.75" hidden="false" customHeight="false" outlineLevel="0" collapsed="false">
      <c r="N818" s="12"/>
    </row>
    <row r="819" customFormat="false" ht="12.75" hidden="false" customHeight="false" outlineLevel="0" collapsed="false">
      <c r="N819" s="12"/>
    </row>
    <row r="820" customFormat="false" ht="12.75" hidden="false" customHeight="false" outlineLevel="0" collapsed="false">
      <c r="N820" s="12"/>
    </row>
    <row r="821" customFormat="false" ht="12.75" hidden="false" customHeight="false" outlineLevel="0" collapsed="false">
      <c r="N821" s="12"/>
    </row>
    <row r="822" customFormat="false" ht="12.75" hidden="false" customHeight="false" outlineLevel="0" collapsed="false">
      <c r="N822" s="12"/>
    </row>
    <row r="823" customFormat="false" ht="12.75" hidden="false" customHeight="false" outlineLevel="0" collapsed="false">
      <c r="N823" s="12"/>
    </row>
    <row r="824" customFormat="false" ht="12.75" hidden="false" customHeight="false" outlineLevel="0" collapsed="false">
      <c r="N824" s="12"/>
    </row>
    <row r="825" customFormat="false" ht="12.75" hidden="false" customHeight="false" outlineLevel="0" collapsed="false">
      <c r="N825" s="12"/>
    </row>
    <row r="826" customFormat="false" ht="12.75" hidden="false" customHeight="false" outlineLevel="0" collapsed="false">
      <c r="N826" s="12"/>
    </row>
    <row r="827" customFormat="false" ht="12.75" hidden="false" customHeight="false" outlineLevel="0" collapsed="false">
      <c r="N827" s="12"/>
    </row>
    <row r="828" customFormat="false" ht="12.75" hidden="false" customHeight="false" outlineLevel="0" collapsed="false">
      <c r="N828" s="12"/>
    </row>
    <row r="829" customFormat="false" ht="12.75" hidden="false" customHeight="false" outlineLevel="0" collapsed="false">
      <c r="N829" s="12"/>
    </row>
    <row r="830" customFormat="false" ht="12.75" hidden="false" customHeight="false" outlineLevel="0" collapsed="false">
      <c r="N830" s="12"/>
    </row>
    <row r="831" customFormat="false" ht="12.75" hidden="false" customHeight="false" outlineLevel="0" collapsed="false">
      <c r="N831" s="12"/>
    </row>
    <row r="832" customFormat="false" ht="12.75" hidden="false" customHeight="false" outlineLevel="0" collapsed="false">
      <c r="N832" s="12"/>
    </row>
    <row r="833" customFormat="false" ht="12.75" hidden="false" customHeight="false" outlineLevel="0" collapsed="false">
      <c r="N833" s="12"/>
    </row>
    <row r="834" customFormat="false" ht="12.75" hidden="false" customHeight="false" outlineLevel="0" collapsed="false">
      <c r="N834" s="12"/>
    </row>
    <row r="835" customFormat="false" ht="12.75" hidden="false" customHeight="false" outlineLevel="0" collapsed="false">
      <c r="N835" s="12"/>
    </row>
    <row r="836" customFormat="false" ht="12.75" hidden="false" customHeight="false" outlineLevel="0" collapsed="false">
      <c r="N836" s="12"/>
    </row>
    <row r="837" customFormat="false" ht="12.75" hidden="false" customHeight="false" outlineLevel="0" collapsed="false">
      <c r="N837" s="12"/>
    </row>
    <row r="838" customFormat="false" ht="12.75" hidden="false" customHeight="false" outlineLevel="0" collapsed="false">
      <c r="N838" s="12"/>
    </row>
    <row r="839" customFormat="false" ht="12.75" hidden="false" customHeight="false" outlineLevel="0" collapsed="false">
      <c r="N839" s="12"/>
    </row>
    <row r="840" customFormat="false" ht="12.75" hidden="false" customHeight="false" outlineLevel="0" collapsed="false">
      <c r="N840" s="12"/>
    </row>
    <row r="841" customFormat="false" ht="12.75" hidden="false" customHeight="false" outlineLevel="0" collapsed="false">
      <c r="N841" s="12"/>
    </row>
    <row r="842" customFormat="false" ht="12.75" hidden="false" customHeight="false" outlineLevel="0" collapsed="false">
      <c r="N842" s="12"/>
    </row>
    <row r="843" customFormat="false" ht="12.75" hidden="false" customHeight="false" outlineLevel="0" collapsed="false">
      <c r="N843" s="12"/>
    </row>
    <row r="844" customFormat="false" ht="12.75" hidden="false" customHeight="false" outlineLevel="0" collapsed="false">
      <c r="N844" s="12"/>
    </row>
    <row r="845" customFormat="false" ht="12.75" hidden="false" customHeight="false" outlineLevel="0" collapsed="false">
      <c r="N845" s="12"/>
    </row>
    <row r="846" customFormat="false" ht="12.75" hidden="false" customHeight="false" outlineLevel="0" collapsed="false">
      <c r="N846" s="12"/>
    </row>
    <row r="847" customFormat="false" ht="12.75" hidden="false" customHeight="false" outlineLevel="0" collapsed="false">
      <c r="N847" s="12"/>
    </row>
    <row r="848" customFormat="false" ht="12.75" hidden="false" customHeight="false" outlineLevel="0" collapsed="false">
      <c r="N848" s="12"/>
    </row>
    <row r="849" customFormat="false" ht="12.75" hidden="false" customHeight="false" outlineLevel="0" collapsed="false">
      <c r="N849" s="12"/>
    </row>
    <row r="850" customFormat="false" ht="12.75" hidden="false" customHeight="false" outlineLevel="0" collapsed="false">
      <c r="N850" s="12"/>
    </row>
    <row r="851" customFormat="false" ht="12.75" hidden="false" customHeight="false" outlineLevel="0" collapsed="false">
      <c r="N851" s="12"/>
    </row>
    <row r="852" customFormat="false" ht="12.75" hidden="false" customHeight="false" outlineLevel="0" collapsed="false">
      <c r="N852" s="12"/>
    </row>
    <row r="853" customFormat="false" ht="12.75" hidden="false" customHeight="false" outlineLevel="0" collapsed="false">
      <c r="N853" s="12"/>
    </row>
    <row r="854" customFormat="false" ht="12.75" hidden="false" customHeight="false" outlineLevel="0" collapsed="false">
      <c r="N854" s="12"/>
    </row>
    <row r="855" customFormat="false" ht="12.75" hidden="false" customHeight="false" outlineLevel="0" collapsed="false">
      <c r="N855" s="12"/>
    </row>
    <row r="856" customFormat="false" ht="12.75" hidden="false" customHeight="false" outlineLevel="0" collapsed="false">
      <c r="N856" s="12"/>
    </row>
    <row r="857" customFormat="false" ht="12.75" hidden="false" customHeight="false" outlineLevel="0" collapsed="false">
      <c r="N857" s="12"/>
    </row>
    <row r="858" customFormat="false" ht="12.75" hidden="false" customHeight="false" outlineLevel="0" collapsed="false">
      <c r="N858" s="12"/>
    </row>
    <row r="859" customFormat="false" ht="12.75" hidden="false" customHeight="false" outlineLevel="0" collapsed="false">
      <c r="N859" s="12"/>
    </row>
    <row r="860" customFormat="false" ht="12.75" hidden="false" customHeight="false" outlineLevel="0" collapsed="false">
      <c r="N860" s="12"/>
    </row>
    <row r="861" customFormat="false" ht="12.75" hidden="false" customHeight="false" outlineLevel="0" collapsed="false">
      <c r="N861" s="12"/>
    </row>
    <row r="862" customFormat="false" ht="12.75" hidden="false" customHeight="false" outlineLevel="0" collapsed="false">
      <c r="N862" s="12"/>
    </row>
    <row r="863" customFormat="false" ht="12.75" hidden="false" customHeight="false" outlineLevel="0" collapsed="false">
      <c r="N863" s="12"/>
    </row>
    <row r="864" customFormat="false" ht="12.75" hidden="false" customHeight="false" outlineLevel="0" collapsed="false">
      <c r="N864" s="12"/>
    </row>
    <row r="865" customFormat="false" ht="12.75" hidden="false" customHeight="false" outlineLevel="0" collapsed="false">
      <c r="N865" s="12"/>
    </row>
    <row r="866" customFormat="false" ht="12.75" hidden="false" customHeight="false" outlineLevel="0" collapsed="false">
      <c r="N866" s="12"/>
    </row>
    <row r="867" customFormat="false" ht="12.75" hidden="false" customHeight="false" outlineLevel="0" collapsed="false">
      <c r="N867" s="12"/>
    </row>
    <row r="868" customFormat="false" ht="12.75" hidden="false" customHeight="false" outlineLevel="0" collapsed="false">
      <c r="N868" s="12"/>
    </row>
    <row r="869" customFormat="false" ht="12.75" hidden="false" customHeight="false" outlineLevel="0" collapsed="false">
      <c r="N869" s="12"/>
    </row>
    <row r="870" customFormat="false" ht="12.75" hidden="false" customHeight="false" outlineLevel="0" collapsed="false">
      <c r="N870" s="12"/>
    </row>
    <row r="871" customFormat="false" ht="12.75" hidden="false" customHeight="false" outlineLevel="0" collapsed="false">
      <c r="N871" s="12"/>
    </row>
    <row r="872" customFormat="false" ht="12.75" hidden="false" customHeight="false" outlineLevel="0" collapsed="false">
      <c r="N872" s="12"/>
    </row>
    <row r="873" customFormat="false" ht="12.75" hidden="false" customHeight="false" outlineLevel="0" collapsed="false">
      <c r="N873" s="12"/>
    </row>
    <row r="874" customFormat="false" ht="12.75" hidden="false" customHeight="false" outlineLevel="0" collapsed="false">
      <c r="N874" s="12"/>
    </row>
    <row r="875" customFormat="false" ht="12.75" hidden="false" customHeight="false" outlineLevel="0" collapsed="false">
      <c r="N875" s="12"/>
    </row>
    <row r="876" customFormat="false" ht="12.75" hidden="false" customHeight="false" outlineLevel="0" collapsed="false">
      <c r="N876" s="12"/>
    </row>
    <row r="877" customFormat="false" ht="12.75" hidden="false" customHeight="false" outlineLevel="0" collapsed="false">
      <c r="N877" s="12"/>
    </row>
    <row r="878" customFormat="false" ht="12.75" hidden="false" customHeight="false" outlineLevel="0" collapsed="false">
      <c r="N878" s="12"/>
    </row>
    <row r="879" customFormat="false" ht="12.75" hidden="false" customHeight="false" outlineLevel="0" collapsed="false">
      <c r="N879" s="12"/>
    </row>
    <row r="880" customFormat="false" ht="12.75" hidden="false" customHeight="false" outlineLevel="0" collapsed="false">
      <c r="N880" s="12"/>
    </row>
    <row r="881" customFormat="false" ht="12.75" hidden="false" customHeight="false" outlineLevel="0" collapsed="false">
      <c r="N881" s="12"/>
    </row>
    <row r="882" customFormat="false" ht="12.75" hidden="false" customHeight="false" outlineLevel="0" collapsed="false">
      <c r="N882" s="12"/>
    </row>
    <row r="883" customFormat="false" ht="12.75" hidden="false" customHeight="false" outlineLevel="0" collapsed="false">
      <c r="N883" s="12"/>
    </row>
    <row r="884" customFormat="false" ht="12.75" hidden="false" customHeight="false" outlineLevel="0" collapsed="false">
      <c r="N884" s="12"/>
    </row>
    <row r="885" customFormat="false" ht="12.75" hidden="false" customHeight="false" outlineLevel="0" collapsed="false">
      <c r="N885" s="12"/>
    </row>
    <row r="886" customFormat="false" ht="12.75" hidden="false" customHeight="false" outlineLevel="0" collapsed="false">
      <c r="N886" s="12"/>
    </row>
    <row r="887" customFormat="false" ht="12.75" hidden="false" customHeight="false" outlineLevel="0" collapsed="false">
      <c r="N887" s="12"/>
    </row>
    <row r="888" customFormat="false" ht="12.75" hidden="false" customHeight="false" outlineLevel="0" collapsed="false">
      <c r="N888" s="12"/>
    </row>
    <row r="889" customFormat="false" ht="12.75" hidden="false" customHeight="false" outlineLevel="0" collapsed="false">
      <c r="N889" s="12"/>
    </row>
    <row r="890" customFormat="false" ht="12.75" hidden="false" customHeight="false" outlineLevel="0" collapsed="false">
      <c r="N890" s="12"/>
    </row>
    <row r="891" customFormat="false" ht="12.75" hidden="false" customHeight="false" outlineLevel="0" collapsed="false">
      <c r="N891" s="12"/>
    </row>
    <row r="892" customFormat="false" ht="12.75" hidden="false" customHeight="false" outlineLevel="0" collapsed="false">
      <c r="N892" s="12"/>
    </row>
    <row r="893" customFormat="false" ht="12.75" hidden="false" customHeight="false" outlineLevel="0" collapsed="false">
      <c r="N893" s="12"/>
    </row>
    <row r="894" customFormat="false" ht="12.75" hidden="false" customHeight="false" outlineLevel="0" collapsed="false">
      <c r="N894" s="12"/>
    </row>
    <row r="895" customFormat="false" ht="12.75" hidden="false" customHeight="false" outlineLevel="0" collapsed="false">
      <c r="N895" s="12"/>
    </row>
    <row r="896" customFormat="false" ht="12.75" hidden="false" customHeight="false" outlineLevel="0" collapsed="false">
      <c r="N896" s="12"/>
    </row>
    <row r="897" customFormat="false" ht="12.75" hidden="false" customHeight="false" outlineLevel="0" collapsed="false">
      <c r="N897" s="12"/>
    </row>
    <row r="898" customFormat="false" ht="12.75" hidden="false" customHeight="false" outlineLevel="0" collapsed="false">
      <c r="N898" s="12"/>
    </row>
    <row r="899" customFormat="false" ht="12.75" hidden="false" customHeight="false" outlineLevel="0" collapsed="false">
      <c r="N899" s="12"/>
    </row>
    <row r="900" customFormat="false" ht="12.75" hidden="false" customHeight="false" outlineLevel="0" collapsed="false">
      <c r="N900" s="12"/>
    </row>
    <row r="901" customFormat="false" ht="12.75" hidden="false" customHeight="false" outlineLevel="0" collapsed="false">
      <c r="N901" s="12"/>
    </row>
    <row r="902" customFormat="false" ht="12.75" hidden="false" customHeight="false" outlineLevel="0" collapsed="false">
      <c r="N902" s="12"/>
    </row>
    <row r="903" customFormat="false" ht="12.75" hidden="false" customHeight="false" outlineLevel="0" collapsed="false">
      <c r="N903" s="12"/>
    </row>
    <row r="904" customFormat="false" ht="12.75" hidden="false" customHeight="false" outlineLevel="0" collapsed="false">
      <c r="N904" s="12"/>
    </row>
    <row r="905" customFormat="false" ht="12.75" hidden="false" customHeight="false" outlineLevel="0" collapsed="false">
      <c r="N905" s="12"/>
    </row>
    <row r="906" customFormat="false" ht="12.75" hidden="false" customHeight="false" outlineLevel="0" collapsed="false">
      <c r="N906" s="12"/>
    </row>
    <row r="907" customFormat="false" ht="12.75" hidden="false" customHeight="false" outlineLevel="0" collapsed="false">
      <c r="N907" s="12"/>
    </row>
    <row r="908" customFormat="false" ht="12.75" hidden="false" customHeight="false" outlineLevel="0" collapsed="false">
      <c r="N908" s="12"/>
    </row>
    <row r="909" customFormat="false" ht="12.75" hidden="false" customHeight="false" outlineLevel="0" collapsed="false">
      <c r="N909" s="12"/>
    </row>
    <row r="910" customFormat="false" ht="12.75" hidden="false" customHeight="false" outlineLevel="0" collapsed="false">
      <c r="N910" s="12"/>
    </row>
    <row r="911" customFormat="false" ht="12.75" hidden="false" customHeight="false" outlineLevel="0" collapsed="false">
      <c r="N911" s="12"/>
    </row>
    <row r="912" customFormat="false" ht="12.75" hidden="false" customHeight="false" outlineLevel="0" collapsed="false">
      <c r="N912" s="12"/>
    </row>
    <row r="913" customFormat="false" ht="12.75" hidden="false" customHeight="false" outlineLevel="0" collapsed="false">
      <c r="N913" s="12"/>
    </row>
    <row r="914" customFormat="false" ht="12.75" hidden="false" customHeight="false" outlineLevel="0" collapsed="false">
      <c r="N914" s="12"/>
    </row>
    <row r="915" customFormat="false" ht="12.75" hidden="false" customHeight="false" outlineLevel="0" collapsed="false">
      <c r="N915" s="12"/>
    </row>
    <row r="916" customFormat="false" ht="12.75" hidden="false" customHeight="false" outlineLevel="0" collapsed="false">
      <c r="N916" s="12"/>
    </row>
    <row r="917" customFormat="false" ht="12.75" hidden="false" customHeight="false" outlineLevel="0" collapsed="false">
      <c r="N917" s="12"/>
    </row>
    <row r="918" customFormat="false" ht="12.75" hidden="false" customHeight="false" outlineLevel="0" collapsed="false">
      <c r="N918" s="12"/>
    </row>
    <row r="919" customFormat="false" ht="12.75" hidden="false" customHeight="false" outlineLevel="0" collapsed="false">
      <c r="N919" s="12"/>
    </row>
    <row r="920" customFormat="false" ht="12.75" hidden="false" customHeight="false" outlineLevel="0" collapsed="false">
      <c r="N920" s="12"/>
    </row>
    <row r="921" customFormat="false" ht="12.75" hidden="false" customHeight="false" outlineLevel="0" collapsed="false">
      <c r="N921" s="12"/>
    </row>
    <row r="922" customFormat="false" ht="12.75" hidden="false" customHeight="false" outlineLevel="0" collapsed="false">
      <c r="N922" s="12"/>
    </row>
    <row r="923" customFormat="false" ht="12.75" hidden="false" customHeight="false" outlineLevel="0" collapsed="false">
      <c r="N923" s="12"/>
    </row>
    <row r="924" customFormat="false" ht="12.75" hidden="false" customHeight="false" outlineLevel="0" collapsed="false">
      <c r="N924" s="12"/>
    </row>
    <row r="925" customFormat="false" ht="12.75" hidden="false" customHeight="false" outlineLevel="0" collapsed="false">
      <c r="N925" s="12"/>
    </row>
    <row r="926" customFormat="false" ht="12.75" hidden="false" customHeight="false" outlineLevel="0" collapsed="false">
      <c r="N926" s="12"/>
    </row>
    <row r="927" customFormat="false" ht="12.75" hidden="false" customHeight="false" outlineLevel="0" collapsed="false">
      <c r="N927" s="12"/>
    </row>
    <row r="928" customFormat="false" ht="12.75" hidden="false" customHeight="false" outlineLevel="0" collapsed="false">
      <c r="N928" s="12"/>
    </row>
    <row r="929" customFormat="false" ht="12.75" hidden="false" customHeight="false" outlineLevel="0" collapsed="false">
      <c r="N929" s="12"/>
    </row>
    <row r="930" customFormat="false" ht="12.75" hidden="false" customHeight="false" outlineLevel="0" collapsed="false">
      <c r="N930" s="12"/>
    </row>
    <row r="931" customFormat="false" ht="12.75" hidden="false" customHeight="false" outlineLevel="0" collapsed="false">
      <c r="N931" s="12"/>
    </row>
    <row r="932" customFormat="false" ht="12.75" hidden="false" customHeight="false" outlineLevel="0" collapsed="false">
      <c r="N932" s="12"/>
    </row>
    <row r="933" customFormat="false" ht="12.75" hidden="false" customHeight="false" outlineLevel="0" collapsed="false">
      <c r="N933" s="12"/>
    </row>
    <row r="934" customFormat="false" ht="12.75" hidden="false" customHeight="false" outlineLevel="0" collapsed="false">
      <c r="N934" s="12"/>
    </row>
    <row r="935" customFormat="false" ht="12.75" hidden="false" customHeight="false" outlineLevel="0" collapsed="false">
      <c r="N935" s="12"/>
    </row>
    <row r="936" customFormat="false" ht="12.75" hidden="false" customHeight="false" outlineLevel="0" collapsed="false">
      <c r="N936" s="12"/>
    </row>
    <row r="937" customFormat="false" ht="12.75" hidden="false" customHeight="false" outlineLevel="0" collapsed="false">
      <c r="N937" s="12"/>
    </row>
    <row r="938" customFormat="false" ht="12.75" hidden="false" customHeight="false" outlineLevel="0" collapsed="false">
      <c r="N938" s="12"/>
    </row>
    <row r="939" customFormat="false" ht="12.75" hidden="false" customHeight="false" outlineLevel="0" collapsed="false">
      <c r="N939" s="12"/>
    </row>
    <row r="940" customFormat="false" ht="12.75" hidden="false" customHeight="false" outlineLevel="0" collapsed="false">
      <c r="N940" s="12"/>
    </row>
    <row r="941" customFormat="false" ht="12.75" hidden="false" customHeight="false" outlineLevel="0" collapsed="false">
      <c r="N941" s="12"/>
    </row>
    <row r="942" customFormat="false" ht="12.75" hidden="false" customHeight="false" outlineLevel="0" collapsed="false">
      <c r="N942" s="12"/>
    </row>
    <row r="943" customFormat="false" ht="12.75" hidden="false" customHeight="false" outlineLevel="0" collapsed="false">
      <c r="N943" s="12"/>
    </row>
    <row r="944" customFormat="false" ht="12.75" hidden="false" customHeight="false" outlineLevel="0" collapsed="false">
      <c r="N944" s="12"/>
    </row>
    <row r="945" customFormat="false" ht="12.75" hidden="false" customHeight="false" outlineLevel="0" collapsed="false">
      <c r="N945" s="12"/>
    </row>
    <row r="946" customFormat="false" ht="12.75" hidden="false" customHeight="false" outlineLevel="0" collapsed="false">
      <c r="N946" s="12"/>
    </row>
    <row r="947" customFormat="false" ht="12.75" hidden="false" customHeight="false" outlineLevel="0" collapsed="false">
      <c r="N947" s="12"/>
    </row>
    <row r="948" customFormat="false" ht="12.75" hidden="false" customHeight="false" outlineLevel="0" collapsed="false">
      <c r="N948" s="12"/>
    </row>
    <row r="949" customFormat="false" ht="12.75" hidden="false" customHeight="false" outlineLevel="0" collapsed="false">
      <c r="N949" s="12"/>
    </row>
    <row r="950" customFormat="false" ht="12.75" hidden="false" customHeight="false" outlineLevel="0" collapsed="false">
      <c r="N950" s="12"/>
    </row>
    <row r="951" customFormat="false" ht="12.75" hidden="false" customHeight="false" outlineLevel="0" collapsed="false">
      <c r="N951" s="12"/>
    </row>
    <row r="952" customFormat="false" ht="12.75" hidden="false" customHeight="false" outlineLevel="0" collapsed="false">
      <c r="N952" s="12"/>
    </row>
    <row r="953" customFormat="false" ht="12.75" hidden="false" customHeight="false" outlineLevel="0" collapsed="false">
      <c r="N953" s="12"/>
    </row>
    <row r="954" customFormat="false" ht="12.75" hidden="false" customHeight="false" outlineLevel="0" collapsed="false">
      <c r="N954" s="12"/>
    </row>
    <row r="955" customFormat="false" ht="12.75" hidden="false" customHeight="false" outlineLevel="0" collapsed="false">
      <c r="N955" s="12"/>
    </row>
    <row r="956" customFormat="false" ht="12.75" hidden="false" customHeight="false" outlineLevel="0" collapsed="false">
      <c r="N956" s="12"/>
    </row>
    <row r="957" customFormat="false" ht="12.75" hidden="false" customHeight="false" outlineLevel="0" collapsed="false">
      <c r="N957" s="12"/>
    </row>
    <row r="958" customFormat="false" ht="12.75" hidden="false" customHeight="false" outlineLevel="0" collapsed="false">
      <c r="N958" s="12"/>
    </row>
    <row r="959" customFormat="false" ht="12.75" hidden="false" customHeight="false" outlineLevel="0" collapsed="false">
      <c r="N959" s="12"/>
    </row>
    <row r="960" customFormat="false" ht="12.75" hidden="false" customHeight="false" outlineLevel="0" collapsed="false">
      <c r="N960" s="12"/>
    </row>
    <row r="961" customFormat="false" ht="12.75" hidden="false" customHeight="false" outlineLevel="0" collapsed="false">
      <c r="N961" s="12"/>
    </row>
    <row r="962" customFormat="false" ht="12.75" hidden="false" customHeight="false" outlineLevel="0" collapsed="false">
      <c r="N962" s="12"/>
    </row>
    <row r="963" customFormat="false" ht="12.75" hidden="false" customHeight="false" outlineLevel="0" collapsed="false">
      <c r="N963" s="12"/>
    </row>
    <row r="964" customFormat="false" ht="12.75" hidden="false" customHeight="false" outlineLevel="0" collapsed="false">
      <c r="N964" s="12"/>
    </row>
    <row r="965" customFormat="false" ht="12.75" hidden="false" customHeight="false" outlineLevel="0" collapsed="false">
      <c r="N965" s="12"/>
    </row>
    <row r="966" customFormat="false" ht="12.75" hidden="false" customHeight="false" outlineLevel="0" collapsed="false">
      <c r="N966" s="12"/>
    </row>
    <row r="967" customFormat="false" ht="12.75" hidden="false" customHeight="false" outlineLevel="0" collapsed="false">
      <c r="N967" s="12"/>
    </row>
    <row r="968" customFormat="false" ht="12.75" hidden="false" customHeight="false" outlineLevel="0" collapsed="false">
      <c r="N968" s="12"/>
    </row>
    <row r="969" customFormat="false" ht="12.75" hidden="false" customHeight="false" outlineLevel="0" collapsed="false">
      <c r="N969" s="12"/>
    </row>
    <row r="970" customFormat="false" ht="12.75" hidden="false" customHeight="false" outlineLevel="0" collapsed="false">
      <c r="N970" s="12"/>
    </row>
    <row r="971" customFormat="false" ht="12.75" hidden="false" customHeight="false" outlineLevel="0" collapsed="false">
      <c r="N971" s="12"/>
    </row>
    <row r="972" customFormat="false" ht="12.75" hidden="false" customHeight="false" outlineLevel="0" collapsed="false">
      <c r="N972" s="12"/>
    </row>
    <row r="973" customFormat="false" ht="12.75" hidden="false" customHeight="false" outlineLevel="0" collapsed="false">
      <c r="N973" s="12"/>
    </row>
    <row r="974" customFormat="false" ht="12.75" hidden="false" customHeight="false" outlineLevel="0" collapsed="false">
      <c r="N974" s="12"/>
    </row>
    <row r="975" customFormat="false" ht="12.75" hidden="false" customHeight="false" outlineLevel="0" collapsed="false">
      <c r="N975" s="12"/>
    </row>
    <row r="976" customFormat="false" ht="12.75" hidden="false" customHeight="false" outlineLevel="0" collapsed="false">
      <c r="N976" s="12"/>
    </row>
    <row r="977" customFormat="false" ht="12.75" hidden="false" customHeight="false" outlineLevel="0" collapsed="false">
      <c r="N977" s="12"/>
    </row>
    <row r="978" customFormat="false" ht="12.75" hidden="false" customHeight="false" outlineLevel="0" collapsed="false">
      <c r="N978" s="12"/>
    </row>
    <row r="979" customFormat="false" ht="12.75" hidden="false" customHeight="false" outlineLevel="0" collapsed="false">
      <c r="N979" s="12"/>
    </row>
    <row r="980" customFormat="false" ht="12.75" hidden="false" customHeight="false" outlineLevel="0" collapsed="false">
      <c r="N980" s="12"/>
    </row>
    <row r="981" customFormat="false" ht="12.75" hidden="false" customHeight="false" outlineLevel="0" collapsed="false">
      <c r="N981" s="12"/>
    </row>
    <row r="982" customFormat="false" ht="12.75" hidden="false" customHeight="false" outlineLevel="0" collapsed="false">
      <c r="N982" s="12"/>
    </row>
    <row r="983" customFormat="false" ht="12.75" hidden="false" customHeight="false" outlineLevel="0" collapsed="false">
      <c r="N983" s="12"/>
    </row>
    <row r="984" customFormat="false" ht="12.75" hidden="false" customHeight="false" outlineLevel="0" collapsed="false">
      <c r="N984" s="12"/>
    </row>
    <row r="985" customFormat="false" ht="12.75" hidden="false" customHeight="false" outlineLevel="0" collapsed="false">
      <c r="N985" s="12"/>
    </row>
    <row r="986" customFormat="false" ht="12.75" hidden="false" customHeight="false" outlineLevel="0" collapsed="false">
      <c r="N986" s="12"/>
    </row>
    <row r="987" customFormat="false" ht="12.75" hidden="false" customHeight="false" outlineLevel="0" collapsed="false">
      <c r="N987" s="12"/>
    </row>
    <row r="988" customFormat="false" ht="12.75" hidden="false" customHeight="false" outlineLevel="0" collapsed="false">
      <c r="N988" s="12"/>
    </row>
    <row r="989" customFormat="false" ht="12.75" hidden="false" customHeight="false" outlineLevel="0" collapsed="false">
      <c r="N989" s="12"/>
    </row>
    <row r="990" customFormat="false" ht="12.75" hidden="false" customHeight="false" outlineLevel="0" collapsed="false">
      <c r="N990" s="12"/>
    </row>
    <row r="991" customFormat="false" ht="12.75" hidden="false" customHeight="false" outlineLevel="0" collapsed="false">
      <c r="N991" s="12"/>
    </row>
    <row r="992" customFormat="false" ht="12.75" hidden="false" customHeight="false" outlineLevel="0" collapsed="false">
      <c r="N992" s="12"/>
    </row>
    <row r="993" customFormat="false" ht="12.75" hidden="false" customHeight="false" outlineLevel="0" collapsed="false">
      <c r="N993" s="12"/>
    </row>
    <row r="994" customFormat="false" ht="12.75" hidden="false" customHeight="false" outlineLevel="0" collapsed="false">
      <c r="N994" s="12"/>
    </row>
    <row r="995" customFormat="false" ht="12.75" hidden="false" customHeight="false" outlineLevel="0" collapsed="false">
      <c r="N995" s="12"/>
    </row>
    <row r="996" customFormat="false" ht="12.75" hidden="false" customHeight="false" outlineLevel="0" collapsed="false">
      <c r="N996" s="12"/>
    </row>
    <row r="997" customFormat="false" ht="12.75" hidden="false" customHeight="false" outlineLevel="0" collapsed="false">
      <c r="N997" s="12"/>
    </row>
    <row r="998" customFormat="false" ht="12.75" hidden="false" customHeight="false" outlineLevel="0" collapsed="false">
      <c r="N998" s="12"/>
    </row>
    <row r="999" customFormat="false" ht="12.75" hidden="false" customHeight="false" outlineLevel="0" collapsed="false">
      <c r="N999" s="12"/>
    </row>
    <row r="1000" customFormat="false" ht="12.75" hidden="false" customHeight="false" outlineLevel="0" collapsed="false">
      <c r="N1000" s="12"/>
    </row>
    <row r="1001" customFormat="false" ht="12.75" hidden="false" customHeight="false" outlineLevel="0" collapsed="false">
      <c r="N1001" s="12"/>
    </row>
    <row r="1002" customFormat="false" ht="12.75" hidden="false" customHeight="false" outlineLevel="0" collapsed="false">
      <c r="N1002" s="12"/>
    </row>
    <row r="1003" customFormat="false" ht="12.75" hidden="false" customHeight="false" outlineLevel="0" collapsed="false">
      <c r="N1003" s="12"/>
    </row>
    <row r="1004" customFormat="false" ht="12.75" hidden="false" customHeight="false" outlineLevel="0" collapsed="false">
      <c r="N1004" s="12"/>
    </row>
    <row r="1005" customFormat="false" ht="12.75" hidden="false" customHeight="false" outlineLevel="0" collapsed="false">
      <c r="N1005" s="12"/>
    </row>
    <row r="1006" customFormat="false" ht="12.75" hidden="false" customHeight="false" outlineLevel="0" collapsed="false">
      <c r="N1006" s="12"/>
    </row>
    <row r="1007" customFormat="false" ht="12.75" hidden="false" customHeight="false" outlineLevel="0" collapsed="false">
      <c r="N1007" s="12"/>
    </row>
    <row r="1008" customFormat="false" ht="12.75" hidden="false" customHeight="false" outlineLevel="0" collapsed="false">
      <c r="N1008" s="12"/>
    </row>
    <row r="1009" customFormat="false" ht="12.75" hidden="false" customHeight="false" outlineLevel="0" collapsed="false">
      <c r="N1009" s="12"/>
    </row>
    <row r="1010" customFormat="false" ht="12.75" hidden="false" customHeight="false" outlineLevel="0" collapsed="false">
      <c r="N1010" s="12"/>
    </row>
    <row r="1011" customFormat="false" ht="12.75" hidden="false" customHeight="false" outlineLevel="0" collapsed="false">
      <c r="N1011" s="12"/>
    </row>
    <row r="1012" customFormat="false" ht="12.75" hidden="false" customHeight="false" outlineLevel="0" collapsed="false">
      <c r="N1012" s="12"/>
    </row>
    <row r="1013" customFormat="false" ht="12.75" hidden="false" customHeight="false" outlineLevel="0" collapsed="false">
      <c r="N1013" s="12"/>
    </row>
    <row r="1014" customFormat="false" ht="12.75" hidden="false" customHeight="false" outlineLevel="0" collapsed="false">
      <c r="N1014" s="12"/>
    </row>
    <row r="1015" customFormat="false" ht="12.75" hidden="false" customHeight="false" outlineLevel="0" collapsed="false">
      <c r="N1015" s="12"/>
    </row>
    <row r="1016" customFormat="false" ht="12.75" hidden="false" customHeight="false" outlineLevel="0" collapsed="false">
      <c r="N1016" s="12"/>
    </row>
    <row r="1017" customFormat="false" ht="12.75" hidden="false" customHeight="false" outlineLevel="0" collapsed="false">
      <c r="N1017" s="12"/>
    </row>
    <row r="1018" customFormat="false" ht="12.75" hidden="false" customHeight="false" outlineLevel="0" collapsed="false">
      <c r="N1018" s="12"/>
    </row>
    <row r="1019" customFormat="false" ht="12.75" hidden="false" customHeight="false" outlineLevel="0" collapsed="false">
      <c r="N1019" s="12"/>
    </row>
    <row r="1020" customFormat="false" ht="12.75" hidden="false" customHeight="false" outlineLevel="0" collapsed="false">
      <c r="N1020" s="12"/>
    </row>
    <row r="1021" customFormat="false" ht="12.75" hidden="false" customHeight="false" outlineLevel="0" collapsed="false">
      <c r="N1021" s="12"/>
    </row>
    <row r="1022" customFormat="false" ht="12.75" hidden="false" customHeight="false" outlineLevel="0" collapsed="false">
      <c r="N1022" s="12"/>
    </row>
    <row r="1023" customFormat="false" ht="12.75" hidden="false" customHeight="false" outlineLevel="0" collapsed="false">
      <c r="N1023" s="12"/>
    </row>
    <row r="1024" customFormat="false" ht="12.75" hidden="false" customHeight="false" outlineLevel="0" collapsed="false">
      <c r="N1024" s="12"/>
    </row>
    <row r="1025" customFormat="false" ht="12.75" hidden="false" customHeight="false" outlineLevel="0" collapsed="false">
      <c r="N1025" s="12"/>
    </row>
    <row r="1026" customFormat="false" ht="12.75" hidden="false" customHeight="false" outlineLevel="0" collapsed="false">
      <c r="N1026" s="12"/>
    </row>
    <row r="1027" customFormat="false" ht="12.75" hidden="false" customHeight="false" outlineLevel="0" collapsed="false">
      <c r="N1027" s="12"/>
    </row>
    <row r="1028" customFormat="false" ht="12.75" hidden="false" customHeight="false" outlineLevel="0" collapsed="false">
      <c r="N1028" s="12"/>
    </row>
    <row r="1029" customFormat="false" ht="12.75" hidden="false" customHeight="false" outlineLevel="0" collapsed="false">
      <c r="N1029" s="12"/>
    </row>
    <row r="1030" customFormat="false" ht="12.75" hidden="false" customHeight="false" outlineLevel="0" collapsed="false">
      <c r="N1030" s="12"/>
    </row>
    <row r="1031" customFormat="false" ht="12.75" hidden="false" customHeight="false" outlineLevel="0" collapsed="false">
      <c r="N1031" s="12"/>
    </row>
    <row r="1032" customFormat="false" ht="12.75" hidden="false" customHeight="false" outlineLevel="0" collapsed="false">
      <c r="N1032" s="12"/>
    </row>
    <row r="1033" customFormat="false" ht="12.75" hidden="false" customHeight="false" outlineLevel="0" collapsed="false">
      <c r="N1033" s="12"/>
    </row>
    <row r="1034" customFormat="false" ht="12.75" hidden="false" customHeight="false" outlineLevel="0" collapsed="false">
      <c r="N1034" s="12"/>
    </row>
    <row r="1035" customFormat="false" ht="12.75" hidden="false" customHeight="false" outlineLevel="0" collapsed="false">
      <c r="N1035" s="12"/>
    </row>
    <row r="1036" customFormat="false" ht="12.75" hidden="false" customHeight="false" outlineLevel="0" collapsed="false">
      <c r="N1036" s="12"/>
    </row>
    <row r="1037" customFormat="false" ht="12.75" hidden="false" customHeight="false" outlineLevel="0" collapsed="false">
      <c r="N1037" s="12"/>
    </row>
    <row r="1038" customFormat="false" ht="12.75" hidden="false" customHeight="false" outlineLevel="0" collapsed="false">
      <c r="N1038" s="12"/>
    </row>
    <row r="1039" customFormat="false" ht="12.75" hidden="false" customHeight="false" outlineLevel="0" collapsed="false">
      <c r="N1039" s="12"/>
    </row>
    <row r="1040" customFormat="false" ht="12.75" hidden="false" customHeight="false" outlineLevel="0" collapsed="false">
      <c r="N1040" s="12"/>
    </row>
    <row r="1041" customFormat="false" ht="12.75" hidden="false" customHeight="false" outlineLevel="0" collapsed="false">
      <c r="N1041" s="12"/>
    </row>
    <row r="1042" customFormat="false" ht="12.75" hidden="false" customHeight="false" outlineLevel="0" collapsed="false">
      <c r="N1042" s="12"/>
    </row>
    <row r="1043" customFormat="false" ht="12.75" hidden="false" customHeight="false" outlineLevel="0" collapsed="false">
      <c r="N1043" s="12"/>
    </row>
    <row r="1044" customFormat="false" ht="12.75" hidden="false" customHeight="false" outlineLevel="0" collapsed="false">
      <c r="N1044" s="12"/>
    </row>
    <row r="1045" customFormat="false" ht="12.75" hidden="false" customHeight="false" outlineLevel="0" collapsed="false">
      <c r="N1045" s="12"/>
    </row>
    <row r="1046" customFormat="false" ht="12.75" hidden="false" customHeight="false" outlineLevel="0" collapsed="false">
      <c r="N1046" s="12"/>
    </row>
    <row r="1047" customFormat="false" ht="12.75" hidden="false" customHeight="false" outlineLevel="0" collapsed="false">
      <c r="N1047" s="12"/>
    </row>
    <row r="1048" customFormat="false" ht="12.75" hidden="false" customHeight="false" outlineLevel="0" collapsed="false">
      <c r="N1048" s="12"/>
    </row>
    <row r="1049" customFormat="false" ht="12.75" hidden="false" customHeight="false" outlineLevel="0" collapsed="false">
      <c r="N1049" s="12"/>
    </row>
    <row r="1050" customFormat="false" ht="12.75" hidden="false" customHeight="false" outlineLevel="0" collapsed="false">
      <c r="N1050" s="12"/>
    </row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xls.Module1.getvalues">
                <anchor moveWithCells="true" sizeWithCells="false">
                  <from>
                    <xdr:col>6</xdr:col>
                    <xdr:colOff>90000</xdr:colOff>
                    <xdr:row>1</xdr:row>
                    <xdr:rowOff>19080</xdr:rowOff>
                  </from>
                  <to>
                    <xdr:col>8</xdr:col>
                    <xdr:colOff>272160</xdr:colOff>
                    <xdr:row>4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" activeCellId="0" sqref="C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3.14"/>
    <col collapsed="false" customWidth="true" hidden="false" outlineLevel="0" max="2" min="2" style="113" width="10.56"/>
    <col collapsed="false" customWidth="true" hidden="false" outlineLevel="0" max="3" min="3" style="114" width="10.13"/>
    <col collapsed="false" customWidth="true" hidden="false" outlineLevel="0" max="5" min="4" style="112" width="10.13"/>
    <col collapsed="false" customWidth="true" hidden="false" outlineLevel="0" max="6" min="6" style="115" width="10.56"/>
    <col collapsed="false" customWidth="true" hidden="false" outlineLevel="0" max="12" min="7" style="112" width="10.13"/>
    <col collapsed="false" customWidth="false" hidden="false" outlineLevel="0" max="13" min="13" style="116" width="9.14"/>
    <col collapsed="false" customWidth="true" hidden="false" outlineLevel="0" max="14" min="14" style="116" width="9.7"/>
    <col collapsed="false" customWidth="false" hidden="false" outlineLevel="0" max="15" min="15" style="116" width="9.14"/>
    <col collapsed="false" customWidth="false" hidden="false" outlineLevel="0" max="16" min="16" style="117" width="9.14"/>
    <col collapsed="false" customWidth="false" hidden="false" outlineLevel="0" max="17" min="17" style="118" width="9.14"/>
    <col collapsed="false" customWidth="false" hidden="false" outlineLevel="0" max="18" min="18" style="119" width="9.14"/>
    <col collapsed="false" customWidth="false" hidden="false" outlineLevel="0" max="19" min="19" style="116" width="9.14"/>
    <col collapsed="false" customWidth="false" hidden="false" outlineLevel="0" max="20" min="20" style="118" width="9.14"/>
    <col collapsed="false" customWidth="false" hidden="false" outlineLevel="0" max="22" min="21" style="116" width="9.14"/>
    <col collapsed="false" customWidth="false" hidden="false" outlineLevel="0" max="26" min="23" style="120" width="9.14"/>
    <col collapsed="false" customWidth="false" hidden="false" outlineLevel="0" max="27" min="27" style="116" width="9.14"/>
    <col collapsed="false" customWidth="true" hidden="false" outlineLevel="0" max="28" min="28" style="120" width="11.7"/>
    <col collapsed="false" customWidth="false" hidden="false" outlineLevel="0" max="29" min="29" style="116" width="9.14"/>
    <col collapsed="false" customWidth="false" hidden="false" outlineLevel="0" max="257" min="30" style="112" width="9.14"/>
  </cols>
  <sheetData>
    <row r="1" customFormat="false" ht="39.75" hidden="false" customHeight="true" outlineLevel="0" collapsed="false">
      <c r="A1" s="121"/>
      <c r="B1" s="121" t="s">
        <v>41</v>
      </c>
      <c r="C1" s="121" t="str">
        <f aca="false">"Price "&amp;Inputs!$A$3</f>
        <v>Price Aluminium</v>
      </c>
      <c r="D1" s="121" t="str">
        <f aca="false">"Price "&amp;Inputs!$A$4</f>
        <v>Price Copper</v>
      </c>
      <c r="E1" s="121" t="str">
        <f aca="false">"Price "&amp;Inputs!$A$5</f>
        <v>Price Lead</v>
      </c>
      <c r="F1" s="122" t="str">
        <f aca="false">"Price "&amp;Inputs!$A$6</f>
        <v>Price Nickel</v>
      </c>
      <c r="G1" s="121" t="str">
        <f aca="false">"Price "&amp;Inputs!$A$7</f>
        <v>Price Silver</v>
      </c>
      <c r="H1" s="121" t="str">
        <f aca="false">"Price "&amp;Inputs!$A$8</f>
        <v>Price Tin</v>
      </c>
      <c r="I1" s="121" t="str">
        <f aca="false">"Price "&amp;Inputs!$A$9</f>
        <v>Price Zinc</v>
      </c>
      <c r="J1" s="121" t="str">
        <f aca="false">"Price "&amp;Inputs!$A$10</f>
        <v>Price Gold</v>
      </c>
      <c r="K1" s="121" t="str">
        <f aca="false">"Price "&amp;Inputs!$A$11</f>
        <v>Price Cocoa Beans</v>
      </c>
      <c r="L1" s="121" t="str">
        <f aca="false">"Price "&amp;Inputs!$A$12</f>
        <v>Price TC</v>
      </c>
      <c r="M1" s="121" t="str">
        <f aca="false">"VOL "&amp;Inputs!$A$3</f>
        <v>VOL Aluminium</v>
      </c>
      <c r="N1" s="121" t="str">
        <f aca="false">"VOL "&amp;Inputs!$A$4</f>
        <v>VOL Copper</v>
      </c>
      <c r="O1" s="121" t="str">
        <f aca="false">"VOL "&amp;Inputs!$A$5</f>
        <v>VOL Lead</v>
      </c>
      <c r="P1" s="121" t="str">
        <f aca="false">"VOL "&amp;Inputs!$A$6</f>
        <v>VOL Nickel</v>
      </c>
      <c r="Q1" s="123" t="str">
        <f aca="false">"VOL "&amp;Inputs!$A$7</f>
        <v>VOL Silver</v>
      </c>
      <c r="R1" s="121" t="str">
        <f aca="false">"VOL "&amp;Inputs!$A$8</f>
        <v>VOL Tin</v>
      </c>
      <c r="S1" s="121" t="str">
        <f aca="false">"VOL "&amp;Inputs!$A$9</f>
        <v>VOL Zinc</v>
      </c>
      <c r="T1" s="123" t="str">
        <f aca="false">"VOL "&amp;Inputs!$A$10</f>
        <v>VOL Gold</v>
      </c>
      <c r="U1" s="121" t="str">
        <f aca="false">"VOL "&amp;Inputs!$A$11</f>
        <v>VOL Cocoa Beans</v>
      </c>
      <c r="V1" s="121" t="str">
        <f aca="false">"VOL "&amp;Inputs!$A$12</f>
        <v>VOL TC</v>
      </c>
      <c r="W1" s="124"/>
      <c r="X1" s="124"/>
      <c r="Y1" s="124"/>
      <c r="Z1" s="124"/>
      <c r="AA1" s="121"/>
      <c r="AB1" s="124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121"/>
      <c r="IA1" s="121"/>
      <c r="IB1" s="121"/>
      <c r="IC1" s="121"/>
      <c r="ID1" s="121"/>
      <c r="IE1" s="121"/>
      <c r="IF1" s="121"/>
      <c r="IG1" s="121"/>
      <c r="IH1" s="121"/>
      <c r="II1" s="121"/>
      <c r="IJ1" s="121"/>
      <c r="IK1" s="121"/>
      <c r="IL1" s="121"/>
      <c r="IM1" s="121"/>
      <c r="IN1" s="121"/>
      <c r="IO1" s="121"/>
      <c r="IP1" s="121"/>
      <c r="IQ1" s="121"/>
      <c r="IR1" s="121"/>
      <c r="IS1" s="121"/>
      <c r="IT1" s="121"/>
      <c r="IU1" s="121"/>
      <c r="IV1" s="121"/>
      <c r="IW1" s="121"/>
    </row>
    <row r="2" customFormat="false" ht="12.75" hidden="false" customHeight="false" outlineLevel="0" collapsed="false">
      <c r="B2" s="113" t="n">
        <f aca="false">DATE(YEAR(Inputs!$K$7),MONTH(Inputs!$K$7)+1,1)</f>
        <v>36708</v>
      </c>
      <c r="C2" s="125" t="str">
        <f aca="false">DDE("TWINDDE","RSFPage","MAL/CLS1 4 12 7 23")</f>
        <v>1556.00</v>
      </c>
      <c r="D2" s="125" t="str">
        <f aca="false">DDE("TWINDDE","RSFPage","MCU/CLS1 4 12 7 23")</f>
        <v>1841.00</v>
      </c>
      <c r="E2" s="125" t="str">
        <f aca="false">DDE("TWINDDE","RSFPage","MPB/CLS1 4 12 6 23")</f>
        <v>464.00</v>
      </c>
      <c r="F2" s="126" t="str">
        <f aca="false">DDE("TWINDDE","RSFPage","MNI/CLS1 4 12 4 23")</f>
        <v>7793</v>
      </c>
      <c r="G2" s="125" t="n">
        <f aca="false">DDE("TWINDDE","RSFPage","MAG/CLS1 4 12 6 23")/100</f>
        <v>4.99</v>
      </c>
      <c r="H2" s="125" t="str">
        <f aca="false">DDE("TWINDDE","RSFPage","MSN/CLS1 4 12 7 23")</f>
        <v>5254.00</v>
      </c>
      <c r="I2" s="125" t="str">
        <f aca="false">DDE("TWINDDE","RSFPage","MZN/CLS1 4 12 7 23")</f>
        <v>1144.75</v>
      </c>
      <c r="J2" s="127" t="n">
        <v>291.5</v>
      </c>
      <c r="K2" s="128" t="n">
        <v>820</v>
      </c>
      <c r="L2" s="125" t="n">
        <v>20.175</v>
      </c>
      <c r="M2" s="114" t="n">
        <v>0.223575831486711</v>
      </c>
      <c r="N2" s="114" t="n">
        <v>0.187512000411901</v>
      </c>
      <c r="O2" s="114" t="n">
        <v>0.185320303778597</v>
      </c>
      <c r="P2" s="114" t="n">
        <v>0.517793651837604</v>
      </c>
      <c r="Q2" s="129" t="n">
        <v>0.1888</v>
      </c>
      <c r="R2" s="114" t="n">
        <v>0.0886674853983509</v>
      </c>
      <c r="S2" s="114" t="n">
        <v>0.152627526401778</v>
      </c>
      <c r="T2" s="129" t="n">
        <v>0.1688</v>
      </c>
      <c r="U2" s="114" t="n">
        <v>0.450992082779576</v>
      </c>
      <c r="V2" s="114" t="n">
        <v>0.0886674853983509</v>
      </c>
      <c r="W2" s="114"/>
      <c r="X2" s="114"/>
      <c r="Y2" s="114"/>
      <c r="Z2" s="114"/>
      <c r="AA2" s="114"/>
      <c r="AB2" s="114"/>
      <c r="AC2" s="114"/>
      <c r="AD2" s="130"/>
      <c r="AE2" s="131"/>
      <c r="AF2" s="131"/>
      <c r="AG2" s="131"/>
    </row>
    <row r="3" customFormat="false" ht="12.75" hidden="false" customHeight="false" outlineLevel="0" collapsed="false">
      <c r="B3" s="113" t="n">
        <f aca="false">DATE(YEAR(B2),MONTH(B2)+1,1)</f>
        <v>36739</v>
      </c>
      <c r="C3" s="125" t="str">
        <f aca="false">DDE("TWINDDE","RSFPage","MAL/CLS1 5 7 7 23")</f>
        <v>1563.00</v>
      </c>
      <c r="D3" s="125" t="str">
        <f aca="false">DDE("TWINDDE","RSFPage","MCU/CLS1 5 7 7 23")</f>
        <v>1849.00</v>
      </c>
      <c r="E3" s="125" t="str">
        <f aca="false">DDE("TWINDDE","RSFPage","MPB/CLS1 5 8 6 23")</f>
        <v>468.25</v>
      </c>
      <c r="F3" s="126" t="str">
        <f aca="false">DDE("TWINDDE","RSFPage","MNI/CLS1 5 10 4 23")</f>
        <v>7810</v>
      </c>
      <c r="G3" s="125" t="n">
        <f aca="false">DDE("TWINDDE","RSFPage","MAG/CLS1 5 7 7 23")/100</f>
        <v>5</v>
      </c>
      <c r="H3" s="125" t="str">
        <f aca="false">DDE("TWINDDE","RSFPage","MSN/CLS1 5 7 7 23")</f>
        <v>5270.00</v>
      </c>
      <c r="I3" s="125" t="str">
        <f aca="false">DDE("TWINDDE","RSFPage","MZN/CLS1 5 7 7 23")</f>
        <v>1149.00</v>
      </c>
      <c r="J3" s="127" t="n">
        <v>290.64</v>
      </c>
      <c r="K3" s="128" t="n">
        <v>820</v>
      </c>
      <c r="L3" s="125" t="n">
        <v>19.345</v>
      </c>
      <c r="M3" s="114" t="n">
        <v>0.222371362653751</v>
      </c>
      <c r="N3" s="114" t="n">
        <v>0.184484919547609</v>
      </c>
      <c r="O3" s="114" t="n">
        <v>0.17510390997102</v>
      </c>
      <c r="P3" s="114" t="n">
        <v>0.492273913565077</v>
      </c>
      <c r="Q3" s="129" t="n">
        <v>0.1888</v>
      </c>
      <c r="R3" s="114" t="n">
        <v>0.0779489490593759</v>
      </c>
      <c r="S3" s="114" t="n">
        <v>0.148457835872997</v>
      </c>
      <c r="T3" s="129" t="n">
        <v>0.1688</v>
      </c>
      <c r="U3" s="114" t="n">
        <v>0.450992082779576</v>
      </c>
      <c r="V3" s="114" t="n">
        <v>0.0779489490593759</v>
      </c>
      <c r="W3" s="114"/>
      <c r="X3" s="114"/>
      <c r="Y3" s="114"/>
      <c r="Z3" s="114"/>
      <c r="AA3" s="114"/>
      <c r="AB3" s="114"/>
      <c r="AC3" s="114"/>
      <c r="AD3" s="131"/>
      <c r="AE3" s="131"/>
      <c r="AF3" s="131"/>
      <c r="AG3" s="131"/>
    </row>
    <row r="4" customFormat="false" ht="12.75" hidden="false" customHeight="false" outlineLevel="0" collapsed="false">
      <c r="B4" s="113" t="n">
        <f aca="false">DATE(YEAR(B3),MONTH(B3)+1,1)</f>
        <v>36770</v>
      </c>
      <c r="C4" s="125" t="str">
        <f aca="false">DDE("TWINDDE","RSFPage","MAL/CLS1 6 7 7 23")</f>
        <v>1572.50</v>
      </c>
      <c r="D4" s="125" t="str">
        <f aca="false">DDE("TWINDDE","RSFPage","MCU/CLS1 6 7 7 23")</f>
        <v>1860.75</v>
      </c>
      <c r="E4" s="125" t="str">
        <f aca="false">DDE("TWINDDE","RSFPage","MPB/CLS1 6 8 6 23")</f>
        <v>471.75</v>
      </c>
      <c r="F4" s="126" t="str">
        <f aca="false">DDE("TWINDDE","RSFPage","MNI/CLS1 6 10 4 23")</f>
        <v>7800</v>
      </c>
      <c r="G4" s="125" t="n">
        <f aca="false">DDE("TWINDDE","RSFPage","MAG/CLS1 6 7 7 23")/100</f>
        <v>5.02</v>
      </c>
      <c r="H4" s="125" t="str">
        <f aca="false">DDE("TWINDDE","RSFPage","MSN/CLS1 6 7 7 23")</f>
        <v>5285.00</v>
      </c>
      <c r="I4" s="125" t="str">
        <f aca="false">DDE("TWINDDE","RSFPage","MZN/CLS1 6 7 7 23")</f>
        <v>1158.00</v>
      </c>
      <c r="J4" s="127" t="n">
        <v>293.19</v>
      </c>
      <c r="K4" s="128" t="n">
        <v>820</v>
      </c>
      <c r="L4" s="125" t="n">
        <v>18.515</v>
      </c>
      <c r="M4" s="114" t="n">
        <v>0.220545885814404</v>
      </c>
      <c r="N4" s="114" t="n">
        <v>0.181692667920179</v>
      </c>
      <c r="O4" s="114" t="n">
        <v>0.157409635996065</v>
      </c>
      <c r="P4" s="114" t="n">
        <v>0.468108785546484</v>
      </c>
      <c r="Q4" s="129" t="n">
        <v>0.1888</v>
      </c>
      <c r="R4" s="114" t="n">
        <v>0.0754365969617338</v>
      </c>
      <c r="S4" s="114" t="n">
        <v>0.145819522740473</v>
      </c>
      <c r="T4" s="129" t="n">
        <v>0.1688</v>
      </c>
      <c r="U4" s="114" t="n">
        <v>0.450992082779576</v>
      </c>
      <c r="V4" s="114" t="n">
        <v>0.0754365969617338</v>
      </c>
      <c r="W4" s="114"/>
      <c r="X4" s="114"/>
      <c r="Y4" s="114"/>
      <c r="Z4" s="114"/>
      <c r="AA4" s="114"/>
      <c r="AB4" s="114"/>
      <c r="AC4" s="114"/>
      <c r="AD4" s="130"/>
      <c r="AE4" s="131"/>
      <c r="AF4" s="131"/>
      <c r="AG4" s="131"/>
    </row>
    <row r="5" customFormat="false" ht="12.75" hidden="false" customHeight="false" outlineLevel="0" collapsed="false">
      <c r="B5" s="113" t="n">
        <f aca="false">DATE(YEAR(B4),MONTH(B4)+1,1)</f>
        <v>36800</v>
      </c>
      <c r="C5" s="125" t="str">
        <f aca="false">DDE("TWINDDE","RSFPage","MAL/CLS1 7 7 7 23")</f>
        <v>1576.00</v>
      </c>
      <c r="D5" s="125" t="str">
        <f aca="false">DDE("TWINDDE","RSFPage","MCU/CLS1 7 7 7 23")</f>
        <v>1868.50</v>
      </c>
      <c r="E5" s="125" t="str">
        <f aca="false">DDE("TWINDDE","RSFPage","MPB/CLS1 6 8 6 23")</f>
        <v>471.75</v>
      </c>
      <c r="F5" s="126" t="str">
        <f aca="false">DDE("TWINDDE","RSFPage","MNI/CLS1 7 10 4 23")</f>
        <v>7755</v>
      </c>
      <c r="G5" s="125" t="n">
        <f aca="false">DDE("TWINDDE","RSFPage","MAG/CLS1 7 7 7 23")/100</f>
        <v>5.035</v>
      </c>
      <c r="H5" s="125" t="str">
        <f aca="false">DDE("TWINDDE","RSFPage","MSN/CLS1 7 7 7 23")</f>
        <v>5297.00</v>
      </c>
      <c r="I5" s="125" t="str">
        <f aca="false">DDE("TWINDDE","RSFPage","MZN/CLS1 7 7 7 23")</f>
        <v>1160.75</v>
      </c>
      <c r="J5" s="127" t="n">
        <v>293.5</v>
      </c>
      <c r="K5" s="128" t="n">
        <v>820</v>
      </c>
      <c r="L5" s="125" t="n">
        <v>17.685</v>
      </c>
      <c r="M5" s="114" t="n">
        <v>0.21512273662225</v>
      </c>
      <c r="N5" s="114" t="n">
        <v>0.178617173665877</v>
      </c>
      <c r="O5" s="114" t="n">
        <v>0.144321716202973</v>
      </c>
      <c r="P5" s="114" t="n">
        <v>0.448939599789282</v>
      </c>
      <c r="Q5" s="129" t="n">
        <v>0.1888</v>
      </c>
      <c r="R5" s="114" t="n">
        <v>0.0736179253962932</v>
      </c>
      <c r="S5" s="114" t="n">
        <v>0.140096238755367</v>
      </c>
      <c r="T5" s="129" t="n">
        <v>0.1688</v>
      </c>
      <c r="U5" s="114" t="n">
        <v>0.450992082779576</v>
      </c>
      <c r="V5" s="114" t="n">
        <v>0.0736179253962932</v>
      </c>
      <c r="W5" s="114"/>
      <c r="X5" s="114"/>
      <c r="Y5" s="114"/>
      <c r="Z5" s="114"/>
      <c r="AA5" s="114"/>
      <c r="AB5" s="114"/>
      <c r="AC5" s="114"/>
      <c r="AD5" s="130"/>
      <c r="AE5" s="131"/>
      <c r="AF5" s="131"/>
      <c r="AG5" s="131"/>
    </row>
    <row r="6" customFormat="false" ht="12.75" hidden="false" customHeight="false" outlineLevel="0" collapsed="false">
      <c r="B6" s="113" t="n">
        <f aca="false">DATE(YEAR(B5),MONTH(B5)+1,1)</f>
        <v>36831</v>
      </c>
      <c r="C6" s="125" t="str">
        <f aca="false">DDE("TWINDDE","RSFPage","MAL/CLS1 8 7 7 23")</f>
        <v>1578.50</v>
      </c>
      <c r="D6" s="125" t="str">
        <f aca="false">DDE("TWINDDE","RSFPage","MCU/CLS1 8 7 7 23")</f>
        <v>1874.00</v>
      </c>
      <c r="E6" s="125" t="str">
        <f aca="false">DDE("TWINDDE","RSFPage","MPB/CLS1 8 8 6 23")</f>
        <v>476.50</v>
      </c>
      <c r="F6" s="126" t="str">
        <f aca="false">DDE("TWINDDE","RSFPage","MNI/CLS1 8 10 4 23")</f>
        <v>7710</v>
      </c>
      <c r="G6" s="125" t="n">
        <f aca="false">DDE("TWINDDE","RSFPage","MAG/CLS1 8 7 7 23")/100</f>
        <v>5.04</v>
      </c>
      <c r="H6" s="125" t="str">
        <f aca="false">DDE("TWINDDE","RSFPage","MSN/CLS1 8 7 7 23")</f>
        <v>5309.00</v>
      </c>
      <c r="I6" s="125" t="str">
        <f aca="false">DDE("TWINDDE","RSFPage","MZN/CLS1 8 7 7 23")</f>
        <v>1162.00</v>
      </c>
      <c r="J6" s="127" t="n">
        <v>295.59</v>
      </c>
      <c r="K6" s="128" t="n">
        <v>820</v>
      </c>
      <c r="L6" s="125" t="n">
        <v>16.855</v>
      </c>
      <c r="M6" s="114" t="n">
        <v>0.210191492772354</v>
      </c>
      <c r="N6" s="114" t="n">
        <v>0.176677884304089</v>
      </c>
      <c r="O6" s="114" t="n">
        <v>0.136277942195291</v>
      </c>
      <c r="P6" s="114" t="n">
        <v>0.43898550161961</v>
      </c>
      <c r="Q6" s="129" t="n">
        <v>0.1881</v>
      </c>
      <c r="R6" s="114" t="n">
        <v>0.0721516616144891</v>
      </c>
      <c r="S6" s="114" t="n">
        <v>0.137993676243645</v>
      </c>
      <c r="T6" s="129" t="n">
        <v>0.1681</v>
      </c>
      <c r="U6" s="114" t="n">
        <v>0.450992082779576</v>
      </c>
      <c r="V6" s="114" t="n">
        <v>0.0721516616144891</v>
      </c>
      <c r="W6" s="114"/>
      <c r="X6" s="114"/>
      <c r="Y6" s="114"/>
      <c r="Z6" s="114"/>
      <c r="AA6" s="114"/>
      <c r="AB6" s="114"/>
      <c r="AC6" s="114"/>
      <c r="AD6" s="130"/>
      <c r="AE6" s="131"/>
      <c r="AF6" s="131"/>
      <c r="AG6" s="131"/>
    </row>
    <row r="7" customFormat="false" ht="12.75" hidden="false" customHeight="false" outlineLevel="0" collapsed="false">
      <c r="B7" s="113" t="n">
        <f aca="false">DATE(YEAR(B6),MONTH(B6)+1,1)</f>
        <v>36861</v>
      </c>
      <c r="C7" s="125" t="str">
        <f aca="false">DDE("TWINDDE","RSFPage","MAL/CLS1 9 7 7 23")</f>
        <v>1576.50</v>
      </c>
      <c r="D7" s="125" t="str">
        <f aca="false">DDE("TWINDDE","RSFPage","MCU/CLS1 9 7 7 23")</f>
        <v>1877.00</v>
      </c>
      <c r="E7" s="125" t="str">
        <f aca="false">DDE("TWINDDE","RSFPage","MPB/CLS1 9 8 6 23")</f>
        <v>478.50</v>
      </c>
      <c r="F7" s="126" t="str">
        <f aca="false">DDE("TWINDDE","RSFPage","MNI/CLS1 9 10 4 23")</f>
        <v>7655</v>
      </c>
      <c r="G7" s="125" t="n">
        <f aca="false">DDE("TWINDDE","RSFPage","MAG/CLS1 9 7 7 23")/100</f>
        <v>5.04</v>
      </c>
      <c r="H7" s="125" t="str">
        <f aca="false">DDE("TWINDDE","RSFPage","MSN/CLS1 9 7 7 23")</f>
        <v>5319.00</v>
      </c>
      <c r="I7" s="125" t="str">
        <f aca="false">DDE("TWINDDE","RSFPage","MZN/CLS1 9 7 7 23")</f>
        <v>1163.00</v>
      </c>
      <c r="J7" s="127" t="n">
        <v>297.61</v>
      </c>
      <c r="K7" s="128" t="n">
        <v>820</v>
      </c>
      <c r="L7" s="125" t="n">
        <v>16.025</v>
      </c>
      <c r="M7" s="114" t="n">
        <v>0.205568384110981</v>
      </c>
      <c r="N7" s="114" t="n">
        <v>0.174700844597598</v>
      </c>
      <c r="O7" s="114" t="n">
        <v>0.129271367104026</v>
      </c>
      <c r="P7" s="114" t="n">
        <v>0.433152211529581</v>
      </c>
      <c r="Q7" s="129" t="n">
        <v>0.1843</v>
      </c>
      <c r="R7" s="114" t="n">
        <v>0.0709951249685451</v>
      </c>
      <c r="S7" s="114" t="n">
        <v>0.135485905578259</v>
      </c>
      <c r="T7" s="129" t="n">
        <v>0.1643</v>
      </c>
      <c r="U7" s="114" t="n">
        <v>0.450992082779576</v>
      </c>
      <c r="V7" s="114" t="n">
        <v>0.0709951249685451</v>
      </c>
      <c r="W7" s="114"/>
      <c r="X7" s="114"/>
      <c r="Y7" s="114"/>
      <c r="Z7" s="114"/>
      <c r="AA7" s="114"/>
      <c r="AB7" s="114"/>
      <c r="AC7" s="114"/>
      <c r="AD7" s="131"/>
      <c r="AE7" s="131"/>
      <c r="AF7" s="131"/>
      <c r="AG7" s="131"/>
    </row>
    <row r="8" customFormat="false" ht="12.75" hidden="false" customHeight="false" outlineLevel="0" collapsed="false">
      <c r="B8" s="113" t="n">
        <f aca="false">DATE(YEAR(B7),MONTH(B7)+1,1)</f>
        <v>36892</v>
      </c>
      <c r="C8" s="125" t="str">
        <f aca="false">DDE("TWINDDE","RSFPage","MAL/CLS1 10 7 7 23")</f>
        <v>1572.50</v>
      </c>
      <c r="D8" s="125" t="str">
        <f aca="false">DDE("TWINDDE","RSFPage","MCU/CLS1 10 7 7 23")</f>
        <v>1875.75</v>
      </c>
      <c r="E8" s="125" t="str">
        <f aca="false">DDE("TWINDDE","RSFPage","MPB/CLS1 10 8 6 23")</f>
        <v>479.75</v>
      </c>
      <c r="F8" s="126" t="str">
        <f aca="false">DDE("TWINDDE","RSFPage","MNI/CLS1 10 10 4 23")</f>
        <v>7585</v>
      </c>
      <c r="G8" s="125" t="n">
        <f aca="false">DDE("TWINDDE","RSFPage","MAG/CLS1 10 7 7 23")/100</f>
        <v>5.04</v>
      </c>
      <c r="H8" s="125" t="str">
        <f aca="false">DDE("TWINDDE","RSFPage","MSN/CLS1 10 7 7 23")</f>
        <v>5326.00</v>
      </c>
      <c r="I8" s="125" t="str">
        <f aca="false">DDE("TWINDDE","RSFPage","MZN/CLS1 10 7 7 23")</f>
        <v>1161.50</v>
      </c>
      <c r="J8" s="127" t="n">
        <v>296.56</v>
      </c>
      <c r="K8" s="128" t="n">
        <v>820</v>
      </c>
      <c r="L8" s="125" t="n">
        <v>17.0607142857143</v>
      </c>
      <c r="M8" s="114" t="n">
        <v>0.202510730815948</v>
      </c>
      <c r="N8" s="114" t="n">
        <v>0.171588286481118</v>
      </c>
      <c r="O8" s="114" t="n">
        <v>0.124295002186712</v>
      </c>
      <c r="P8" s="114" t="n">
        <v>0.423218524179605</v>
      </c>
      <c r="Q8" s="129" t="n">
        <v>0.1788</v>
      </c>
      <c r="R8" s="114" t="n">
        <v>0.0701472114781528</v>
      </c>
      <c r="S8" s="114" t="n">
        <v>0.132930814943258</v>
      </c>
      <c r="T8" s="129" t="n">
        <v>0.1588</v>
      </c>
      <c r="U8" s="114" t="n">
        <v>0.450992082779576</v>
      </c>
      <c r="V8" s="114" t="n">
        <v>0.0701472114781528</v>
      </c>
      <c r="W8" s="114"/>
      <c r="X8" s="114"/>
      <c r="Y8" s="114"/>
      <c r="Z8" s="114"/>
      <c r="AA8" s="114"/>
      <c r="AB8" s="114"/>
      <c r="AC8" s="114"/>
      <c r="AD8" s="131"/>
      <c r="AE8" s="131"/>
      <c r="AF8" s="131"/>
      <c r="AG8" s="131"/>
    </row>
    <row r="9" customFormat="false" ht="12.75" hidden="false" customHeight="false" outlineLevel="0" collapsed="false">
      <c r="B9" s="113" t="n">
        <f aca="false">DATE(YEAR(B8),MONTH(B8)+1,1)</f>
        <v>36923</v>
      </c>
      <c r="C9" s="125" t="str">
        <f aca="false">DDE("TWINDDE","RSFPage","MAL/CLS1 11 7 7 23")</f>
        <v>1568.50</v>
      </c>
      <c r="D9" s="125" t="str">
        <f aca="false">DDE("TWINDDE","RSFPage","MCU/CLS1 11 7 7 23")</f>
        <v>1874.50</v>
      </c>
      <c r="E9" s="125" t="str">
        <f aca="false">DDE("TWINDDE","RSFPage","MPB/CLS1 11 8 6 23")</f>
        <v>481.00</v>
      </c>
      <c r="F9" s="126" t="str">
        <f aca="false">DDE("TWINDDE","RSFPage","MNI/CLS1 11 10 4 23")</f>
        <v>7515</v>
      </c>
      <c r="G9" s="125" t="n">
        <f aca="false">DDE("TWINDDE","RSFPage","MAG/CLS1 11 7 7 23")/100</f>
        <v>5.04</v>
      </c>
      <c r="H9" s="125" t="str">
        <f aca="false">DDE("TWINDDE","RSFPage","MSN/CLS1 11 7 7 23")</f>
        <v>5332.00</v>
      </c>
      <c r="I9" s="125" t="str">
        <f aca="false">DDE("TWINDDE","RSFPage","MZN/CLS1 11 7 7 23")</f>
        <v>1160.00</v>
      </c>
      <c r="J9" s="127" t="n">
        <v>302.06</v>
      </c>
      <c r="K9" s="128" t="n">
        <v>820</v>
      </c>
      <c r="L9" s="125" t="n">
        <v>18.0964285714286</v>
      </c>
      <c r="M9" s="114" t="n">
        <v>0.197844929908175</v>
      </c>
      <c r="N9" s="114" t="n">
        <v>0.168104388132469</v>
      </c>
      <c r="O9" s="114" t="n">
        <v>0.121583101140411</v>
      </c>
      <c r="P9" s="114" t="n">
        <v>0.416879412152256</v>
      </c>
      <c r="Q9" s="129" t="n">
        <v>0.1788</v>
      </c>
      <c r="R9" s="114" t="n">
        <v>0.0694924529898118</v>
      </c>
      <c r="S9" s="114" t="n">
        <v>0.130393818615124</v>
      </c>
      <c r="T9" s="129" t="n">
        <v>0.155</v>
      </c>
      <c r="U9" s="114" t="n">
        <v>0.450992082779576</v>
      </c>
      <c r="V9" s="114" t="n">
        <v>0.0694924529898118</v>
      </c>
      <c r="W9" s="114"/>
      <c r="X9" s="114"/>
      <c r="Y9" s="114"/>
      <c r="Z9" s="114"/>
      <c r="AA9" s="114"/>
      <c r="AB9" s="114"/>
      <c r="AC9" s="114"/>
    </row>
    <row r="10" customFormat="false" ht="12.75" hidden="false" customHeight="false" outlineLevel="0" collapsed="false">
      <c r="B10" s="113" t="n">
        <f aca="false">DATE(YEAR(B9),MONTH(B9)+1,1)</f>
        <v>36951</v>
      </c>
      <c r="C10" s="125" t="str">
        <f aca="false">DDE("TWINDDE","RSFPage","MAL/CLS1 5 23 7 23")</f>
        <v>1564.50</v>
      </c>
      <c r="D10" s="125" t="str">
        <f aca="false">DDE("TWINDDE","RSFPage","MCU/CLS1 5 23 7 23")</f>
        <v>1873.25</v>
      </c>
      <c r="E10" s="125" t="str">
        <f aca="false">DDE("TWINDDE","RSFPage","MPB/CLS1 5 24 6 23")</f>
        <v>482.00</v>
      </c>
      <c r="F10" s="126" t="str">
        <f aca="false">DDE("TWINDDE","RSFPage","MNI/CLS1 5 26 4 23")</f>
        <v>7455</v>
      </c>
      <c r="G10" s="125" t="n">
        <f aca="false">DDE("TWINDDE","RSFPage","MAG/CLS1 5 23 7 23")/100</f>
        <v>5.04</v>
      </c>
      <c r="H10" s="125" t="str">
        <f aca="false">DDE("TWINDDE","RSFPage","MSN/CLS1 5 23 7 23")</f>
        <v>5338.00</v>
      </c>
      <c r="I10" s="125" t="str">
        <f aca="false">DDE("TWINDDE","RSFPage","MZN/CLS1 5 23 7 23")</f>
        <v>1158.50</v>
      </c>
      <c r="J10" s="127" t="n">
        <v>302.06</v>
      </c>
      <c r="K10" s="128" t="n">
        <v>820</v>
      </c>
      <c r="L10" s="125" t="n">
        <v>19.1321428571429</v>
      </c>
      <c r="M10" s="114" t="n">
        <v>0.192896547533357</v>
      </c>
      <c r="N10" s="114" t="n">
        <v>0.165119813843825</v>
      </c>
      <c r="O10" s="114" t="n">
        <v>0.118058789290589</v>
      </c>
      <c r="P10" s="114" t="n">
        <v>0.411402570759456</v>
      </c>
      <c r="Q10" s="129" t="n">
        <v>0.1788</v>
      </c>
      <c r="R10" s="114" t="n">
        <v>0.0689528422292904</v>
      </c>
      <c r="S10" s="114" t="n">
        <v>0.127689148528924</v>
      </c>
      <c r="T10" s="129" t="n">
        <v>0.155</v>
      </c>
      <c r="U10" s="114" t="n">
        <v>0.450992082779576</v>
      </c>
      <c r="V10" s="114" t="n">
        <v>0.0689528422292904</v>
      </c>
      <c r="W10" s="114"/>
      <c r="X10" s="114"/>
      <c r="Y10" s="114"/>
      <c r="Z10" s="114"/>
      <c r="AA10" s="114"/>
      <c r="AB10" s="114"/>
      <c r="AC10" s="114"/>
    </row>
    <row r="11" customFormat="false" ht="12.75" hidden="false" customHeight="false" outlineLevel="0" collapsed="false">
      <c r="B11" s="113" t="n">
        <f aca="false">DATE(YEAR(B10),MONTH(B10)+1,1)</f>
        <v>36982</v>
      </c>
      <c r="C11" s="125" t="str">
        <f aca="false">DDE("TWINDDE","RSFPage","MAL/CLS1 6 23 7 23")</f>
        <v>1560.50</v>
      </c>
      <c r="D11" s="125" t="str">
        <f aca="false">DDE("TWINDDE","RSFPage","MCU/CLS1 6 23 7 23")</f>
        <v>1872.00</v>
      </c>
      <c r="E11" s="125" t="str">
        <f aca="false">DDE("TWINDDE","RSFPage","MPB/CLS1 6 24 6 23")</f>
        <v>483.00</v>
      </c>
      <c r="F11" s="126" t="str">
        <f aca="false">DDE("TWINDDE","RSFPage","MNI/CLS1 6 26 4 23")</f>
        <v>7405</v>
      </c>
      <c r="G11" s="125" t="n">
        <f aca="false">DDE("TWINDDE","RSFPage","MAG/CLS1 6 23 7 23")/100</f>
        <v>5.04</v>
      </c>
      <c r="H11" s="125" t="str">
        <f aca="false">DDE("TWINDDE","RSFPage","MSN/CLS1 6 23 7 23")</f>
        <v>5344.00</v>
      </c>
      <c r="I11" s="125" t="str">
        <f aca="false">DDE("TWINDDE","RSFPage","MZN/CLS1 6 23 7 23")</f>
        <v>1157.00</v>
      </c>
      <c r="J11" s="127" t="n">
        <v>302.06</v>
      </c>
      <c r="K11" s="128" t="n">
        <v>820</v>
      </c>
      <c r="L11" s="125" t="n">
        <v>20.1678571428571</v>
      </c>
      <c r="M11" s="114" t="n">
        <v>0.188152884171561</v>
      </c>
      <c r="N11" s="114" t="n">
        <v>0.162417949160889</v>
      </c>
      <c r="O11" s="114" t="n">
        <v>0.116249039526626</v>
      </c>
      <c r="P11" s="114" t="n">
        <v>0.405448224993966</v>
      </c>
      <c r="Q11" s="129" t="n">
        <v>0.1788</v>
      </c>
      <c r="R11" s="114" t="n">
        <v>0.0683320259239553</v>
      </c>
      <c r="S11" s="114" t="n">
        <v>0.124555808748063</v>
      </c>
      <c r="T11" s="129" t="n">
        <v>0.155</v>
      </c>
      <c r="U11" s="114" t="n">
        <v>0.450992082779576</v>
      </c>
      <c r="V11" s="114" t="n">
        <v>0.0683320259239553</v>
      </c>
      <c r="W11" s="114"/>
      <c r="X11" s="114"/>
      <c r="Y11" s="114"/>
      <c r="Z11" s="114"/>
      <c r="AA11" s="114"/>
      <c r="AB11" s="114"/>
      <c r="AC11" s="114"/>
    </row>
    <row r="12" customFormat="false" ht="12.75" hidden="false" customHeight="false" outlineLevel="0" collapsed="false">
      <c r="B12" s="113" t="n">
        <f aca="false">DATE(YEAR(B11),MONTH(B11)+1,1)</f>
        <v>37012</v>
      </c>
      <c r="C12" s="125" t="str">
        <f aca="false">DDE("TWINDDE","RSFPage","MAL/CLS1 7 23 7 23")</f>
        <v>1557.50</v>
      </c>
      <c r="D12" s="125" t="str">
        <f aca="false">DDE("TWINDDE","RSFPage","MCU/CLS1 7 23 7 23")</f>
        <v>1870.75</v>
      </c>
      <c r="E12" s="125" t="str">
        <f aca="false">DDE("TWINDDE","RSFPage","MPB/CLS1 6 24 6 23")</f>
        <v>483.00</v>
      </c>
      <c r="F12" s="126" t="str">
        <f aca="false">DDE("TWINDDE","RSFPage","MNI/CLS1 7 26 4 23")</f>
        <v>7360</v>
      </c>
      <c r="G12" s="125" t="n">
        <f aca="false">DDE("TWINDDE","RSFPage","MAG/CLS1 7 23 7 23")/100</f>
        <v>5.04</v>
      </c>
      <c r="H12" s="125" t="str">
        <f aca="false">DDE("TWINDDE","RSFPage","MSN/CLS1 7 23 7 23")</f>
        <v>5350.00</v>
      </c>
      <c r="I12" s="125" t="str">
        <f aca="false">DDE("TWINDDE","RSFPage","MZN/CLS1 7 23 7 23")</f>
        <v>1155.25</v>
      </c>
      <c r="J12" s="127" t="n">
        <v>304.5</v>
      </c>
      <c r="K12" s="128" t="n">
        <v>820</v>
      </c>
      <c r="L12" s="125" t="n">
        <v>21.2035714285714</v>
      </c>
      <c r="M12" s="114" t="n">
        <v>0.18462028770908</v>
      </c>
      <c r="N12" s="114" t="n">
        <v>0.16012945708089</v>
      </c>
      <c r="O12" s="114" t="n">
        <v>0.114973424042035</v>
      </c>
      <c r="P12" s="114" t="n">
        <v>0.401777046710358</v>
      </c>
      <c r="Q12" s="129" t="n">
        <v>0.1788</v>
      </c>
      <c r="R12" s="114" t="n">
        <v>0.0677324604750464</v>
      </c>
      <c r="S12" s="114" t="n">
        <v>0.121519751961901</v>
      </c>
      <c r="T12" s="129" t="n">
        <v>0.1488</v>
      </c>
      <c r="U12" s="114" t="n">
        <v>0.450992082779576</v>
      </c>
      <c r="V12" s="114" t="n">
        <v>0.0677324604750464</v>
      </c>
      <c r="W12" s="114"/>
      <c r="X12" s="114"/>
      <c r="Y12" s="114"/>
      <c r="Z12" s="114"/>
      <c r="AA12" s="114"/>
      <c r="AB12" s="114"/>
      <c r="AC12" s="114"/>
    </row>
    <row r="13" customFormat="false" ht="12.75" hidden="false" customHeight="false" outlineLevel="0" collapsed="false">
      <c r="B13" s="113" t="n">
        <f aca="false">DATE(YEAR(B12),MONTH(B12)+1,1)</f>
        <v>37043</v>
      </c>
      <c r="C13" s="125" t="str">
        <f aca="false">DDE("TWINDDE","RSFPage","MAL/CLS1 8 23 7 23")</f>
        <v>1554.50</v>
      </c>
      <c r="D13" s="125" t="str">
        <f aca="false">DDE("TWINDDE","RSFPage","MCU/CLS1 8 23 7 23")</f>
        <v>1869.50</v>
      </c>
      <c r="E13" s="125" t="str">
        <f aca="false">DDE("TWINDDE","RSFPage","MPB/CLS1 8 24 6 23")</f>
        <v>485.00</v>
      </c>
      <c r="F13" s="126" t="str">
        <f aca="false">DDE("TWINDDE","RSFPage","MNI/CLS1 8 26 4 23")</f>
        <v>7315</v>
      </c>
      <c r="G13" s="125" t="n">
        <f aca="false">DDE("TWINDDE","RSFPage","MAG/CLS1 8 23 7 23")/100</f>
        <v>5.04</v>
      </c>
      <c r="H13" s="125" t="str">
        <f aca="false">DDE("TWINDDE","RSFPage","MSN/CLS1 8 23 7 23")</f>
        <v>5356.00</v>
      </c>
      <c r="I13" s="125" t="str">
        <f aca="false">DDE("TWINDDE","RSFPage","MZN/CLS1 8 23 7 23")</f>
        <v>1153.50</v>
      </c>
      <c r="J13" s="127" t="n">
        <v>304.5</v>
      </c>
      <c r="K13" s="128" t="n">
        <v>820</v>
      </c>
      <c r="L13" s="125" t="n">
        <v>22.2392857142857</v>
      </c>
      <c r="M13" s="114" t="n">
        <v>0.179715395081399</v>
      </c>
      <c r="N13" s="114" t="n">
        <v>0.158263716722479</v>
      </c>
      <c r="O13" s="114" t="n">
        <v>0.113781931041125</v>
      </c>
      <c r="P13" s="114" t="n">
        <v>0.399059092434202</v>
      </c>
      <c r="Q13" s="129" t="n">
        <v>0.1788</v>
      </c>
      <c r="R13" s="114" t="n">
        <v>0.0671546050348711</v>
      </c>
      <c r="S13" s="114" t="n">
        <v>0.118489936137137</v>
      </c>
      <c r="T13" s="129" t="n">
        <v>0.1488</v>
      </c>
      <c r="U13" s="114" t="n">
        <v>0.450992082779576</v>
      </c>
      <c r="V13" s="114" t="n">
        <v>0.0671546050348711</v>
      </c>
      <c r="W13" s="114"/>
      <c r="X13" s="114"/>
      <c r="Y13" s="114"/>
      <c r="Z13" s="114"/>
      <c r="AA13" s="114"/>
      <c r="AB13" s="114"/>
      <c r="AC13" s="114"/>
    </row>
    <row r="14" customFormat="false" ht="12.75" hidden="false" customHeight="false" outlineLevel="0" collapsed="false">
      <c r="B14" s="113" t="n">
        <f aca="false">DATE(YEAR(B13),MONTH(B13)+1,1)</f>
        <v>37073</v>
      </c>
      <c r="C14" s="125" t="str">
        <f aca="false">DDE("TWINDDE","RSFPage","MAL/CLS1 9 23 7 23")</f>
        <v>1551.50</v>
      </c>
      <c r="D14" s="125" t="str">
        <f aca="false">DDE("TWINDDE","RSFPage","MCU/CLS1 9 23 7 23")</f>
        <v>1868.25</v>
      </c>
      <c r="E14" s="125" t="str">
        <f aca="false">DDE("TWINDDE","RSFPage","MPB/CLS1 9 24 6 23")</f>
        <v>486.00</v>
      </c>
      <c r="F14" s="126" t="str">
        <f aca="false">DDE("TWINDDE","RSFPage","MNI/CLS1 9 26 4 23")</f>
        <v>7270</v>
      </c>
      <c r="G14" s="125" t="n">
        <f aca="false">DDE("TWINDDE","RSFPage","MAG/CLS1 9 23 7 23")/100</f>
        <v>5.04</v>
      </c>
      <c r="H14" s="125" t="str">
        <f aca="false">DDE("TWINDDE","RSFPage","MSN/CLS1 9 23 7 23")</f>
        <v>5361.00</v>
      </c>
      <c r="I14" s="125" t="str">
        <f aca="false">DDE("TWINDDE","RSFPage","MZN/CLS1 9 23 7 23")</f>
        <v>1151.75</v>
      </c>
      <c r="J14" s="127" t="n">
        <v>304.5</v>
      </c>
      <c r="K14" s="128" t="n">
        <v>820</v>
      </c>
      <c r="L14" s="125" t="n">
        <v>21.8293956043956</v>
      </c>
      <c r="M14" s="114" t="n">
        <v>0.17556136588939</v>
      </c>
      <c r="N14" s="114" t="n">
        <v>0.156987827894779</v>
      </c>
      <c r="O14" s="114" t="n">
        <v>0.113034510155891</v>
      </c>
      <c r="P14" s="114" t="n">
        <v>0.395338090129689</v>
      </c>
      <c r="Q14" s="129" t="n">
        <v>0.1788</v>
      </c>
      <c r="R14" s="114" t="n">
        <v>0.0665989142305534</v>
      </c>
      <c r="S14" s="114" t="n">
        <v>0.117975535702431</v>
      </c>
      <c r="T14" s="129" t="n">
        <v>0.1488</v>
      </c>
      <c r="U14" s="114" t="n">
        <v>0.450992082779576</v>
      </c>
      <c r="V14" s="114" t="n">
        <v>0.0665989142305534</v>
      </c>
      <c r="W14" s="114"/>
      <c r="X14" s="114"/>
      <c r="Y14" s="114"/>
      <c r="Z14" s="114"/>
      <c r="AA14" s="114"/>
      <c r="AB14" s="114"/>
      <c r="AC14" s="114"/>
    </row>
    <row r="15" customFormat="false" ht="12.75" hidden="false" customHeight="false" outlineLevel="0" collapsed="false">
      <c r="B15" s="113" t="n">
        <f aca="false">DATE(YEAR(B14),MONTH(B14)+1,1)</f>
        <v>37104</v>
      </c>
      <c r="C15" s="125" t="str">
        <f aca="false">DDE("TWINDDE","RSFPage","MAL/CLS1 10 23 7 23")</f>
        <v>1548.50</v>
      </c>
      <c r="D15" s="125" t="str">
        <f aca="false">DDE("TWINDDE","RSFPage","MCU/CLS1 10 23 7 23")</f>
        <v>1867.00</v>
      </c>
      <c r="E15" s="125" t="str">
        <f aca="false">DDE("TWINDDE","RSFPage","MPB/CLS1 10 24 6 23")</f>
        <v>487.00</v>
      </c>
      <c r="F15" s="126" t="str">
        <f aca="false">DDE("TWINDDE","RSFPage","MNI/CLS1 10 26 4 23")</f>
        <v>7225</v>
      </c>
      <c r="G15" s="125" t="n">
        <f aca="false">DDE("TWINDDE","RSFPage","MAG/CLS1 10 23 7 23")/100</f>
        <v>5.04</v>
      </c>
      <c r="H15" s="125" t="str">
        <f aca="false">DDE("TWINDDE","RSFPage","MSN/CLS1 10 23 7 23")</f>
        <v>5366.00</v>
      </c>
      <c r="I15" s="125" t="str">
        <f aca="false">DDE("TWINDDE","RSFPage","MZN/CLS1 10 23 7 23")</f>
        <v>1150.00</v>
      </c>
      <c r="J15" s="127" t="n">
        <v>310.09</v>
      </c>
      <c r="K15" s="128" t="n">
        <v>820</v>
      </c>
      <c r="L15" s="125" t="n">
        <v>21.4195054945055</v>
      </c>
      <c r="M15" s="114" t="n">
        <v>0.169305495940526</v>
      </c>
      <c r="N15" s="114" t="n">
        <v>0.155378663042132</v>
      </c>
      <c r="O15" s="114" t="n">
        <v>0.112496127179493</v>
      </c>
      <c r="P15" s="114" t="n">
        <v>0.391944857849366</v>
      </c>
      <c r="Q15" s="129" t="n">
        <v>0.1767</v>
      </c>
      <c r="R15" s="114" t="n">
        <v>0.0660658364543327</v>
      </c>
      <c r="S15" s="114" t="n">
        <v>0.115237174035872</v>
      </c>
      <c r="T15" s="129" t="n">
        <v>0.1467</v>
      </c>
      <c r="U15" s="114" t="n">
        <v>0.450992082779576</v>
      </c>
      <c r="V15" s="114" t="n">
        <v>0.0660658364543327</v>
      </c>
      <c r="W15" s="114"/>
      <c r="X15" s="114"/>
      <c r="Y15" s="114"/>
      <c r="Z15" s="114"/>
      <c r="AA15" s="114"/>
      <c r="AB15" s="114"/>
      <c r="AC15" s="114"/>
    </row>
    <row r="16" customFormat="false" ht="12.75" hidden="false" customHeight="false" outlineLevel="0" collapsed="false">
      <c r="A16" s="132"/>
      <c r="B16" s="133" t="n">
        <f aca="false">DATE(YEAR(B15),MONTH(B15)+1,1)</f>
        <v>37135</v>
      </c>
      <c r="C16" s="125" t="str">
        <f aca="false">DDE("TWINDDE","RSFPage","MAL/CLS1 11 23 7 23")</f>
        <v>1545.50</v>
      </c>
      <c r="D16" s="125" t="str">
        <f aca="false">DDE("TWINDDE","RSFPage","MCU/CLS1 11 23 7 23")</f>
        <v>1866.00</v>
      </c>
      <c r="E16" s="125" t="str">
        <f aca="false">DDE("TWINDDE","RSFPage","MPB/CLS1 11 24 6 23")</f>
        <v>487.75</v>
      </c>
      <c r="F16" s="126" t="str">
        <f aca="false">DDE("TWINDDE","RSFPage","MNI/CLS1 11 26 4 23")</f>
        <v>7195</v>
      </c>
      <c r="G16" s="125" t="n">
        <f aca="false">DDE("TWINDDE","RSFPage","MAG/CLS1 11 23 7 23")/100</f>
        <v>5.04</v>
      </c>
      <c r="H16" s="125" t="str">
        <f aca="false">DDE("TWINDDE","RSFPage","MSN/CLS1 11 23 7 23")</f>
        <v>5371.00</v>
      </c>
      <c r="I16" s="125" t="str">
        <f aca="false">DDE("TWINDDE","RSFPage","MZN/CLS1 11 23 7 23")</f>
        <v>1148.25</v>
      </c>
      <c r="J16" s="127" t="n">
        <v>310.09</v>
      </c>
      <c r="K16" s="128" t="n">
        <v>820</v>
      </c>
      <c r="L16" s="125" t="n">
        <v>21.0096153846154</v>
      </c>
      <c r="M16" s="134" t="n">
        <v>0.164144023638473</v>
      </c>
      <c r="N16" s="134" t="n">
        <v>0.153791417009851</v>
      </c>
      <c r="O16" s="134" t="n">
        <v>0.112240988933209</v>
      </c>
      <c r="P16" s="134" t="n">
        <v>0.388582941164664</v>
      </c>
      <c r="Q16" s="135" t="n">
        <v>0.1767</v>
      </c>
      <c r="R16" s="134" t="n">
        <v>0.0655558120657996</v>
      </c>
      <c r="S16" s="134" t="n">
        <v>0.112736861844388</v>
      </c>
      <c r="T16" s="135" t="n">
        <v>0.1467</v>
      </c>
      <c r="U16" s="134" t="n">
        <v>0.450992082779576</v>
      </c>
      <c r="V16" s="134" t="n">
        <v>0.0655558120657996</v>
      </c>
      <c r="W16" s="134"/>
      <c r="X16" s="134"/>
      <c r="Y16" s="134"/>
      <c r="Z16" s="134"/>
      <c r="AA16" s="134"/>
      <c r="AB16" s="134"/>
      <c r="AC16" s="134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</row>
    <row r="17" customFormat="false" ht="12.75" hidden="false" customHeight="false" outlineLevel="0" collapsed="false">
      <c r="A17" s="136"/>
      <c r="B17" s="137" t="n">
        <f aca="false">DATE(YEAR(B16),MONTH(B16)+1,1)</f>
        <v>37165</v>
      </c>
      <c r="C17" s="138" t="str">
        <f aca="false">DDE("TWINDDE","RSFPage","MAL/CLS1 5 39 7 23")</f>
        <v>1542.50</v>
      </c>
      <c r="D17" s="138" t="str">
        <f aca="false">DDE("TWINDDE","RSFPage","MCU/CLS1 5 39 7 23")</f>
        <v>1865.00</v>
      </c>
      <c r="E17" s="138" t="str">
        <f aca="false">E16</f>
        <v>487.75</v>
      </c>
      <c r="F17" s="139" t="str">
        <f aca="false">DDE("TWINDDE","RSFPage","MNI/CLS1 5 42 4 23")</f>
        <v>7165</v>
      </c>
      <c r="G17" s="138" t="n">
        <f aca="false">G16</f>
        <v>5.04</v>
      </c>
      <c r="H17" s="138" t="str">
        <f aca="false">DDE("TWINDDE","RSFPage","MSN/CLS1 5 39 7 23")</f>
        <v>5376.00</v>
      </c>
      <c r="I17" s="138" t="str">
        <f aca="false">DDE("TWINDDE","RSFPage","MZN/CLS1 5 39 7 23")</f>
        <v>1146.50</v>
      </c>
      <c r="J17" s="127" t="n">
        <v>310.09</v>
      </c>
      <c r="K17" s="128" t="n">
        <v>820</v>
      </c>
      <c r="L17" s="138" t="n">
        <v>20.5997252747253</v>
      </c>
      <c r="M17" s="140" t="n">
        <v>0.158796729015856</v>
      </c>
      <c r="N17" s="140" t="n">
        <v>0.151942277139606</v>
      </c>
      <c r="O17" s="140" t="n">
        <v>0.112240988933209</v>
      </c>
      <c r="P17" s="140" t="n">
        <v>0.385873867429525</v>
      </c>
      <c r="Q17" s="141" t="n">
        <v>0.1767</v>
      </c>
      <c r="R17" s="140" t="n">
        <v>0.0655558120657996</v>
      </c>
      <c r="S17" s="140" t="n">
        <v>0.110430613616308</v>
      </c>
      <c r="T17" s="141" t="n">
        <v>0.1467</v>
      </c>
      <c r="U17" s="140" t="n">
        <v>0.450992082779576</v>
      </c>
      <c r="V17" s="140" t="n">
        <v>0.0655558120657996</v>
      </c>
      <c r="W17" s="140"/>
      <c r="X17" s="140"/>
      <c r="Y17" s="140"/>
      <c r="Z17" s="140"/>
      <c r="AA17" s="140"/>
      <c r="AB17" s="140"/>
      <c r="AC17" s="140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  <c r="IU17" s="136"/>
      <c r="IV17" s="136"/>
      <c r="IW17" s="136"/>
    </row>
    <row r="18" customFormat="false" ht="12.75" hidden="false" customHeight="false" outlineLevel="0" collapsed="false">
      <c r="B18" s="113" t="n">
        <f aca="false">DATE(YEAR(B17),MONTH(B17)+1,1)</f>
        <v>37196</v>
      </c>
      <c r="C18" s="125" t="str">
        <f aca="false">DDE("TWINDDE","RSFPage","MAL/CLS1 7 39 7 23")</f>
        <v>1538.00</v>
      </c>
      <c r="D18" s="125" t="str">
        <f aca="false">DDE("TWINDDE","RSFPage","MCU/CLS1 7 39 7 23")</f>
        <v>1863.00</v>
      </c>
      <c r="E18" s="125" t="str">
        <f aca="false">E17</f>
        <v>487.75</v>
      </c>
      <c r="F18" s="126" t="str">
        <f aca="false">DDE("TWINDDE","RSFPage","MNI/CLS1 7 42 4 23")</f>
        <v>7105</v>
      </c>
      <c r="G18" s="125" t="n">
        <f aca="false">G17</f>
        <v>5.04</v>
      </c>
      <c r="H18" s="125" t="str">
        <f aca="false">H17</f>
        <v>5376.00</v>
      </c>
      <c r="I18" s="125" t="str">
        <f aca="false">DDE("TWINDDE","RSFPage","MZN/CLS1 7 39 7 23")</f>
        <v>1143.00</v>
      </c>
      <c r="J18" s="127" t="n">
        <v>313.56</v>
      </c>
      <c r="K18" s="128" t="n">
        <v>820</v>
      </c>
      <c r="L18" s="125" t="n">
        <v>20.1898351648352</v>
      </c>
      <c r="M18" s="114" t="n">
        <v>0.155253360806048</v>
      </c>
      <c r="N18" s="114" t="n">
        <v>0.150340320191877</v>
      </c>
      <c r="O18" s="114" t="n">
        <v>0.112240988933209</v>
      </c>
      <c r="P18" s="114" t="n">
        <v>0.383725785548214</v>
      </c>
      <c r="Q18" s="129" t="n">
        <v>0.1767</v>
      </c>
      <c r="R18" s="114" t="n">
        <v>0.0655558120657996</v>
      </c>
      <c r="S18" s="114" t="n">
        <v>0.108117882841037</v>
      </c>
      <c r="T18" s="129" t="n">
        <v>0.1467</v>
      </c>
      <c r="U18" s="114" t="n">
        <v>0.450992082779576</v>
      </c>
      <c r="V18" s="114" t="n">
        <v>0.0655558120657996</v>
      </c>
      <c r="W18" s="114"/>
      <c r="X18" s="114"/>
      <c r="Y18" s="114"/>
      <c r="Z18" s="114"/>
      <c r="AA18" s="114"/>
      <c r="AB18" s="114"/>
      <c r="AC18" s="114"/>
    </row>
    <row r="19" customFormat="false" ht="12.75" hidden="false" customHeight="false" outlineLevel="0" collapsed="false">
      <c r="B19" s="113" t="n">
        <f aca="false">DATE(YEAR(B18),MONTH(B18)+1,1)</f>
        <v>37226</v>
      </c>
      <c r="C19" s="125" t="str">
        <f aca="false">DDE("TWINDDE","RSFPage","MAL/CLS1 7 39 7 23")</f>
        <v>1538.00</v>
      </c>
      <c r="D19" s="125" t="str">
        <f aca="false">DDE("TWINDDE","RSFPage","MCU/CLS1 7 39 7 23")</f>
        <v>1863.00</v>
      </c>
      <c r="E19" s="125" t="str">
        <f aca="false">E18</f>
        <v>487.75</v>
      </c>
      <c r="F19" s="126" t="str">
        <f aca="false">DDE("TWINDDE","RSFPage","MNI/CLS1 7 42 4 23")</f>
        <v>7105</v>
      </c>
      <c r="G19" s="125" t="n">
        <f aca="false">G18</f>
        <v>5.04</v>
      </c>
      <c r="H19" s="125" t="str">
        <f aca="false">H18</f>
        <v>5376.00</v>
      </c>
      <c r="I19" s="125" t="str">
        <f aca="false">DDE("TWINDDE","RSFPage","MZN/CLS1 7 39 7 23")</f>
        <v>1143.00</v>
      </c>
      <c r="J19" s="127" t="n">
        <v>313.56</v>
      </c>
      <c r="K19" s="128" t="n">
        <v>820</v>
      </c>
      <c r="L19" s="125" t="n">
        <v>19.7799450549451</v>
      </c>
      <c r="M19" s="114" t="n">
        <v>0.151789183186461</v>
      </c>
      <c r="N19" s="114" t="n">
        <v>0.148747986797038</v>
      </c>
      <c r="O19" s="114" t="n">
        <v>0.112240988933209</v>
      </c>
      <c r="P19" s="114" t="n">
        <v>0.380795743434251</v>
      </c>
      <c r="Q19" s="129" t="n">
        <v>0.1767</v>
      </c>
      <c r="R19" s="114" t="n">
        <v>0.0655558120657996</v>
      </c>
      <c r="S19" s="114" t="n">
        <v>0.106083726538273</v>
      </c>
      <c r="T19" s="129" t="n">
        <v>0.1467</v>
      </c>
      <c r="U19" s="114" t="n">
        <v>0.450992082779576</v>
      </c>
      <c r="V19" s="114" t="n">
        <v>0.0655558120657996</v>
      </c>
      <c r="W19" s="114"/>
      <c r="X19" s="114"/>
      <c r="Y19" s="114"/>
      <c r="Z19" s="114"/>
      <c r="AA19" s="114"/>
      <c r="AB19" s="114"/>
      <c r="AC19" s="114"/>
    </row>
    <row r="20" customFormat="false" ht="12.75" hidden="false" customHeight="false" outlineLevel="0" collapsed="false">
      <c r="B20" s="113" t="n">
        <f aca="false">DATE(YEAR(B19),MONTH(B19)+1,1)</f>
        <v>37257</v>
      </c>
      <c r="C20" s="125" t="str">
        <f aca="false">DDE("TWINDDE","RSFPage","MAL/CLS1 8 39 7 23")</f>
        <v>1537.00</v>
      </c>
      <c r="D20" s="125" t="str">
        <f aca="false">DDE("TWINDDE","RSFPage","MCU/CLS1 8 39 7 23")</f>
        <v>1862.00</v>
      </c>
      <c r="E20" s="125" t="str">
        <f aca="false">E19</f>
        <v>487.75</v>
      </c>
      <c r="F20" s="126" t="str">
        <f aca="false">DDE("TWINDDE","RSFPage","MNI/CLS1 8 42 4 23")</f>
        <v>7065</v>
      </c>
      <c r="G20" s="125" t="n">
        <f aca="false">G19</f>
        <v>5.04</v>
      </c>
      <c r="H20" s="125" t="str">
        <f aca="false">H19</f>
        <v>5376.00</v>
      </c>
      <c r="I20" s="125" t="str">
        <f aca="false">DDE("TWINDDE","RSFPage","MZN/CLS1 8 39 7 23")</f>
        <v>1141.00</v>
      </c>
      <c r="J20" s="127" t="n">
        <v>313.56</v>
      </c>
      <c r="K20" s="128" t="n">
        <v>820</v>
      </c>
      <c r="L20" s="125" t="n">
        <v>19.370054945055</v>
      </c>
      <c r="M20" s="114" t="n">
        <v>0.148753910622244</v>
      </c>
      <c r="N20" s="114" t="n">
        <v>0.147824399860086</v>
      </c>
      <c r="O20" s="114" t="n">
        <v>0.112240988933209</v>
      </c>
      <c r="P20" s="114" t="n">
        <v>0.3790597595867</v>
      </c>
      <c r="Q20" s="129" t="n">
        <v>0.1767</v>
      </c>
      <c r="R20" s="114" t="n">
        <v>0.0655558120657996</v>
      </c>
      <c r="S20" s="114" t="n">
        <v>0.104651123566706</v>
      </c>
      <c r="T20" s="129" t="n">
        <v>0.1467</v>
      </c>
      <c r="U20" s="114" t="n">
        <v>0.450992082779576</v>
      </c>
      <c r="V20" s="114" t="n">
        <v>0.0655558120657996</v>
      </c>
      <c r="W20" s="114"/>
      <c r="X20" s="114"/>
      <c r="Y20" s="114"/>
      <c r="Z20" s="114"/>
      <c r="AA20" s="114"/>
      <c r="AB20" s="114"/>
      <c r="AC20" s="114"/>
    </row>
    <row r="21" customFormat="false" ht="12.75" hidden="false" customHeight="false" outlineLevel="0" collapsed="false">
      <c r="B21" s="113" t="n">
        <f aca="false">DATE(YEAR(B20),MONTH(B20)+1,1)</f>
        <v>37288</v>
      </c>
      <c r="C21" s="125" t="str">
        <f aca="false">DDE("TWINDDE","RSFPage","MAL/CLS1 9 39 7 23")</f>
        <v>1536.00</v>
      </c>
      <c r="D21" s="125" t="str">
        <f aca="false">DDE("TWINDDE","RSFPage","MCU/CLS1 9 39 7 23")</f>
        <v>1861.00</v>
      </c>
      <c r="E21" s="125" t="str">
        <f aca="false">E20</f>
        <v>487.75</v>
      </c>
      <c r="F21" s="126" t="str">
        <f aca="false">DDE("TWINDDE","RSFPage","MNI/CLS1 9 42 4 23")</f>
        <v>7035</v>
      </c>
      <c r="G21" s="125" t="n">
        <f aca="false">G20</f>
        <v>5.04</v>
      </c>
      <c r="H21" s="125" t="str">
        <f aca="false">H20</f>
        <v>5376.00</v>
      </c>
      <c r="I21" s="125" t="str">
        <f aca="false">DDE("TWINDDE","RSFPage","MZN/CLS1 9 39 7 23")</f>
        <v>1139.00</v>
      </c>
      <c r="J21" s="127" t="n">
        <v>319.06</v>
      </c>
      <c r="K21" s="128" t="n">
        <v>820</v>
      </c>
      <c r="L21" s="125" t="n">
        <v>18.9601648351649</v>
      </c>
      <c r="M21" s="114" t="n">
        <v>0.146918871550543</v>
      </c>
      <c r="N21" s="114" t="n">
        <v>0.146218072869956</v>
      </c>
      <c r="O21" s="114" t="n">
        <v>0.112240988933209</v>
      </c>
      <c r="P21" s="114" t="n">
        <v>0.383461126851488</v>
      </c>
      <c r="Q21" s="129" t="n">
        <v>0.1767</v>
      </c>
      <c r="R21" s="114" t="n">
        <v>0.0655558120657996</v>
      </c>
      <c r="S21" s="114" t="n">
        <v>0.103594525619836</v>
      </c>
      <c r="T21" s="129" t="n">
        <v>0.1467</v>
      </c>
      <c r="U21" s="114" t="n">
        <v>0.450992082779576</v>
      </c>
      <c r="V21" s="114" t="n">
        <v>0.0655558120657996</v>
      </c>
      <c r="W21" s="114"/>
      <c r="X21" s="114"/>
      <c r="Y21" s="114"/>
      <c r="Z21" s="114"/>
      <c r="AA21" s="114"/>
      <c r="AB21" s="114"/>
      <c r="AC21" s="114"/>
    </row>
    <row r="22" customFormat="false" ht="12.75" hidden="false" customHeight="false" outlineLevel="0" collapsed="false">
      <c r="B22" s="113" t="n">
        <f aca="false">DATE(YEAR(B21),MONTH(B21)+1,1)</f>
        <v>37316</v>
      </c>
      <c r="C22" s="125" t="str">
        <f aca="false">DDE("TWINDDE","RSFPage","MAL/CLS1 10 39 7 23")</f>
        <v>1535.00</v>
      </c>
      <c r="D22" s="125" t="str">
        <f aca="false">DDE("TWINDDE","RSFPage","MCU/CLS1 10 39 7 23")</f>
        <v>1860.00</v>
      </c>
      <c r="E22" s="125" t="str">
        <f aca="false">E21</f>
        <v>487.75</v>
      </c>
      <c r="F22" s="126" t="str">
        <f aca="false">DDE("TWINDDE","RSFPage","MNI/CLS1 10 42 4 23")</f>
        <v>7005</v>
      </c>
      <c r="G22" s="125" t="n">
        <f aca="false">G21</f>
        <v>5.04</v>
      </c>
      <c r="H22" s="125" t="str">
        <f aca="false">H21</f>
        <v>5376.00</v>
      </c>
      <c r="I22" s="125" t="str">
        <f aca="false">DDE("TWINDDE","RSFPage","MZN/CLS1 10 39 7 23")</f>
        <v>1137.25</v>
      </c>
      <c r="J22" s="127" t="n">
        <v>319.06</v>
      </c>
      <c r="K22" s="128" t="n">
        <v>820</v>
      </c>
      <c r="L22" s="125" t="n">
        <v>18.5502747252748</v>
      </c>
      <c r="M22" s="114" t="n">
        <v>0.145280431919794</v>
      </c>
      <c r="N22" s="114" t="n">
        <v>0.144855278867234</v>
      </c>
      <c r="O22" s="114" t="n">
        <v>0.112240988933209</v>
      </c>
      <c r="P22" s="114" t="n">
        <v>0.387900201379507</v>
      </c>
      <c r="Q22" s="129" t="n">
        <v>0.1767</v>
      </c>
      <c r="R22" s="114" t="n">
        <v>0.0655558120657996</v>
      </c>
      <c r="S22" s="114" t="n">
        <v>0.10267327175646</v>
      </c>
      <c r="T22" s="129" t="n">
        <v>0.1467</v>
      </c>
      <c r="U22" s="114" t="n">
        <v>0.450992082779576</v>
      </c>
      <c r="V22" s="114" t="n">
        <v>0.0655558120657996</v>
      </c>
      <c r="W22" s="114"/>
      <c r="X22" s="114"/>
      <c r="Y22" s="114"/>
      <c r="Z22" s="114"/>
      <c r="AA22" s="114"/>
      <c r="AB22" s="114"/>
      <c r="AC22" s="114"/>
    </row>
    <row r="23" customFormat="false" ht="12.75" hidden="false" customHeight="false" outlineLevel="0" collapsed="false">
      <c r="B23" s="113" t="n">
        <f aca="false">DATE(YEAR(B22),MONTH(B22)+1,1)</f>
        <v>37347</v>
      </c>
      <c r="C23" s="125" t="str">
        <f aca="false">DDE("TWINDDE","RSFPage","MAL/CLS1 11 39 7 23")</f>
        <v>1534.00</v>
      </c>
      <c r="D23" s="125" t="str">
        <f aca="false">DDE("TWINDDE","RSFPage","MCU/CLS1 11 39 7 23")</f>
        <v>1859.00</v>
      </c>
      <c r="E23" s="125" t="str">
        <f aca="false">E22</f>
        <v>487.75</v>
      </c>
      <c r="F23" s="126" t="str">
        <f aca="false">DDE("TWINDDE","RSFPage","MNI/CLS1 11 42 4 23")</f>
        <v>6980</v>
      </c>
      <c r="G23" s="125" t="n">
        <f aca="false">G22</f>
        <v>5.04</v>
      </c>
      <c r="H23" s="125" t="str">
        <f aca="false">H22</f>
        <v>5376.00</v>
      </c>
      <c r="I23" s="125" t="str">
        <f aca="false">DDE("TWINDDE","RSFPage","MZN/CLS1 11 39 7 23")</f>
        <v>1135.50</v>
      </c>
      <c r="J23" s="127" t="n">
        <v>319.06</v>
      </c>
      <c r="K23" s="128" t="n">
        <v>820</v>
      </c>
      <c r="L23" s="125" t="n">
        <v>18.1403846153847</v>
      </c>
      <c r="M23" s="114" t="n">
        <v>0.143770041591214</v>
      </c>
      <c r="N23" s="114" t="n">
        <v>0.143500756802092</v>
      </c>
      <c r="O23" s="114" t="n">
        <v>0.112240988933209</v>
      </c>
      <c r="P23" s="114" t="n">
        <v>0.392496542153962</v>
      </c>
      <c r="Q23" s="129" t="n">
        <v>0.1767</v>
      </c>
      <c r="R23" s="114" t="n">
        <v>0.0655558120657996</v>
      </c>
      <c r="S23" s="114" t="n">
        <v>0.101771474457741</v>
      </c>
      <c r="T23" s="129" t="n">
        <v>0.1467</v>
      </c>
      <c r="U23" s="114" t="n">
        <v>0.450992082779576</v>
      </c>
      <c r="V23" s="114" t="n">
        <v>0.0655558120657996</v>
      </c>
      <c r="W23" s="114"/>
      <c r="X23" s="114"/>
      <c r="Y23" s="114"/>
      <c r="Z23" s="114"/>
      <c r="AA23" s="114"/>
      <c r="AB23" s="114"/>
      <c r="AC23" s="114"/>
    </row>
    <row r="24" customFormat="false" ht="12.75" hidden="false" customHeight="false" outlineLevel="0" collapsed="false">
      <c r="B24" s="113" t="n">
        <f aca="false">DATE(YEAR(B23),MONTH(B23)+1,1)</f>
        <v>37377</v>
      </c>
      <c r="C24" s="125" t="str">
        <f aca="false">DDE("TWINDDE","RSFPage","MAL/CLS1 5 55 7 23")</f>
        <v>1533.00</v>
      </c>
      <c r="D24" s="125" t="str">
        <f aca="false">DDE("TWINDDE","RSFPage","MCU/CLS1 5 55 7 23")</f>
        <v>1858.00</v>
      </c>
      <c r="E24" s="125" t="str">
        <f aca="false">E23</f>
        <v>487.75</v>
      </c>
      <c r="F24" s="126" t="str">
        <f aca="false">DDE("TWINDDE","RSFPage","MNI/CLS1 5 58 4 23")</f>
        <v>6955</v>
      </c>
      <c r="G24" s="125" t="n">
        <f aca="false">G23</f>
        <v>5.04</v>
      </c>
      <c r="H24" s="125" t="str">
        <f aca="false">H23</f>
        <v>5376.00</v>
      </c>
      <c r="I24" s="125" t="str">
        <f aca="false">DDE("TWINDDE","RSFPage","MZN/CLS1 5 55 7 23")</f>
        <v>1133.75</v>
      </c>
      <c r="J24" s="127" t="n">
        <v>321.5</v>
      </c>
      <c r="K24" s="128" t="n">
        <v>820</v>
      </c>
      <c r="L24" s="125" t="n">
        <v>17.7304945054946</v>
      </c>
      <c r="M24" s="114" t="n">
        <v>0.142329574147411</v>
      </c>
      <c r="N24" s="114" t="n">
        <v>0.142147401747316</v>
      </c>
      <c r="O24" s="114" t="n">
        <v>0.112240988933209</v>
      </c>
      <c r="P24" s="114" t="n">
        <v>0.397618030275697</v>
      </c>
      <c r="Q24" s="129" t="n">
        <v>0.1767</v>
      </c>
      <c r="R24" s="114" t="n">
        <v>0.0655558120657996</v>
      </c>
      <c r="S24" s="114" t="n">
        <v>0.100960505702216</v>
      </c>
      <c r="T24" s="129" t="n">
        <v>0.1467</v>
      </c>
      <c r="U24" s="114" t="n">
        <v>0.450992082779576</v>
      </c>
      <c r="V24" s="114" t="n">
        <v>0.0655558120657996</v>
      </c>
      <c r="W24" s="114"/>
      <c r="X24" s="114"/>
      <c r="Y24" s="114"/>
      <c r="Z24" s="114"/>
      <c r="AA24" s="114"/>
      <c r="AB24" s="114"/>
      <c r="AC24" s="114"/>
    </row>
    <row r="25" customFormat="false" ht="12.75" hidden="false" customHeight="false" outlineLevel="0" collapsed="false">
      <c r="B25" s="113" t="n">
        <f aca="false">DATE(YEAR(B24),MONTH(B24)+1,1)</f>
        <v>37408</v>
      </c>
      <c r="C25" s="125" t="str">
        <f aca="false">DDE("TWINDDE","RSFPage","MAL/CLS1 6 55 7 23")</f>
        <v>1532.00</v>
      </c>
      <c r="D25" s="125" t="str">
        <f aca="false">DDE("TWINDDE","RSFPage","MCU/CLS1 6 55 7 23")</f>
        <v>1857.00</v>
      </c>
      <c r="E25" s="125" t="str">
        <f aca="false">E24</f>
        <v>487.75</v>
      </c>
      <c r="F25" s="126" t="str">
        <f aca="false">DDE("TWINDDE","RSFPage","MNI/CLS1 6 58 4 23")</f>
        <v>6930</v>
      </c>
      <c r="G25" s="125" t="n">
        <f aca="false">G24</f>
        <v>5.04</v>
      </c>
      <c r="H25" s="125" t="str">
        <f aca="false">H24</f>
        <v>5376.00</v>
      </c>
      <c r="I25" s="125" t="str">
        <f aca="false">DDE("TWINDDE","RSFPage","MZN/CLS1 6 55 7 23")</f>
        <v>1132.00</v>
      </c>
      <c r="J25" s="127" t="n">
        <v>321.5</v>
      </c>
      <c r="K25" s="128" t="n">
        <v>820</v>
      </c>
      <c r="L25" s="125" t="n">
        <v>17.3206043956045</v>
      </c>
      <c r="M25" s="114" t="n">
        <v>0.140920123605658</v>
      </c>
      <c r="N25" s="114" t="n">
        <v>0.141091265518715</v>
      </c>
      <c r="O25" s="114" t="n">
        <v>0.112240988933209</v>
      </c>
      <c r="P25" s="114" t="n">
        <v>0.402504027601226</v>
      </c>
      <c r="Q25" s="129" t="n">
        <v>0.1767</v>
      </c>
      <c r="R25" s="114" t="n">
        <v>0.0655558120657996</v>
      </c>
      <c r="S25" s="114" t="n">
        <v>0.100243800939362</v>
      </c>
      <c r="T25" s="129" t="n">
        <v>0.1467</v>
      </c>
      <c r="U25" s="114" t="n">
        <v>0.450992082779576</v>
      </c>
      <c r="V25" s="114" t="n">
        <v>0.0655558120657996</v>
      </c>
      <c r="W25" s="114"/>
      <c r="X25" s="114"/>
      <c r="Y25" s="114"/>
      <c r="Z25" s="114"/>
      <c r="AA25" s="114"/>
      <c r="AB25" s="114"/>
      <c r="AC25" s="114"/>
    </row>
    <row r="26" customFormat="false" ht="12.75" hidden="false" customHeight="false" outlineLevel="0" collapsed="false">
      <c r="B26" s="113" t="n">
        <f aca="false">DATE(YEAR(B25),MONTH(B25)+1,1)</f>
        <v>37438</v>
      </c>
      <c r="C26" s="125" t="str">
        <f aca="false">DDE("TWINDDE","RSFPage","MAL/CLS1 7 55 7 23")</f>
        <v>1531.00</v>
      </c>
      <c r="D26" s="125" t="str">
        <f aca="false">DDE("TWINDDE","RSFPage","MCU/CLS1 7 55 7 23")</f>
        <v>1856.00</v>
      </c>
      <c r="E26" s="125" t="str">
        <f aca="false">E25</f>
        <v>487.75</v>
      </c>
      <c r="F26" s="126" t="str">
        <f aca="false">DDE("TWINDDE","RSFPage","MNI/CLS1 7 58 4 23")</f>
        <v>6905</v>
      </c>
      <c r="G26" s="125" t="n">
        <f aca="false">G25</f>
        <v>5.04</v>
      </c>
      <c r="H26" s="125" t="str">
        <f aca="false">H25</f>
        <v>5376.00</v>
      </c>
      <c r="I26" s="125" t="str">
        <f aca="false">DDE("TWINDDE","RSFPage","MZN/CLS1 7 55 7 23")</f>
        <v>1130.25</v>
      </c>
      <c r="J26" s="127" t="n">
        <v>321.5</v>
      </c>
      <c r="K26" s="128" t="n">
        <v>820</v>
      </c>
      <c r="L26" s="125" t="n">
        <v>17.7520498732038</v>
      </c>
      <c r="M26" s="114" t="n">
        <v>0.139854635499503</v>
      </c>
      <c r="N26" s="114" t="n">
        <v>0.140003576973239</v>
      </c>
      <c r="O26" s="114" t="n">
        <v>0.112240988933209</v>
      </c>
      <c r="P26" s="114" t="n">
        <v>0.407928160143123</v>
      </c>
      <c r="Q26" s="129" t="n">
        <v>0.1767</v>
      </c>
      <c r="R26" s="114" t="n">
        <v>0.0655558120657996</v>
      </c>
      <c r="S26" s="114" t="n">
        <v>0.0996246494277599</v>
      </c>
      <c r="T26" s="129" t="n">
        <v>0.1467</v>
      </c>
      <c r="U26" s="114" t="n">
        <v>0.450992082779576</v>
      </c>
      <c r="V26" s="114" t="n">
        <v>0.0655558120657996</v>
      </c>
      <c r="W26" s="114"/>
      <c r="X26" s="114"/>
      <c r="Y26" s="114"/>
      <c r="Z26" s="114"/>
      <c r="AA26" s="114"/>
      <c r="AB26" s="114"/>
      <c r="AC26" s="114"/>
    </row>
    <row r="27" customFormat="false" ht="12.75" hidden="false" customHeight="false" outlineLevel="0" collapsed="false">
      <c r="A27" s="132"/>
      <c r="B27" s="133" t="n">
        <f aca="false">DATE(YEAR(B26),MONTH(B26)+1,1)</f>
        <v>37469</v>
      </c>
      <c r="C27" s="125" t="str">
        <f aca="false">DDE("TWINDDE","RSFPage","MAL/CLS1 8 55 7 23")</f>
        <v>1530.00</v>
      </c>
      <c r="D27" s="125" t="str">
        <f aca="false">DDE("TWINDDE","RSFPage","MCU/CLS1 8 55 7 23")</f>
        <v>1855.00</v>
      </c>
      <c r="E27" s="125" t="str">
        <f aca="false">E26</f>
        <v>487.75</v>
      </c>
      <c r="F27" s="126" t="str">
        <f aca="false">DDE("TWINDDE","RSFPage","MNI/CLS1 8 58 4 23")</f>
        <v>6880</v>
      </c>
      <c r="G27" s="125" t="n">
        <f aca="false">G26</f>
        <v>5.04</v>
      </c>
      <c r="H27" s="125" t="str">
        <f aca="false">H26</f>
        <v>5376.00</v>
      </c>
      <c r="I27" s="125" t="str">
        <f aca="false">DDE("TWINDDE","RSFPage","MZN/CLS1 8 55 7 23")</f>
        <v>1128.50</v>
      </c>
      <c r="J27" s="127" t="n">
        <v>326.82</v>
      </c>
      <c r="K27" s="128" t="n">
        <v>820</v>
      </c>
      <c r="L27" s="138" t="n">
        <v>18.1834953508031</v>
      </c>
      <c r="M27" s="140" t="n">
        <v>0.137810931094838</v>
      </c>
      <c r="N27" s="140" t="n">
        <v>0.139028097344573</v>
      </c>
      <c r="O27" s="140" t="n">
        <v>0.112240988933209</v>
      </c>
      <c r="P27" s="140" t="n">
        <v>0.413718577335353</v>
      </c>
      <c r="Q27" s="141" t="n">
        <v>0.1767</v>
      </c>
      <c r="R27" s="140" t="n">
        <v>0.0655558120657996</v>
      </c>
      <c r="S27" s="140" t="n">
        <v>0.0991043308124875</v>
      </c>
      <c r="T27" s="141" t="n">
        <v>0.1467</v>
      </c>
      <c r="U27" s="140" t="n">
        <v>0.450992082779576</v>
      </c>
      <c r="V27" s="140" t="n">
        <v>0.0655558120657996</v>
      </c>
      <c r="W27" s="140"/>
      <c r="X27" s="140"/>
      <c r="Y27" s="140"/>
      <c r="Z27" s="140"/>
      <c r="AA27" s="140"/>
      <c r="AB27" s="140"/>
      <c r="AC27" s="140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36"/>
      <c r="IW27" s="136"/>
    </row>
    <row r="28" customFormat="false" ht="12.75" hidden="false" customHeight="false" outlineLevel="0" collapsed="false">
      <c r="A28" s="136"/>
      <c r="B28" s="137" t="n">
        <f aca="false">DATE(YEAR(B27),MONTH(B27)+1,1)</f>
        <v>37500</v>
      </c>
      <c r="C28" s="138" t="str">
        <f aca="false">DDE("TWINDDE","RSFPage","MAL/CLS1 9 55 7 23")</f>
        <v>1529.00</v>
      </c>
      <c r="D28" s="138" t="str">
        <f aca="false">DDE("TWINDDE","RSFPage","MCU/CLS1 9 55 7 23")</f>
        <v>1854.00</v>
      </c>
      <c r="E28" s="138" t="str">
        <f aca="false">E27</f>
        <v>487.75</v>
      </c>
      <c r="F28" s="139" t="str">
        <f aca="false">DDE("TWINDDE","RSFPage","MNI/CLS1 9 58 4 23")</f>
        <v>6855</v>
      </c>
      <c r="G28" s="138" t="n">
        <f aca="false">G27</f>
        <v>5.04</v>
      </c>
      <c r="H28" s="138" t="str">
        <f aca="false">H27</f>
        <v>5376.00</v>
      </c>
      <c r="I28" s="138" t="str">
        <f aca="false">DDE("TWINDDE","RSFPage","MZN/CLS1 9 55 7 23")</f>
        <v>1126.75</v>
      </c>
      <c r="J28" s="127" t="n">
        <v>326.82</v>
      </c>
      <c r="K28" s="128" t="n">
        <v>820</v>
      </c>
      <c r="L28" s="125" t="n">
        <v>18.6149408284024</v>
      </c>
      <c r="M28" s="114" t="n">
        <v>0.135768097665034</v>
      </c>
      <c r="N28" s="114" t="n">
        <v>0.138076887162763</v>
      </c>
      <c r="O28" s="114" t="n">
        <v>0.112240988933209</v>
      </c>
      <c r="P28" s="114" t="n">
        <v>0.419880502052872</v>
      </c>
      <c r="Q28" s="129" t="n">
        <v>0.1767</v>
      </c>
      <c r="R28" s="114" t="n">
        <v>0.0655558120657996</v>
      </c>
      <c r="S28" s="114" t="n">
        <v>0.0986939225289885</v>
      </c>
      <c r="T28" s="129" t="n">
        <v>0.1467</v>
      </c>
      <c r="U28" s="114" t="n">
        <v>0.450992082779576</v>
      </c>
      <c r="V28" s="114" t="n">
        <v>0.0655558120657996</v>
      </c>
      <c r="W28" s="114"/>
      <c r="X28" s="114"/>
      <c r="Y28" s="114"/>
      <c r="Z28" s="114"/>
      <c r="AA28" s="114"/>
      <c r="AB28" s="114"/>
      <c r="AC28" s="114"/>
    </row>
    <row r="29" customFormat="false" ht="12.75" hidden="false" customHeight="false" outlineLevel="0" collapsed="false">
      <c r="A29" s="132"/>
      <c r="B29" s="133" t="n">
        <f aca="false">DATE(YEAR(B28),MONTH(B28)+1,1)</f>
        <v>37530</v>
      </c>
      <c r="C29" s="125" t="str">
        <f aca="false">C28</f>
        <v>1529.00</v>
      </c>
      <c r="D29" s="125" t="str">
        <f aca="false">D28</f>
        <v>1854.00</v>
      </c>
      <c r="E29" s="125" t="str">
        <f aca="false">E28</f>
        <v>487.75</v>
      </c>
      <c r="F29" s="126" t="str">
        <f aca="false">F28</f>
        <v>6855</v>
      </c>
      <c r="G29" s="125" t="n">
        <f aca="false">G28</f>
        <v>5.04</v>
      </c>
      <c r="H29" s="125" t="str">
        <f aca="false">H28</f>
        <v>5376.00</v>
      </c>
      <c r="I29" s="125" t="str">
        <f aca="false">I28</f>
        <v>1126.75</v>
      </c>
      <c r="J29" s="127" t="n">
        <v>326.82</v>
      </c>
      <c r="K29" s="128" t="n">
        <v>820</v>
      </c>
      <c r="L29" s="125" t="n">
        <v>18.6149408284024</v>
      </c>
      <c r="M29" s="114" t="n">
        <v>0.135768097665034</v>
      </c>
      <c r="N29" s="114" t="n">
        <v>0.138076887162763</v>
      </c>
      <c r="O29" s="114" t="n">
        <v>0.112240988933209</v>
      </c>
      <c r="P29" s="114" t="n">
        <v>0.419880502052872</v>
      </c>
      <c r="Q29" s="129" t="n">
        <v>0.1767</v>
      </c>
      <c r="R29" s="114" t="n">
        <v>0.0655558120657996</v>
      </c>
      <c r="S29" s="114" t="n">
        <v>0.0986939225289885</v>
      </c>
      <c r="T29" s="129" t="n">
        <v>0.1467</v>
      </c>
      <c r="U29" s="114" t="n">
        <v>0.450992082779576</v>
      </c>
      <c r="V29" s="114" t="n">
        <v>0.0655558120657996</v>
      </c>
      <c r="W29" s="114"/>
      <c r="X29" s="114"/>
      <c r="Y29" s="114"/>
      <c r="Z29" s="114"/>
      <c r="AA29" s="114"/>
      <c r="AB29" s="114"/>
      <c r="AC29" s="114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36"/>
      <c r="IW29" s="136"/>
    </row>
    <row r="30" customFormat="false" ht="12.75" hidden="false" customHeight="false" outlineLevel="0" collapsed="false">
      <c r="B30" s="113" t="n">
        <f aca="false">DATE(YEAR(B29),MONTH(B29)+1,1)</f>
        <v>37561</v>
      </c>
      <c r="C30" s="125" t="str">
        <f aca="false">C29</f>
        <v>1529.00</v>
      </c>
      <c r="D30" s="125" t="str">
        <f aca="false">D29</f>
        <v>1854.00</v>
      </c>
      <c r="E30" s="125" t="str">
        <f aca="false">E29</f>
        <v>487.75</v>
      </c>
      <c r="F30" s="126" t="str">
        <f aca="false">F29</f>
        <v>6855</v>
      </c>
      <c r="G30" s="125" t="n">
        <f aca="false">G29</f>
        <v>5.04</v>
      </c>
      <c r="H30" s="125" t="str">
        <f aca="false">H29</f>
        <v>5376.00</v>
      </c>
      <c r="I30" s="125" t="str">
        <f aca="false">I29</f>
        <v>1126.75</v>
      </c>
      <c r="J30" s="127" t="n">
        <v>326.82</v>
      </c>
      <c r="K30" s="128" t="n">
        <v>820</v>
      </c>
      <c r="L30" s="125" t="n">
        <v>18.6149408284024</v>
      </c>
      <c r="M30" s="114" t="n">
        <v>0.135768097665034</v>
      </c>
      <c r="N30" s="114" t="n">
        <v>0.138076887162763</v>
      </c>
      <c r="O30" s="114" t="n">
        <v>0.112240988933209</v>
      </c>
      <c r="P30" s="114" t="n">
        <v>0.419880502052872</v>
      </c>
      <c r="Q30" s="129" t="n">
        <v>0.1767</v>
      </c>
      <c r="R30" s="114" t="n">
        <v>0.0655558120657996</v>
      </c>
      <c r="S30" s="114" t="n">
        <v>0.0986939225289885</v>
      </c>
      <c r="T30" s="129" t="n">
        <v>0.1467</v>
      </c>
      <c r="U30" s="114" t="n">
        <v>0.450992082779576</v>
      </c>
      <c r="V30" s="114" t="n">
        <v>0.0655558120657996</v>
      </c>
      <c r="W30" s="114"/>
      <c r="X30" s="114"/>
      <c r="Y30" s="114"/>
      <c r="Z30" s="114"/>
      <c r="AA30" s="114"/>
      <c r="AB30" s="114"/>
      <c r="AC30" s="114"/>
    </row>
    <row r="31" customFormat="false" ht="12.75" hidden="false" customHeight="false" outlineLevel="0" collapsed="false">
      <c r="B31" s="113" t="n">
        <f aca="false">DATE(YEAR(B30),MONTH(B30)+1,1)</f>
        <v>37591</v>
      </c>
      <c r="C31" s="125" t="str">
        <f aca="false">C30</f>
        <v>1529.00</v>
      </c>
      <c r="D31" s="125" t="str">
        <f aca="false">D30</f>
        <v>1854.00</v>
      </c>
      <c r="E31" s="125" t="str">
        <f aca="false">E30</f>
        <v>487.75</v>
      </c>
      <c r="F31" s="126" t="str">
        <f aca="false">F30</f>
        <v>6855</v>
      </c>
      <c r="G31" s="125" t="n">
        <f aca="false">G30</f>
        <v>5.04</v>
      </c>
      <c r="H31" s="125" t="str">
        <f aca="false">H30</f>
        <v>5376.00</v>
      </c>
      <c r="I31" s="125" t="str">
        <f aca="false">I30</f>
        <v>1126.75</v>
      </c>
      <c r="J31" s="127" t="n">
        <v>326.82</v>
      </c>
      <c r="K31" s="128" t="n">
        <v>820</v>
      </c>
      <c r="L31" s="125" t="n">
        <v>18.6149408284024</v>
      </c>
      <c r="M31" s="114" t="n">
        <v>0.135768097665034</v>
      </c>
      <c r="N31" s="114" t="n">
        <v>0.138076887162763</v>
      </c>
      <c r="O31" s="114" t="n">
        <v>0.112240988933209</v>
      </c>
      <c r="P31" s="114" t="n">
        <v>0.419880502052872</v>
      </c>
      <c r="Q31" s="129" t="n">
        <v>0.1767</v>
      </c>
      <c r="R31" s="114" t="n">
        <v>0.0655558120657996</v>
      </c>
      <c r="S31" s="114" t="n">
        <v>0.0986939225289885</v>
      </c>
      <c r="T31" s="129" t="n">
        <v>0.1467</v>
      </c>
      <c r="U31" s="114" t="n">
        <v>0.450992082779576</v>
      </c>
      <c r="V31" s="114" t="n">
        <v>0.0655558120657996</v>
      </c>
      <c r="W31" s="114"/>
      <c r="X31" s="114"/>
      <c r="Y31" s="114"/>
      <c r="Z31" s="114"/>
      <c r="AA31" s="114"/>
      <c r="AB31" s="114"/>
      <c r="AC31" s="114"/>
    </row>
    <row r="32" customFormat="false" ht="12.75" hidden="false" customHeight="false" outlineLevel="0" collapsed="false">
      <c r="B32" s="113" t="n">
        <f aca="false">DATE(YEAR(B31),MONTH(B31)+1,1)</f>
        <v>37622</v>
      </c>
      <c r="C32" s="125" t="str">
        <f aca="false">C31</f>
        <v>1529.00</v>
      </c>
      <c r="D32" s="125" t="str">
        <f aca="false">D31</f>
        <v>1854.00</v>
      </c>
      <c r="E32" s="125" t="str">
        <f aca="false">E31</f>
        <v>487.75</v>
      </c>
      <c r="F32" s="126" t="str">
        <f aca="false">F31</f>
        <v>6855</v>
      </c>
      <c r="G32" s="125" t="n">
        <f aca="false">G31</f>
        <v>5.04</v>
      </c>
      <c r="H32" s="125" t="str">
        <f aca="false">H31</f>
        <v>5376.00</v>
      </c>
      <c r="I32" s="125" t="str">
        <f aca="false">I31</f>
        <v>1126.75</v>
      </c>
      <c r="J32" s="127" t="n">
        <v>326.82</v>
      </c>
      <c r="K32" s="128" t="n">
        <v>820</v>
      </c>
      <c r="L32" s="125" t="n">
        <v>18.6149408284024</v>
      </c>
      <c r="M32" s="114" t="n">
        <v>0.135768097665034</v>
      </c>
      <c r="N32" s="114" t="n">
        <v>0.138076887162763</v>
      </c>
      <c r="O32" s="114" t="n">
        <v>0.112240988933209</v>
      </c>
      <c r="P32" s="114" t="n">
        <v>0.419880502052872</v>
      </c>
      <c r="Q32" s="129" t="n">
        <v>0.1767</v>
      </c>
      <c r="R32" s="114" t="n">
        <v>0.0655558120657996</v>
      </c>
      <c r="S32" s="114" t="n">
        <v>0.0986939225289885</v>
      </c>
      <c r="T32" s="129" t="n">
        <v>0.1467</v>
      </c>
      <c r="U32" s="114" t="n">
        <v>0.450992082779576</v>
      </c>
      <c r="V32" s="114" t="n">
        <v>0.0655558120657996</v>
      </c>
      <c r="W32" s="114"/>
      <c r="X32" s="114"/>
      <c r="Y32" s="114"/>
      <c r="Z32" s="114"/>
      <c r="AA32" s="114"/>
      <c r="AB32" s="114"/>
      <c r="AC32" s="114"/>
    </row>
    <row r="33" customFormat="false" ht="12.75" hidden="false" customHeight="false" outlineLevel="0" collapsed="false">
      <c r="B33" s="113" t="n">
        <f aca="false">DATE(YEAR(B32),MONTH(B32)+1,1)</f>
        <v>37653</v>
      </c>
      <c r="C33" s="125" t="str">
        <f aca="false">C32</f>
        <v>1529.00</v>
      </c>
      <c r="D33" s="125" t="str">
        <f aca="false">D32</f>
        <v>1854.00</v>
      </c>
      <c r="E33" s="125" t="str">
        <f aca="false">E32</f>
        <v>487.75</v>
      </c>
      <c r="F33" s="126" t="str">
        <f aca="false">F32</f>
        <v>6855</v>
      </c>
      <c r="G33" s="125" t="n">
        <f aca="false">G32</f>
        <v>5.04</v>
      </c>
      <c r="H33" s="125" t="str">
        <f aca="false">H32</f>
        <v>5376.00</v>
      </c>
      <c r="I33" s="125" t="str">
        <f aca="false">I32</f>
        <v>1126.75</v>
      </c>
      <c r="J33" s="127" t="n">
        <v>326.82</v>
      </c>
      <c r="K33" s="128" t="n">
        <v>820</v>
      </c>
      <c r="L33" s="125" t="n">
        <v>18.6149408284024</v>
      </c>
      <c r="M33" s="114" t="n">
        <v>0.135768097665034</v>
      </c>
      <c r="N33" s="114" t="n">
        <v>0.138076887162763</v>
      </c>
      <c r="O33" s="114" t="n">
        <v>0.112240988933209</v>
      </c>
      <c r="P33" s="114" t="n">
        <v>0.419880502052872</v>
      </c>
      <c r="Q33" s="129" t="n">
        <v>0.1767</v>
      </c>
      <c r="R33" s="114" t="n">
        <v>0.0655558120657996</v>
      </c>
      <c r="S33" s="114" t="n">
        <v>0.0986939225289885</v>
      </c>
      <c r="T33" s="129" t="n">
        <v>0.1467</v>
      </c>
      <c r="U33" s="114" t="n">
        <v>0.450992082779576</v>
      </c>
      <c r="V33" s="114" t="n">
        <v>0.0655558120657996</v>
      </c>
      <c r="W33" s="114"/>
      <c r="X33" s="114"/>
      <c r="Y33" s="114"/>
      <c r="Z33" s="114"/>
      <c r="AA33" s="114"/>
      <c r="AB33" s="114"/>
      <c r="AC33" s="114"/>
    </row>
    <row r="34" customFormat="false" ht="12.75" hidden="false" customHeight="false" outlineLevel="0" collapsed="false">
      <c r="A34" s="132"/>
      <c r="B34" s="133" t="n">
        <f aca="false">DATE(YEAR(B33),MONTH(B33)+1,1)</f>
        <v>37681</v>
      </c>
      <c r="C34" s="125" t="str">
        <f aca="false">C33</f>
        <v>1529.00</v>
      </c>
      <c r="D34" s="125" t="str">
        <f aca="false">D33</f>
        <v>1854.00</v>
      </c>
      <c r="E34" s="125" t="str">
        <f aca="false">E33</f>
        <v>487.75</v>
      </c>
      <c r="F34" s="126" t="str">
        <f aca="false">F33</f>
        <v>6855</v>
      </c>
      <c r="G34" s="125" t="n">
        <f aca="false">G33</f>
        <v>5.04</v>
      </c>
      <c r="H34" s="125" t="str">
        <f aca="false">H33</f>
        <v>5376.00</v>
      </c>
      <c r="I34" s="125" t="str">
        <f aca="false">I33</f>
        <v>1126.75</v>
      </c>
      <c r="J34" s="127" t="n">
        <f aca="false">J33</f>
        <v>326.82</v>
      </c>
      <c r="K34" s="128" t="n">
        <v>820</v>
      </c>
      <c r="L34" s="138" t="n">
        <v>18.6149408284024</v>
      </c>
      <c r="M34" s="140" t="n">
        <v>0.135768097665034</v>
      </c>
      <c r="N34" s="140" t="n">
        <v>0.138076887162763</v>
      </c>
      <c r="O34" s="140" t="n">
        <v>0.112240988933209</v>
      </c>
      <c r="P34" s="140" t="n">
        <v>0.419880502052872</v>
      </c>
      <c r="Q34" s="141" t="n">
        <f aca="false">Q33</f>
        <v>0.1767</v>
      </c>
      <c r="R34" s="140" t="n">
        <v>0.0655558120657996</v>
      </c>
      <c r="S34" s="140" t="n">
        <v>0.0986939225289885</v>
      </c>
      <c r="T34" s="141" t="n">
        <f aca="false">T33</f>
        <v>0.1467</v>
      </c>
      <c r="U34" s="140" t="n">
        <v>0.450992082779576</v>
      </c>
      <c r="V34" s="140" t="n">
        <v>0.0655558120657996</v>
      </c>
      <c r="W34" s="140"/>
      <c r="X34" s="140"/>
      <c r="Y34" s="140"/>
      <c r="Z34" s="140"/>
      <c r="AA34" s="140"/>
      <c r="AB34" s="140"/>
      <c r="AC34" s="140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36"/>
      <c r="IW34" s="136"/>
    </row>
    <row r="35" customFormat="false" ht="12.75" hidden="false" customHeight="false" outlineLevel="0" collapsed="false">
      <c r="A35" s="136"/>
      <c r="B35" s="137" t="n">
        <f aca="false">DATE(YEAR(B34),MONTH(B34)+1,1)</f>
        <v>37712</v>
      </c>
      <c r="C35" s="138" t="str">
        <f aca="false">C34</f>
        <v>1529.00</v>
      </c>
      <c r="D35" s="138" t="str">
        <f aca="false">D34</f>
        <v>1854.00</v>
      </c>
      <c r="E35" s="138" t="str">
        <f aca="false">E34</f>
        <v>487.75</v>
      </c>
      <c r="F35" s="139" t="str">
        <f aca="false">F34</f>
        <v>6855</v>
      </c>
      <c r="G35" s="138" t="n">
        <f aca="false">G34</f>
        <v>5.04</v>
      </c>
      <c r="H35" s="138" t="str">
        <f aca="false">H34</f>
        <v>5376.00</v>
      </c>
      <c r="I35" s="138" t="str">
        <f aca="false">I34</f>
        <v>1126.75</v>
      </c>
      <c r="J35" s="127" t="n">
        <f aca="false">J34</f>
        <v>326.82</v>
      </c>
      <c r="K35" s="128" t="n">
        <v>820</v>
      </c>
      <c r="L35" s="125" t="n">
        <v>18.6149408284024</v>
      </c>
      <c r="M35" s="114" t="n">
        <v>0.135768097665034</v>
      </c>
      <c r="N35" s="114" t="n">
        <v>0.138076887162763</v>
      </c>
      <c r="O35" s="114" t="n">
        <v>0.112240988933209</v>
      </c>
      <c r="P35" s="114" t="n">
        <v>0.419880502052872</v>
      </c>
      <c r="Q35" s="129" t="n">
        <f aca="false">Q34</f>
        <v>0.1767</v>
      </c>
      <c r="R35" s="114" t="n">
        <v>0.0655558120657996</v>
      </c>
      <c r="S35" s="114" t="n">
        <v>0.0986939225289885</v>
      </c>
      <c r="T35" s="129" t="n">
        <f aca="false">T34</f>
        <v>0.1467</v>
      </c>
      <c r="U35" s="114" t="n">
        <v>0.450992082779576</v>
      </c>
      <c r="V35" s="114" t="n">
        <v>0.0655558120657996</v>
      </c>
      <c r="W35" s="114"/>
      <c r="X35" s="114"/>
      <c r="Y35" s="114"/>
      <c r="Z35" s="114"/>
      <c r="AA35" s="114"/>
      <c r="AB35" s="114"/>
      <c r="AC35" s="114"/>
    </row>
    <row r="36" customFormat="false" ht="12.75" hidden="false" customHeight="false" outlineLevel="0" collapsed="false">
      <c r="B36" s="113" t="n">
        <f aca="false">DATE(YEAR(B35),MONTH(B35)+1,1)</f>
        <v>37742</v>
      </c>
      <c r="C36" s="125" t="str">
        <f aca="false">C35</f>
        <v>1529.00</v>
      </c>
      <c r="D36" s="125" t="str">
        <f aca="false">D35</f>
        <v>1854.00</v>
      </c>
      <c r="E36" s="125" t="str">
        <f aca="false">E35</f>
        <v>487.75</v>
      </c>
      <c r="F36" s="126" t="str">
        <f aca="false">F35</f>
        <v>6855</v>
      </c>
      <c r="G36" s="125" t="n">
        <f aca="false">G35</f>
        <v>5.04</v>
      </c>
      <c r="H36" s="125" t="str">
        <f aca="false">H35</f>
        <v>5376.00</v>
      </c>
      <c r="I36" s="125" t="str">
        <f aca="false">I35</f>
        <v>1126.75</v>
      </c>
      <c r="J36" s="127" t="n">
        <f aca="false">J35</f>
        <v>326.82</v>
      </c>
      <c r="K36" s="128" t="n">
        <v>820</v>
      </c>
      <c r="L36" s="125" t="n">
        <v>18.6149408284024</v>
      </c>
      <c r="M36" s="114" t="n">
        <v>0.135768097665034</v>
      </c>
      <c r="N36" s="114" t="n">
        <v>0.138076887162763</v>
      </c>
      <c r="O36" s="114" t="n">
        <v>0.112240988933209</v>
      </c>
      <c r="P36" s="114" t="n">
        <v>0.419880502052872</v>
      </c>
      <c r="Q36" s="129" t="n">
        <f aca="false">Q35</f>
        <v>0.1767</v>
      </c>
      <c r="R36" s="114" t="n">
        <v>0.0655558120657996</v>
      </c>
      <c r="S36" s="114" t="n">
        <v>0.0986939225289885</v>
      </c>
      <c r="T36" s="129" t="n">
        <f aca="false">T35</f>
        <v>0.1467</v>
      </c>
      <c r="U36" s="114" t="n">
        <v>0.450992082779576</v>
      </c>
      <c r="V36" s="114" t="n">
        <v>0.0655558120657996</v>
      </c>
      <c r="W36" s="114"/>
      <c r="X36" s="114"/>
      <c r="Y36" s="114"/>
      <c r="Z36" s="114"/>
      <c r="AA36" s="114"/>
      <c r="AB36" s="114"/>
      <c r="AC36" s="114"/>
    </row>
    <row r="37" customFormat="false" ht="12.75" hidden="false" customHeight="false" outlineLevel="0" collapsed="false">
      <c r="B37" s="113" t="n">
        <f aca="false">DATE(YEAR(B36),MONTH(B36)+1,1)</f>
        <v>37773</v>
      </c>
      <c r="C37" s="125" t="str">
        <f aca="false">C36</f>
        <v>1529.00</v>
      </c>
      <c r="D37" s="125" t="str">
        <f aca="false">D36</f>
        <v>1854.00</v>
      </c>
      <c r="E37" s="125" t="str">
        <f aca="false">E36</f>
        <v>487.75</v>
      </c>
      <c r="F37" s="126" t="str">
        <f aca="false">F36</f>
        <v>6855</v>
      </c>
      <c r="G37" s="125" t="n">
        <f aca="false">G36</f>
        <v>5.04</v>
      </c>
      <c r="H37" s="125" t="str">
        <f aca="false">H36</f>
        <v>5376.00</v>
      </c>
      <c r="I37" s="125" t="str">
        <f aca="false">I36</f>
        <v>1126.75</v>
      </c>
      <c r="J37" s="127" t="n">
        <f aca="false">J36</f>
        <v>326.82</v>
      </c>
      <c r="K37" s="128" t="n">
        <v>820</v>
      </c>
      <c r="L37" s="125" t="n">
        <v>18.6149408284024</v>
      </c>
      <c r="M37" s="114" t="n">
        <v>0.135768097665034</v>
      </c>
      <c r="N37" s="114" t="n">
        <v>0.138076887162763</v>
      </c>
      <c r="O37" s="114" t="n">
        <v>0.112240988933209</v>
      </c>
      <c r="P37" s="114" t="n">
        <v>0.419880502052872</v>
      </c>
      <c r="Q37" s="129" t="n">
        <f aca="false">Q36</f>
        <v>0.1767</v>
      </c>
      <c r="R37" s="114" t="n">
        <v>0.0655558120657996</v>
      </c>
      <c r="S37" s="114" t="n">
        <v>0.0986939225289885</v>
      </c>
      <c r="T37" s="129" t="n">
        <f aca="false">T36</f>
        <v>0.1467</v>
      </c>
      <c r="U37" s="114" t="n">
        <v>0.450992082779576</v>
      </c>
      <c r="V37" s="114" t="n">
        <v>0.0655558120657996</v>
      </c>
      <c r="W37" s="114"/>
      <c r="X37" s="114"/>
      <c r="Y37" s="114"/>
      <c r="Z37" s="114"/>
      <c r="AA37" s="114"/>
      <c r="AB37" s="114"/>
      <c r="AC37" s="114"/>
    </row>
    <row r="38" customFormat="false" ht="12.75" hidden="false" customHeight="false" outlineLevel="0" collapsed="false">
      <c r="B38" s="113" t="n">
        <f aca="false">DATE(YEAR(B37),MONTH(B37)+1,1)</f>
        <v>37803</v>
      </c>
      <c r="C38" s="125" t="str">
        <f aca="false">C37</f>
        <v>1529.00</v>
      </c>
      <c r="D38" s="125" t="str">
        <f aca="false">D37</f>
        <v>1854.00</v>
      </c>
      <c r="E38" s="125" t="str">
        <f aca="false">E37</f>
        <v>487.75</v>
      </c>
      <c r="F38" s="126" t="str">
        <f aca="false">F37</f>
        <v>6855</v>
      </c>
      <c r="G38" s="125" t="n">
        <f aca="false">G37</f>
        <v>5.04</v>
      </c>
      <c r="H38" s="125" t="str">
        <f aca="false">H37</f>
        <v>5376.00</v>
      </c>
      <c r="I38" s="125" t="str">
        <f aca="false">I37</f>
        <v>1126.75</v>
      </c>
      <c r="J38" s="127" t="n">
        <f aca="false">J37</f>
        <v>326.82</v>
      </c>
      <c r="K38" s="128" t="n">
        <v>820</v>
      </c>
      <c r="L38" s="125" t="n">
        <v>18.6149408284024</v>
      </c>
      <c r="M38" s="114" t="n">
        <v>0.135768097665034</v>
      </c>
      <c r="N38" s="114" t="n">
        <v>0.138076887162763</v>
      </c>
      <c r="O38" s="114" t="n">
        <v>0.112240988933209</v>
      </c>
      <c r="P38" s="114" t="n">
        <v>0.419880502052872</v>
      </c>
      <c r="Q38" s="129" t="n">
        <f aca="false">Q37</f>
        <v>0.1767</v>
      </c>
      <c r="R38" s="114" t="n">
        <v>0.0655558120657996</v>
      </c>
      <c r="S38" s="114" t="n">
        <v>0.0986939225289885</v>
      </c>
      <c r="T38" s="129" t="n">
        <f aca="false">T37</f>
        <v>0.1467</v>
      </c>
      <c r="U38" s="114" t="n">
        <v>0.450992082779576</v>
      </c>
      <c r="V38" s="114" t="n">
        <v>0.0655558120657996</v>
      </c>
      <c r="W38" s="114"/>
      <c r="X38" s="114"/>
      <c r="Y38" s="114"/>
      <c r="Z38" s="114"/>
      <c r="AA38" s="114"/>
      <c r="AB38" s="114"/>
      <c r="AC38" s="114"/>
    </row>
    <row r="39" customFormat="false" ht="12.75" hidden="false" customHeight="false" outlineLevel="0" collapsed="false">
      <c r="B39" s="113" t="n">
        <f aca="false">DATE(YEAR(B38),MONTH(B38)+1,1)</f>
        <v>37834</v>
      </c>
      <c r="C39" s="125" t="str">
        <f aca="false">C38</f>
        <v>1529.00</v>
      </c>
      <c r="D39" s="125" t="str">
        <f aca="false">D38</f>
        <v>1854.00</v>
      </c>
      <c r="E39" s="125" t="str">
        <f aca="false">E38</f>
        <v>487.75</v>
      </c>
      <c r="F39" s="126" t="str">
        <f aca="false">F38</f>
        <v>6855</v>
      </c>
      <c r="G39" s="125" t="n">
        <f aca="false">G38</f>
        <v>5.04</v>
      </c>
      <c r="H39" s="125" t="str">
        <f aca="false">H38</f>
        <v>5376.00</v>
      </c>
      <c r="I39" s="125" t="str">
        <f aca="false">I38</f>
        <v>1126.75</v>
      </c>
      <c r="J39" s="127" t="n">
        <f aca="false">J38</f>
        <v>326.82</v>
      </c>
      <c r="K39" s="128" t="n">
        <v>820</v>
      </c>
      <c r="L39" s="125" t="n">
        <v>18.6149408284024</v>
      </c>
      <c r="M39" s="114" t="n">
        <v>0.135768097665034</v>
      </c>
      <c r="N39" s="114" t="n">
        <v>0.138076887162763</v>
      </c>
      <c r="O39" s="114" t="n">
        <v>0.112240988933209</v>
      </c>
      <c r="P39" s="114" t="n">
        <v>0.419880502052872</v>
      </c>
      <c r="Q39" s="129" t="n">
        <f aca="false">Q38</f>
        <v>0.1767</v>
      </c>
      <c r="R39" s="114" t="n">
        <v>0.0655558120657996</v>
      </c>
      <c r="S39" s="114" t="n">
        <v>0.0986939225289885</v>
      </c>
      <c r="T39" s="129" t="n">
        <f aca="false">T38</f>
        <v>0.1467</v>
      </c>
      <c r="U39" s="114" t="n">
        <v>0.450992082779576</v>
      </c>
      <c r="V39" s="114" t="n">
        <v>0.0655558120657996</v>
      </c>
      <c r="W39" s="114"/>
      <c r="X39" s="114"/>
      <c r="Y39" s="114"/>
      <c r="Z39" s="114"/>
      <c r="AA39" s="114"/>
      <c r="AB39" s="114"/>
      <c r="AC39" s="114"/>
    </row>
    <row r="40" customFormat="false" ht="12.75" hidden="false" customHeight="false" outlineLevel="0" collapsed="false">
      <c r="B40" s="113" t="n">
        <f aca="false">DATE(YEAR(B39),MONTH(B39)+1,1)</f>
        <v>37865</v>
      </c>
      <c r="C40" s="125" t="str">
        <f aca="false">C39</f>
        <v>1529.00</v>
      </c>
      <c r="D40" s="125" t="str">
        <f aca="false">D39</f>
        <v>1854.00</v>
      </c>
      <c r="E40" s="125" t="str">
        <f aca="false">E39</f>
        <v>487.75</v>
      </c>
      <c r="F40" s="126" t="str">
        <f aca="false">F39</f>
        <v>6855</v>
      </c>
      <c r="G40" s="125" t="n">
        <f aca="false">G39</f>
        <v>5.04</v>
      </c>
      <c r="H40" s="125" t="str">
        <f aca="false">H39</f>
        <v>5376.00</v>
      </c>
      <c r="I40" s="125" t="str">
        <f aca="false">I39</f>
        <v>1126.75</v>
      </c>
      <c r="J40" s="127" t="n">
        <f aca="false">J39</f>
        <v>326.82</v>
      </c>
      <c r="K40" s="128" t="n">
        <v>820</v>
      </c>
      <c r="L40" s="125" t="n">
        <v>18.6149408284024</v>
      </c>
      <c r="M40" s="114" t="n">
        <v>0.135768097665034</v>
      </c>
      <c r="N40" s="114" t="n">
        <v>0.138076887162763</v>
      </c>
      <c r="O40" s="114" t="n">
        <v>0.112240988933209</v>
      </c>
      <c r="P40" s="114" t="n">
        <v>0.419880502052872</v>
      </c>
      <c r="Q40" s="129" t="n">
        <f aca="false">Q39</f>
        <v>0.1767</v>
      </c>
      <c r="R40" s="114" t="n">
        <v>0.0655558120657996</v>
      </c>
      <c r="S40" s="114" t="n">
        <v>0.0986939225289885</v>
      </c>
      <c r="T40" s="129" t="n">
        <f aca="false">T39</f>
        <v>0.1467</v>
      </c>
      <c r="U40" s="114" t="n">
        <v>0.450992082779576</v>
      </c>
      <c r="V40" s="114" t="n">
        <v>0.0655558120657996</v>
      </c>
      <c r="W40" s="114"/>
      <c r="X40" s="114"/>
      <c r="Y40" s="114"/>
      <c r="Z40" s="114"/>
      <c r="AA40" s="114"/>
      <c r="AB40" s="114"/>
      <c r="AC40" s="114"/>
    </row>
    <row r="41" customFormat="false" ht="12.75" hidden="false" customHeight="false" outlineLevel="0" collapsed="false">
      <c r="B41" s="113" t="n">
        <f aca="false">DATE(YEAR(B40),MONTH(B40)+1,1)</f>
        <v>37895</v>
      </c>
      <c r="C41" s="125" t="str">
        <f aca="false">C40</f>
        <v>1529.00</v>
      </c>
      <c r="D41" s="125" t="str">
        <f aca="false">D40</f>
        <v>1854.00</v>
      </c>
      <c r="E41" s="125" t="str">
        <f aca="false">E40</f>
        <v>487.75</v>
      </c>
      <c r="F41" s="126" t="str">
        <f aca="false">F40</f>
        <v>6855</v>
      </c>
      <c r="G41" s="125" t="n">
        <f aca="false">G40</f>
        <v>5.04</v>
      </c>
      <c r="H41" s="125" t="str">
        <f aca="false">H40</f>
        <v>5376.00</v>
      </c>
      <c r="I41" s="125" t="str">
        <f aca="false">I40</f>
        <v>1126.75</v>
      </c>
      <c r="J41" s="127" t="n">
        <f aca="false">J40</f>
        <v>326.82</v>
      </c>
      <c r="K41" s="128" t="n">
        <v>820</v>
      </c>
      <c r="L41" s="125" t="n">
        <v>18.6149408284024</v>
      </c>
      <c r="M41" s="114" t="n">
        <v>0.135768097665034</v>
      </c>
      <c r="N41" s="114" t="n">
        <v>0.138076887162763</v>
      </c>
      <c r="O41" s="114" t="n">
        <v>0.112240988933209</v>
      </c>
      <c r="P41" s="114" t="n">
        <v>0.419880502052872</v>
      </c>
      <c r="Q41" s="129" t="n">
        <f aca="false">Q40</f>
        <v>0.1767</v>
      </c>
      <c r="R41" s="114" t="n">
        <v>0.0655558120657996</v>
      </c>
      <c r="S41" s="114" t="n">
        <v>0.0986939225289885</v>
      </c>
      <c r="T41" s="129" t="n">
        <f aca="false">T40</f>
        <v>0.1467</v>
      </c>
      <c r="U41" s="114" t="n">
        <v>0.450992082779576</v>
      </c>
      <c r="V41" s="114" t="n">
        <v>0.0655558120657996</v>
      </c>
      <c r="W41" s="114"/>
      <c r="X41" s="114"/>
      <c r="Y41" s="114"/>
      <c r="Z41" s="114"/>
      <c r="AA41" s="114"/>
      <c r="AB41" s="114"/>
      <c r="AC41" s="114"/>
    </row>
    <row r="42" customFormat="false" ht="12.75" hidden="false" customHeight="false" outlineLevel="0" collapsed="false">
      <c r="B42" s="113" t="n">
        <f aca="false">DATE(YEAR(B41),MONTH(B41)+1,1)</f>
        <v>37926</v>
      </c>
      <c r="C42" s="125" t="str">
        <f aca="false">C41</f>
        <v>1529.00</v>
      </c>
      <c r="D42" s="125" t="str">
        <f aca="false">D41</f>
        <v>1854.00</v>
      </c>
      <c r="E42" s="125" t="str">
        <f aca="false">E41</f>
        <v>487.75</v>
      </c>
      <c r="F42" s="126" t="str">
        <f aca="false">F41</f>
        <v>6855</v>
      </c>
      <c r="G42" s="125" t="n">
        <f aca="false">G41</f>
        <v>5.04</v>
      </c>
      <c r="H42" s="125" t="str">
        <f aca="false">H41</f>
        <v>5376.00</v>
      </c>
      <c r="I42" s="125" t="str">
        <f aca="false">I41</f>
        <v>1126.75</v>
      </c>
      <c r="J42" s="127" t="n">
        <f aca="false">J41</f>
        <v>326.82</v>
      </c>
      <c r="K42" s="128" t="n">
        <v>820</v>
      </c>
      <c r="L42" s="125" t="n">
        <v>18.6149408284024</v>
      </c>
      <c r="M42" s="114" t="n">
        <v>0.135768097665034</v>
      </c>
      <c r="N42" s="114" t="n">
        <v>0.138076887162763</v>
      </c>
      <c r="O42" s="114" t="n">
        <v>0.112240988933209</v>
      </c>
      <c r="P42" s="114" t="n">
        <v>0.419880502052872</v>
      </c>
      <c r="Q42" s="129" t="n">
        <f aca="false">Q41</f>
        <v>0.1767</v>
      </c>
      <c r="R42" s="114" t="n">
        <v>0.0655558120657996</v>
      </c>
      <c r="S42" s="114" t="n">
        <v>0.0986939225289885</v>
      </c>
      <c r="T42" s="129" t="n">
        <f aca="false">T41</f>
        <v>0.1467</v>
      </c>
      <c r="U42" s="114" t="n">
        <v>0.450992082779576</v>
      </c>
      <c r="V42" s="114" t="n">
        <v>0.0655558120657996</v>
      </c>
      <c r="W42" s="114"/>
      <c r="X42" s="114"/>
      <c r="Y42" s="114"/>
      <c r="Z42" s="114"/>
      <c r="AA42" s="114"/>
      <c r="AB42" s="114"/>
      <c r="AC42" s="114"/>
    </row>
    <row r="43" customFormat="false" ht="12.75" hidden="false" customHeight="false" outlineLevel="0" collapsed="false">
      <c r="B43" s="113" t="n">
        <f aca="false">DATE(YEAR(B42),MONTH(B42)+1,1)</f>
        <v>37956</v>
      </c>
      <c r="C43" s="125" t="str">
        <f aca="false">C42</f>
        <v>1529.00</v>
      </c>
      <c r="D43" s="125" t="str">
        <f aca="false">D42</f>
        <v>1854.00</v>
      </c>
      <c r="E43" s="125" t="str">
        <f aca="false">E42</f>
        <v>487.75</v>
      </c>
      <c r="F43" s="126" t="str">
        <f aca="false">F42</f>
        <v>6855</v>
      </c>
      <c r="G43" s="125" t="n">
        <f aca="false">G42</f>
        <v>5.04</v>
      </c>
      <c r="H43" s="125" t="str">
        <f aca="false">H42</f>
        <v>5376.00</v>
      </c>
      <c r="I43" s="125" t="str">
        <f aca="false">I42</f>
        <v>1126.75</v>
      </c>
      <c r="J43" s="127" t="n">
        <f aca="false">J42</f>
        <v>326.82</v>
      </c>
      <c r="K43" s="128" t="n">
        <v>820</v>
      </c>
      <c r="L43" s="125" t="n">
        <v>18.6149408284024</v>
      </c>
      <c r="M43" s="114" t="n">
        <v>0.135768097665034</v>
      </c>
      <c r="N43" s="114" t="n">
        <v>0.138076887162763</v>
      </c>
      <c r="O43" s="114" t="n">
        <v>0.112240988933209</v>
      </c>
      <c r="P43" s="114" t="n">
        <v>0.419880502052872</v>
      </c>
      <c r="Q43" s="129" t="n">
        <f aca="false">Q42</f>
        <v>0.1767</v>
      </c>
      <c r="R43" s="114" t="n">
        <v>0.0655558120657996</v>
      </c>
      <c r="S43" s="114" t="n">
        <v>0.0986939225289885</v>
      </c>
      <c r="T43" s="129" t="n">
        <f aca="false">T42</f>
        <v>0.1467</v>
      </c>
      <c r="U43" s="114" t="n">
        <v>0.450992082779576</v>
      </c>
      <c r="V43" s="114" t="n">
        <v>0.0655558120657996</v>
      </c>
      <c r="W43" s="114"/>
      <c r="X43" s="114"/>
      <c r="Y43" s="114"/>
      <c r="Z43" s="114"/>
      <c r="AA43" s="114"/>
      <c r="AB43" s="114"/>
      <c r="AC43" s="114"/>
    </row>
    <row r="44" customFormat="false" ht="12.75" hidden="false" customHeight="false" outlineLevel="0" collapsed="false">
      <c r="B44" s="113" t="n">
        <f aca="false">DATE(YEAR(B43),MONTH(B43)+1,1)</f>
        <v>37987</v>
      </c>
      <c r="C44" s="125" t="str">
        <f aca="false">C43</f>
        <v>1529.00</v>
      </c>
      <c r="D44" s="125" t="str">
        <f aca="false">D43</f>
        <v>1854.00</v>
      </c>
      <c r="E44" s="125" t="str">
        <f aca="false">E43</f>
        <v>487.75</v>
      </c>
      <c r="F44" s="126" t="str">
        <f aca="false">F43</f>
        <v>6855</v>
      </c>
      <c r="G44" s="125" t="n">
        <f aca="false">G43</f>
        <v>5.04</v>
      </c>
      <c r="H44" s="125" t="str">
        <f aca="false">H43</f>
        <v>5376.00</v>
      </c>
      <c r="I44" s="125" t="str">
        <f aca="false">I43</f>
        <v>1126.75</v>
      </c>
      <c r="J44" s="127" t="n">
        <f aca="false">J43</f>
        <v>326.82</v>
      </c>
      <c r="K44" s="128" t="n">
        <v>820</v>
      </c>
      <c r="L44" s="125" t="n">
        <v>18.6149408284024</v>
      </c>
      <c r="M44" s="114" t="n">
        <v>0.135768097665034</v>
      </c>
      <c r="N44" s="114" t="n">
        <v>0.138076887162763</v>
      </c>
      <c r="O44" s="114" t="n">
        <v>0.112240988933209</v>
      </c>
      <c r="P44" s="114" t="n">
        <v>0.419880502052872</v>
      </c>
      <c r="Q44" s="129" t="n">
        <f aca="false">Q43</f>
        <v>0.1767</v>
      </c>
      <c r="R44" s="114" t="n">
        <v>0.0655558120657996</v>
      </c>
      <c r="S44" s="114" t="n">
        <v>0.0986939225289885</v>
      </c>
      <c r="T44" s="129" t="n">
        <f aca="false">T43</f>
        <v>0.1467</v>
      </c>
      <c r="U44" s="114" t="n">
        <v>0.450992082779576</v>
      </c>
      <c r="V44" s="114" t="n">
        <v>0.0655558120657996</v>
      </c>
      <c r="W44" s="114"/>
      <c r="X44" s="114"/>
      <c r="Y44" s="114"/>
      <c r="Z44" s="114"/>
      <c r="AA44" s="114"/>
      <c r="AB44" s="114"/>
      <c r="AC44" s="114"/>
    </row>
    <row r="45" customFormat="false" ht="12.75" hidden="false" customHeight="false" outlineLevel="0" collapsed="false">
      <c r="B45" s="113" t="n">
        <f aca="false">DATE(YEAR(B44),MONTH(B44)+1,1)</f>
        <v>38018</v>
      </c>
      <c r="C45" s="125" t="str">
        <f aca="false">C44</f>
        <v>1529.00</v>
      </c>
      <c r="D45" s="125" t="str">
        <f aca="false">D44</f>
        <v>1854.00</v>
      </c>
      <c r="E45" s="125" t="str">
        <f aca="false">E44</f>
        <v>487.75</v>
      </c>
      <c r="F45" s="126" t="str">
        <f aca="false">F44</f>
        <v>6855</v>
      </c>
      <c r="G45" s="125" t="n">
        <f aca="false">G44</f>
        <v>5.04</v>
      </c>
      <c r="H45" s="125" t="str">
        <f aca="false">H44</f>
        <v>5376.00</v>
      </c>
      <c r="I45" s="125" t="str">
        <f aca="false">I44</f>
        <v>1126.75</v>
      </c>
      <c r="J45" s="127" t="n">
        <f aca="false">J44</f>
        <v>326.82</v>
      </c>
      <c r="K45" s="128" t="n">
        <v>820</v>
      </c>
      <c r="L45" s="125" t="n">
        <v>18.6149408284024</v>
      </c>
      <c r="M45" s="114" t="n">
        <v>0.135768097665034</v>
      </c>
      <c r="N45" s="114" t="n">
        <v>0.138076887162763</v>
      </c>
      <c r="O45" s="114" t="n">
        <v>0.112240988933209</v>
      </c>
      <c r="P45" s="114" t="n">
        <v>0.419880502052872</v>
      </c>
      <c r="Q45" s="129" t="n">
        <f aca="false">Q44</f>
        <v>0.1767</v>
      </c>
      <c r="R45" s="114" t="n">
        <v>0.0655558120657996</v>
      </c>
      <c r="S45" s="114" t="n">
        <v>0.0986939225289885</v>
      </c>
      <c r="T45" s="129" t="n">
        <f aca="false">T44</f>
        <v>0.1467</v>
      </c>
      <c r="U45" s="114" t="n">
        <v>0.450992082779576</v>
      </c>
      <c r="V45" s="114" t="n">
        <v>0.0655558120657996</v>
      </c>
      <c r="W45" s="114"/>
      <c r="X45" s="114"/>
      <c r="Y45" s="114"/>
      <c r="Z45" s="114"/>
      <c r="AA45" s="114"/>
      <c r="AB45" s="114"/>
      <c r="AC45" s="114"/>
    </row>
    <row r="46" customFormat="false" ht="12.75" hidden="false" customHeight="false" outlineLevel="0" collapsed="false">
      <c r="B46" s="113" t="n">
        <f aca="false">DATE(YEAR(B45),MONTH(B45)+1,1)</f>
        <v>38047</v>
      </c>
      <c r="C46" s="125" t="str">
        <f aca="false">C45</f>
        <v>1529.00</v>
      </c>
      <c r="D46" s="125" t="str">
        <f aca="false">D45</f>
        <v>1854.00</v>
      </c>
      <c r="E46" s="125" t="str">
        <f aca="false">E45</f>
        <v>487.75</v>
      </c>
      <c r="F46" s="126" t="str">
        <f aca="false">F45</f>
        <v>6855</v>
      </c>
      <c r="G46" s="125" t="n">
        <f aca="false">G45</f>
        <v>5.04</v>
      </c>
      <c r="H46" s="125" t="str">
        <f aca="false">H45</f>
        <v>5376.00</v>
      </c>
      <c r="I46" s="125" t="str">
        <f aca="false">I45</f>
        <v>1126.75</v>
      </c>
      <c r="J46" s="127" t="n">
        <f aca="false">J45</f>
        <v>326.82</v>
      </c>
      <c r="K46" s="128" t="n">
        <v>820</v>
      </c>
      <c r="L46" s="125" t="n">
        <v>18.6149408284024</v>
      </c>
      <c r="M46" s="114" t="n">
        <v>0.135768097665034</v>
      </c>
      <c r="N46" s="114" t="n">
        <v>0.138076887162763</v>
      </c>
      <c r="O46" s="114" t="n">
        <v>0.112240988933209</v>
      </c>
      <c r="P46" s="114" t="n">
        <v>0.419880502052872</v>
      </c>
      <c r="Q46" s="129" t="n">
        <f aca="false">Q45</f>
        <v>0.1767</v>
      </c>
      <c r="R46" s="114" t="n">
        <v>0.0655558120657996</v>
      </c>
      <c r="S46" s="114" t="n">
        <v>0.0986939225289885</v>
      </c>
      <c r="T46" s="129" t="n">
        <f aca="false">T45</f>
        <v>0.1467</v>
      </c>
      <c r="U46" s="114" t="n">
        <v>0.450992082779576</v>
      </c>
      <c r="V46" s="114" t="n">
        <v>0.0655558120657996</v>
      </c>
      <c r="W46" s="114"/>
      <c r="X46" s="114"/>
      <c r="Y46" s="114"/>
      <c r="Z46" s="114"/>
      <c r="AA46" s="114"/>
      <c r="AB46" s="114"/>
      <c r="AC46" s="114"/>
    </row>
    <row r="47" customFormat="false" ht="12.75" hidden="false" customHeight="false" outlineLevel="0" collapsed="false">
      <c r="B47" s="113" t="n">
        <f aca="false">DATE(YEAR(B46),MONTH(B46)+1,1)</f>
        <v>38078</v>
      </c>
      <c r="C47" s="125" t="str">
        <f aca="false">C46</f>
        <v>1529.00</v>
      </c>
      <c r="D47" s="125" t="str">
        <f aca="false">D46</f>
        <v>1854.00</v>
      </c>
      <c r="E47" s="125" t="str">
        <f aca="false">E46</f>
        <v>487.75</v>
      </c>
      <c r="F47" s="126" t="str">
        <f aca="false">F46</f>
        <v>6855</v>
      </c>
      <c r="G47" s="125" t="n">
        <f aca="false">G46</f>
        <v>5.04</v>
      </c>
      <c r="H47" s="125" t="str">
        <f aca="false">H46</f>
        <v>5376.00</v>
      </c>
      <c r="I47" s="125" t="str">
        <f aca="false">I46</f>
        <v>1126.75</v>
      </c>
      <c r="J47" s="127" t="n">
        <f aca="false">J46</f>
        <v>326.82</v>
      </c>
      <c r="K47" s="128" t="n">
        <v>820</v>
      </c>
      <c r="L47" s="125" t="n">
        <v>18.6149408284024</v>
      </c>
      <c r="M47" s="114" t="n">
        <v>0.135768097665034</v>
      </c>
      <c r="N47" s="114" t="n">
        <v>0.138076887162763</v>
      </c>
      <c r="O47" s="114" t="n">
        <v>0.112240988933209</v>
      </c>
      <c r="P47" s="114" t="n">
        <v>0.419880502052872</v>
      </c>
      <c r="Q47" s="129" t="n">
        <f aca="false">Q46</f>
        <v>0.1767</v>
      </c>
      <c r="R47" s="114" t="n">
        <v>0.0655558120657996</v>
      </c>
      <c r="S47" s="114" t="n">
        <v>0.0986939225289885</v>
      </c>
      <c r="T47" s="129" t="n">
        <f aca="false">T46</f>
        <v>0.1467</v>
      </c>
      <c r="U47" s="114" t="n">
        <v>0.450992082779576</v>
      </c>
      <c r="V47" s="114" t="n">
        <v>0.0655558120657996</v>
      </c>
      <c r="W47" s="114"/>
      <c r="X47" s="114"/>
      <c r="Y47" s="114"/>
      <c r="Z47" s="114"/>
      <c r="AA47" s="114"/>
      <c r="AB47" s="114"/>
      <c r="AC47" s="114"/>
    </row>
    <row r="48" customFormat="false" ht="12.75" hidden="false" customHeight="false" outlineLevel="0" collapsed="false">
      <c r="B48" s="113" t="n">
        <f aca="false">DATE(YEAR(B47),MONTH(B47)+1,1)</f>
        <v>38108</v>
      </c>
      <c r="C48" s="125" t="str">
        <f aca="false">C47</f>
        <v>1529.00</v>
      </c>
      <c r="D48" s="125" t="str">
        <f aca="false">D47</f>
        <v>1854.00</v>
      </c>
      <c r="E48" s="125" t="str">
        <f aca="false">E47</f>
        <v>487.75</v>
      </c>
      <c r="F48" s="126" t="str">
        <f aca="false">F47</f>
        <v>6855</v>
      </c>
      <c r="G48" s="125" t="n">
        <f aca="false">G47</f>
        <v>5.04</v>
      </c>
      <c r="H48" s="125" t="str">
        <f aca="false">H47</f>
        <v>5376.00</v>
      </c>
      <c r="I48" s="125" t="str">
        <f aca="false">I47</f>
        <v>1126.75</v>
      </c>
      <c r="J48" s="127" t="n">
        <f aca="false">J47</f>
        <v>326.82</v>
      </c>
      <c r="K48" s="128" t="n">
        <v>820</v>
      </c>
      <c r="L48" s="125" t="n">
        <v>18.6149408284024</v>
      </c>
      <c r="M48" s="114" t="n">
        <v>0.135768097665034</v>
      </c>
      <c r="N48" s="114" t="n">
        <v>0.138076887162763</v>
      </c>
      <c r="O48" s="114" t="n">
        <v>0.112240988933209</v>
      </c>
      <c r="P48" s="114" t="n">
        <v>0.419880502052872</v>
      </c>
      <c r="Q48" s="129" t="n">
        <f aca="false">Q47</f>
        <v>0.1767</v>
      </c>
      <c r="R48" s="114" t="n">
        <v>0.0655558120657996</v>
      </c>
      <c r="S48" s="114" t="n">
        <v>0.0986939225289885</v>
      </c>
      <c r="T48" s="129" t="n">
        <f aca="false">T47</f>
        <v>0.1467</v>
      </c>
      <c r="U48" s="114" t="n">
        <v>0.450992082779576</v>
      </c>
      <c r="V48" s="114" t="n">
        <v>0.0655558120657996</v>
      </c>
      <c r="W48" s="114"/>
      <c r="X48" s="114"/>
      <c r="Y48" s="114"/>
      <c r="Z48" s="114"/>
      <c r="AA48" s="114"/>
      <c r="AB48" s="114"/>
      <c r="AC48" s="114"/>
    </row>
    <row r="49" customFormat="false" ht="12.75" hidden="false" customHeight="false" outlineLevel="0" collapsed="false">
      <c r="B49" s="113" t="n">
        <f aca="false">DATE(YEAR(B48),MONTH(B48)+1,1)</f>
        <v>38139</v>
      </c>
      <c r="C49" s="125" t="str">
        <f aca="false">C48</f>
        <v>1529.00</v>
      </c>
      <c r="D49" s="125" t="str">
        <f aca="false">D48</f>
        <v>1854.00</v>
      </c>
      <c r="E49" s="125" t="str">
        <f aca="false">E48</f>
        <v>487.75</v>
      </c>
      <c r="F49" s="126" t="str">
        <f aca="false">F48</f>
        <v>6855</v>
      </c>
      <c r="G49" s="125" t="n">
        <f aca="false">G48</f>
        <v>5.04</v>
      </c>
      <c r="H49" s="125" t="str">
        <f aca="false">H48</f>
        <v>5376.00</v>
      </c>
      <c r="I49" s="125" t="str">
        <f aca="false">I48</f>
        <v>1126.75</v>
      </c>
      <c r="J49" s="127" t="n">
        <f aca="false">J48</f>
        <v>326.82</v>
      </c>
      <c r="K49" s="128" t="n">
        <v>820</v>
      </c>
      <c r="L49" s="125" t="n">
        <v>18.6149408284024</v>
      </c>
      <c r="M49" s="114" t="n">
        <v>0.135768097665034</v>
      </c>
      <c r="N49" s="114" t="n">
        <v>0.138076887162763</v>
      </c>
      <c r="O49" s="114" t="n">
        <v>0.112240988933209</v>
      </c>
      <c r="P49" s="114" t="n">
        <v>0.419880502052872</v>
      </c>
      <c r="Q49" s="129" t="n">
        <f aca="false">Q48</f>
        <v>0.1767</v>
      </c>
      <c r="R49" s="114" t="n">
        <v>0.0655558120657996</v>
      </c>
      <c r="S49" s="114" t="n">
        <v>0.0986939225289885</v>
      </c>
      <c r="T49" s="129" t="n">
        <f aca="false">T48</f>
        <v>0.1467</v>
      </c>
      <c r="U49" s="114" t="n">
        <v>0.450992082779576</v>
      </c>
      <c r="V49" s="114" t="n">
        <v>0.0655558120657996</v>
      </c>
      <c r="W49" s="114"/>
      <c r="X49" s="114"/>
      <c r="Y49" s="114"/>
      <c r="Z49" s="114"/>
      <c r="AA49" s="114"/>
      <c r="AB49" s="114"/>
      <c r="AC49" s="114"/>
    </row>
    <row r="50" customFormat="false" ht="12.75" hidden="false" customHeight="false" outlineLevel="0" collapsed="false">
      <c r="B50" s="113" t="n">
        <f aca="false">DATE(YEAR(B49),MONTH(B49)+1,1)</f>
        <v>38169</v>
      </c>
      <c r="C50" s="125" t="str">
        <f aca="false">C49</f>
        <v>1529.00</v>
      </c>
      <c r="D50" s="125" t="str">
        <f aca="false">D49</f>
        <v>1854.00</v>
      </c>
      <c r="E50" s="125" t="str">
        <f aca="false">E49</f>
        <v>487.75</v>
      </c>
      <c r="F50" s="126" t="str">
        <f aca="false">F49</f>
        <v>6855</v>
      </c>
      <c r="G50" s="125" t="n">
        <f aca="false">G49</f>
        <v>5.04</v>
      </c>
      <c r="H50" s="125" t="str">
        <f aca="false">H49</f>
        <v>5376.00</v>
      </c>
      <c r="I50" s="125" t="str">
        <f aca="false">I49</f>
        <v>1126.75</v>
      </c>
      <c r="J50" s="127" t="n">
        <f aca="false">J49</f>
        <v>326.82</v>
      </c>
      <c r="K50" s="128" t="n">
        <v>820</v>
      </c>
      <c r="L50" s="125" t="n">
        <v>18.6149408284024</v>
      </c>
      <c r="M50" s="114" t="n">
        <v>0.135768097665034</v>
      </c>
      <c r="N50" s="114" t="n">
        <v>0.138076887162763</v>
      </c>
      <c r="O50" s="114" t="n">
        <v>0.112240988933209</v>
      </c>
      <c r="P50" s="114" t="n">
        <v>0.419880502052872</v>
      </c>
      <c r="Q50" s="129" t="n">
        <f aca="false">Q49</f>
        <v>0.1767</v>
      </c>
      <c r="R50" s="114" t="n">
        <v>0.0655558120657996</v>
      </c>
      <c r="S50" s="114" t="n">
        <v>0.0986939225289885</v>
      </c>
      <c r="T50" s="129" t="n">
        <f aca="false">T49</f>
        <v>0.1467</v>
      </c>
      <c r="U50" s="114" t="n">
        <v>0.450992082779576</v>
      </c>
      <c r="V50" s="114" t="n">
        <v>0.0655558120657996</v>
      </c>
      <c r="W50" s="114"/>
      <c r="X50" s="114"/>
      <c r="Y50" s="114"/>
      <c r="Z50" s="114"/>
      <c r="AA50" s="114"/>
      <c r="AB50" s="114"/>
      <c r="AC50" s="114"/>
    </row>
    <row r="51" customFormat="false" ht="12.75" hidden="false" customHeight="false" outlineLevel="0" collapsed="false">
      <c r="B51" s="113" t="n">
        <f aca="false">DATE(YEAR(B50),MONTH(B50)+1,1)</f>
        <v>38200</v>
      </c>
      <c r="C51" s="125" t="str">
        <f aca="false">C50</f>
        <v>1529.00</v>
      </c>
      <c r="D51" s="125" t="str">
        <f aca="false">D50</f>
        <v>1854.00</v>
      </c>
      <c r="E51" s="125" t="str">
        <f aca="false">E50</f>
        <v>487.75</v>
      </c>
      <c r="F51" s="126" t="str">
        <f aca="false">F50</f>
        <v>6855</v>
      </c>
      <c r="G51" s="125" t="n">
        <f aca="false">G50</f>
        <v>5.04</v>
      </c>
      <c r="H51" s="125" t="str">
        <f aca="false">H50</f>
        <v>5376.00</v>
      </c>
      <c r="I51" s="125" t="str">
        <f aca="false">I50</f>
        <v>1126.75</v>
      </c>
      <c r="J51" s="127" t="n">
        <f aca="false">J50</f>
        <v>326.82</v>
      </c>
      <c r="K51" s="128" t="n">
        <v>820</v>
      </c>
      <c r="L51" s="125" t="n">
        <v>18.6149408284024</v>
      </c>
      <c r="M51" s="114" t="n">
        <v>0.135768097665034</v>
      </c>
      <c r="N51" s="114" t="n">
        <v>0.138076887162763</v>
      </c>
      <c r="O51" s="114" t="n">
        <v>0.112240988933209</v>
      </c>
      <c r="P51" s="114" t="n">
        <v>0.419880502052872</v>
      </c>
      <c r="Q51" s="129" t="n">
        <f aca="false">Q50</f>
        <v>0.1767</v>
      </c>
      <c r="R51" s="114" t="n">
        <v>0.0655558120657996</v>
      </c>
      <c r="S51" s="114" t="n">
        <v>0.0986939225289885</v>
      </c>
      <c r="T51" s="129" t="n">
        <f aca="false">T50</f>
        <v>0.1467</v>
      </c>
      <c r="U51" s="114" t="n">
        <v>0.450992082779576</v>
      </c>
      <c r="V51" s="114" t="n">
        <v>0.0655558120657996</v>
      </c>
      <c r="W51" s="114"/>
      <c r="X51" s="114"/>
      <c r="Y51" s="114"/>
      <c r="Z51" s="114"/>
      <c r="AA51" s="114"/>
      <c r="AB51" s="114"/>
      <c r="AC51" s="114"/>
    </row>
    <row r="52" customFormat="false" ht="12.75" hidden="false" customHeight="false" outlineLevel="0" collapsed="false">
      <c r="B52" s="113" t="n">
        <f aca="false">DATE(YEAR(B51),MONTH(B51)+1,1)</f>
        <v>38231</v>
      </c>
      <c r="C52" s="125" t="str">
        <f aca="false">C51</f>
        <v>1529.00</v>
      </c>
      <c r="D52" s="125" t="str">
        <f aca="false">D51</f>
        <v>1854.00</v>
      </c>
      <c r="E52" s="125" t="str">
        <f aca="false">E51</f>
        <v>487.75</v>
      </c>
      <c r="F52" s="126" t="str">
        <f aca="false">F51</f>
        <v>6855</v>
      </c>
      <c r="G52" s="125" t="n">
        <f aca="false">G51</f>
        <v>5.04</v>
      </c>
      <c r="H52" s="125" t="str">
        <f aca="false">H51</f>
        <v>5376.00</v>
      </c>
      <c r="I52" s="125" t="str">
        <f aca="false">I51</f>
        <v>1126.75</v>
      </c>
      <c r="J52" s="127" t="n">
        <f aca="false">J51</f>
        <v>326.82</v>
      </c>
      <c r="K52" s="128" t="n">
        <v>820</v>
      </c>
      <c r="L52" s="125" t="n">
        <v>18.6149408284024</v>
      </c>
      <c r="M52" s="114" t="n">
        <v>0.135768097665034</v>
      </c>
      <c r="N52" s="114" t="n">
        <v>0.138076887162763</v>
      </c>
      <c r="O52" s="114" t="n">
        <v>0.112240988933209</v>
      </c>
      <c r="P52" s="114" t="n">
        <v>0.419880502052872</v>
      </c>
      <c r="Q52" s="129" t="n">
        <f aca="false">Q51</f>
        <v>0.1767</v>
      </c>
      <c r="R52" s="114" t="n">
        <v>0.0655558120657996</v>
      </c>
      <c r="S52" s="114" t="n">
        <v>0.0986939225289885</v>
      </c>
      <c r="T52" s="129" t="n">
        <f aca="false">T51</f>
        <v>0.1467</v>
      </c>
      <c r="U52" s="114" t="n">
        <v>0.450992082779576</v>
      </c>
      <c r="V52" s="114" t="n">
        <v>0.0655558120657996</v>
      </c>
      <c r="W52" s="114"/>
      <c r="X52" s="114"/>
      <c r="Y52" s="114"/>
      <c r="Z52" s="114"/>
      <c r="AA52" s="114"/>
      <c r="AB52" s="114"/>
      <c r="AC52" s="114"/>
    </row>
    <row r="53" customFormat="false" ht="12.75" hidden="false" customHeight="false" outlineLevel="0" collapsed="false">
      <c r="B53" s="113" t="n">
        <f aca="false">DATE(YEAR(B52),MONTH(B52)+1,1)</f>
        <v>38261</v>
      </c>
      <c r="C53" s="125" t="str">
        <f aca="false">C52</f>
        <v>1529.00</v>
      </c>
      <c r="D53" s="125" t="str">
        <f aca="false">D52</f>
        <v>1854.00</v>
      </c>
      <c r="E53" s="125" t="str">
        <f aca="false">E52</f>
        <v>487.75</v>
      </c>
      <c r="F53" s="126" t="str">
        <f aca="false">F52</f>
        <v>6855</v>
      </c>
      <c r="G53" s="125" t="n">
        <f aca="false">G52</f>
        <v>5.04</v>
      </c>
      <c r="H53" s="125" t="str">
        <f aca="false">H52</f>
        <v>5376.00</v>
      </c>
      <c r="I53" s="125" t="str">
        <f aca="false">I52</f>
        <v>1126.75</v>
      </c>
      <c r="J53" s="127" t="n">
        <f aca="false">J52</f>
        <v>326.82</v>
      </c>
      <c r="K53" s="128" t="n">
        <v>820</v>
      </c>
      <c r="L53" s="125" t="n">
        <v>18.6149408284024</v>
      </c>
      <c r="M53" s="114" t="n">
        <v>0.135768097665034</v>
      </c>
      <c r="N53" s="114" t="n">
        <v>0.138076887162763</v>
      </c>
      <c r="O53" s="114" t="n">
        <v>0.112240988933209</v>
      </c>
      <c r="P53" s="114" t="n">
        <v>0.419880502052872</v>
      </c>
      <c r="Q53" s="129" t="n">
        <f aca="false">Q52</f>
        <v>0.1767</v>
      </c>
      <c r="R53" s="114" t="n">
        <v>0.0655558120657996</v>
      </c>
      <c r="S53" s="114" t="n">
        <v>0.0986939225289885</v>
      </c>
      <c r="T53" s="129" t="n">
        <f aca="false">T52</f>
        <v>0.1467</v>
      </c>
      <c r="U53" s="114" t="n">
        <v>0.450992082779576</v>
      </c>
      <c r="V53" s="114" t="n">
        <v>0.0655558120657996</v>
      </c>
      <c r="W53" s="114"/>
      <c r="X53" s="114"/>
      <c r="Y53" s="114"/>
      <c r="Z53" s="114"/>
      <c r="AA53" s="114"/>
      <c r="AB53" s="114"/>
      <c r="AC53" s="114"/>
    </row>
    <row r="54" customFormat="false" ht="12.75" hidden="false" customHeight="false" outlineLevel="0" collapsed="false">
      <c r="B54" s="113" t="n">
        <f aca="false">DATE(YEAR(B53),MONTH(B53)+1,1)</f>
        <v>38292</v>
      </c>
      <c r="C54" s="125" t="str">
        <f aca="false">C53</f>
        <v>1529.00</v>
      </c>
      <c r="D54" s="125" t="str">
        <f aca="false">D53</f>
        <v>1854.00</v>
      </c>
      <c r="E54" s="125" t="str">
        <f aca="false">E53</f>
        <v>487.75</v>
      </c>
      <c r="F54" s="126" t="str">
        <f aca="false">F53</f>
        <v>6855</v>
      </c>
      <c r="G54" s="125" t="n">
        <f aca="false">G53</f>
        <v>5.04</v>
      </c>
      <c r="H54" s="125" t="str">
        <f aca="false">H53</f>
        <v>5376.00</v>
      </c>
      <c r="I54" s="125" t="str">
        <f aca="false">I53</f>
        <v>1126.75</v>
      </c>
      <c r="J54" s="127" t="n">
        <f aca="false">J53</f>
        <v>326.82</v>
      </c>
      <c r="K54" s="128" t="n">
        <v>820</v>
      </c>
      <c r="L54" s="125" t="n">
        <v>18.6149408284024</v>
      </c>
      <c r="M54" s="114" t="n">
        <v>0.135768097665034</v>
      </c>
      <c r="N54" s="114" t="n">
        <v>0.138076887162763</v>
      </c>
      <c r="O54" s="114" t="n">
        <v>0.112240988933209</v>
      </c>
      <c r="P54" s="114" t="n">
        <v>0.419880502052872</v>
      </c>
      <c r="Q54" s="129" t="n">
        <f aca="false">Q53</f>
        <v>0.1767</v>
      </c>
      <c r="R54" s="114" t="n">
        <v>0.0655558120657996</v>
      </c>
      <c r="S54" s="114" t="n">
        <v>0.0986939225289885</v>
      </c>
      <c r="T54" s="129" t="n">
        <f aca="false">T53</f>
        <v>0.1467</v>
      </c>
      <c r="U54" s="114" t="n">
        <v>0.450992082779576</v>
      </c>
      <c r="V54" s="114" t="n">
        <v>0.0655558120657996</v>
      </c>
      <c r="W54" s="114"/>
      <c r="X54" s="114"/>
      <c r="Y54" s="114"/>
      <c r="Z54" s="114"/>
      <c r="AA54" s="114"/>
      <c r="AB54" s="114"/>
      <c r="AC54" s="114"/>
    </row>
    <row r="55" customFormat="false" ht="12.75" hidden="false" customHeight="false" outlineLevel="0" collapsed="false">
      <c r="B55" s="113" t="n">
        <f aca="false">DATE(YEAR(B54),MONTH(B54)+1,1)</f>
        <v>38322</v>
      </c>
      <c r="C55" s="125" t="str">
        <f aca="false">C54</f>
        <v>1529.00</v>
      </c>
      <c r="D55" s="125" t="str">
        <f aca="false">D54</f>
        <v>1854.00</v>
      </c>
      <c r="E55" s="125" t="str">
        <f aca="false">E54</f>
        <v>487.75</v>
      </c>
      <c r="F55" s="126" t="str">
        <f aca="false">F54</f>
        <v>6855</v>
      </c>
      <c r="G55" s="125" t="n">
        <f aca="false">G54</f>
        <v>5.04</v>
      </c>
      <c r="H55" s="125" t="str">
        <f aca="false">H54</f>
        <v>5376.00</v>
      </c>
      <c r="I55" s="125" t="str">
        <f aca="false">I54</f>
        <v>1126.75</v>
      </c>
      <c r="J55" s="127" t="n">
        <f aca="false">J54</f>
        <v>326.82</v>
      </c>
      <c r="K55" s="128" t="n">
        <v>820</v>
      </c>
      <c r="L55" s="125" t="n">
        <v>18.6149408284024</v>
      </c>
      <c r="M55" s="114" t="n">
        <v>0.135768097665034</v>
      </c>
      <c r="N55" s="114" t="n">
        <v>0.138076887162763</v>
      </c>
      <c r="O55" s="114" t="n">
        <v>0.112240988933209</v>
      </c>
      <c r="P55" s="114" t="n">
        <v>0.419880502052872</v>
      </c>
      <c r="Q55" s="129" t="n">
        <f aca="false">Q54</f>
        <v>0.1767</v>
      </c>
      <c r="R55" s="114" t="n">
        <v>0.0655558120657996</v>
      </c>
      <c r="S55" s="114" t="n">
        <v>0.0986939225289885</v>
      </c>
      <c r="T55" s="129" t="n">
        <f aca="false">T54</f>
        <v>0.1467</v>
      </c>
      <c r="U55" s="114" t="n">
        <v>0.450992082779576</v>
      </c>
      <c r="V55" s="114" t="n">
        <v>0.0655558120657996</v>
      </c>
      <c r="W55" s="114"/>
      <c r="X55" s="114"/>
      <c r="Y55" s="114"/>
      <c r="Z55" s="114"/>
      <c r="AA55" s="114"/>
      <c r="AB55" s="114"/>
      <c r="AC55" s="114"/>
    </row>
    <row r="56" customFormat="false" ht="12.75" hidden="false" customHeight="false" outlineLevel="0" collapsed="false">
      <c r="B56" s="113" t="n">
        <f aca="false">DATE(YEAR(B55),MONTH(B55)+1,1)</f>
        <v>38353</v>
      </c>
      <c r="C56" s="125" t="str">
        <f aca="false">C55</f>
        <v>1529.00</v>
      </c>
      <c r="D56" s="125" t="str">
        <f aca="false">D55</f>
        <v>1854.00</v>
      </c>
      <c r="E56" s="125" t="str">
        <f aca="false">E55</f>
        <v>487.75</v>
      </c>
      <c r="F56" s="126" t="str">
        <f aca="false">F55</f>
        <v>6855</v>
      </c>
      <c r="G56" s="125" t="n">
        <f aca="false">G55</f>
        <v>5.04</v>
      </c>
      <c r="H56" s="125" t="str">
        <f aca="false">H55</f>
        <v>5376.00</v>
      </c>
      <c r="I56" s="125" t="str">
        <f aca="false">I55</f>
        <v>1126.75</v>
      </c>
      <c r="J56" s="127" t="n">
        <f aca="false">J55</f>
        <v>326.82</v>
      </c>
      <c r="K56" s="128" t="n">
        <v>820</v>
      </c>
      <c r="L56" s="125" t="n">
        <v>18.6149408284024</v>
      </c>
      <c r="M56" s="114" t="n">
        <v>0.135768097665034</v>
      </c>
      <c r="N56" s="114" t="n">
        <v>0.138076887162763</v>
      </c>
      <c r="O56" s="114" t="n">
        <v>0.112240988933209</v>
      </c>
      <c r="P56" s="114" t="n">
        <v>0.419880502052872</v>
      </c>
      <c r="Q56" s="129" t="n">
        <f aca="false">Q55</f>
        <v>0.1767</v>
      </c>
      <c r="R56" s="114" t="n">
        <v>0.0655558120657996</v>
      </c>
      <c r="S56" s="114" t="n">
        <v>0.0986939225289885</v>
      </c>
      <c r="T56" s="129" t="n">
        <f aca="false">T55</f>
        <v>0.1467</v>
      </c>
      <c r="U56" s="114" t="n">
        <v>0.450992082779576</v>
      </c>
      <c r="V56" s="114" t="n">
        <v>0.0655558120657996</v>
      </c>
      <c r="W56" s="114"/>
      <c r="X56" s="114"/>
      <c r="Y56" s="114"/>
      <c r="Z56" s="114"/>
      <c r="AA56" s="114"/>
      <c r="AB56" s="114"/>
      <c r="AC56" s="114"/>
    </row>
    <row r="57" customFormat="false" ht="12.75" hidden="false" customHeight="false" outlineLevel="0" collapsed="false">
      <c r="B57" s="113" t="n">
        <f aca="false">DATE(YEAR(B56),MONTH(B56)+1,1)</f>
        <v>38384</v>
      </c>
      <c r="C57" s="125" t="str">
        <f aca="false">C56</f>
        <v>1529.00</v>
      </c>
      <c r="D57" s="125" t="str">
        <f aca="false">D56</f>
        <v>1854.00</v>
      </c>
      <c r="E57" s="125" t="str">
        <f aca="false">E56</f>
        <v>487.75</v>
      </c>
      <c r="F57" s="126" t="str">
        <f aca="false">F56</f>
        <v>6855</v>
      </c>
      <c r="G57" s="125" t="n">
        <f aca="false">G56</f>
        <v>5.04</v>
      </c>
      <c r="H57" s="125" t="str">
        <f aca="false">H56</f>
        <v>5376.00</v>
      </c>
      <c r="I57" s="125" t="str">
        <f aca="false">I56</f>
        <v>1126.75</v>
      </c>
      <c r="J57" s="127" t="n">
        <f aca="false">J56</f>
        <v>326.82</v>
      </c>
      <c r="K57" s="128" t="n">
        <v>820</v>
      </c>
      <c r="L57" s="125" t="n">
        <v>18.6149408284024</v>
      </c>
      <c r="M57" s="114" t="n">
        <v>0.135768097665034</v>
      </c>
      <c r="N57" s="114" t="n">
        <v>0.138076887162763</v>
      </c>
      <c r="O57" s="114" t="n">
        <v>0.112240988933209</v>
      </c>
      <c r="P57" s="114" t="n">
        <v>0.419880502052872</v>
      </c>
      <c r="Q57" s="129" t="n">
        <f aca="false">Q56</f>
        <v>0.1767</v>
      </c>
      <c r="R57" s="114" t="n">
        <v>0.0655558120657996</v>
      </c>
      <c r="S57" s="114" t="n">
        <v>0.0986939225289885</v>
      </c>
      <c r="T57" s="129" t="n">
        <f aca="false">T56</f>
        <v>0.1467</v>
      </c>
      <c r="U57" s="114" t="n">
        <v>0.450992082779576</v>
      </c>
      <c r="V57" s="114" t="n">
        <v>0.0655558120657996</v>
      </c>
      <c r="W57" s="114"/>
      <c r="X57" s="114"/>
      <c r="Y57" s="114"/>
      <c r="Z57" s="114"/>
      <c r="AA57" s="114"/>
      <c r="AB57" s="114"/>
      <c r="AC57" s="114"/>
    </row>
    <row r="58" customFormat="false" ht="12.75" hidden="false" customHeight="false" outlineLevel="0" collapsed="false">
      <c r="B58" s="113" t="n">
        <f aca="false">DATE(YEAR(B57),MONTH(B57)+1,1)</f>
        <v>38412</v>
      </c>
      <c r="C58" s="125" t="str">
        <f aca="false">C57</f>
        <v>1529.00</v>
      </c>
      <c r="D58" s="125" t="str">
        <f aca="false">D57</f>
        <v>1854.00</v>
      </c>
      <c r="E58" s="125" t="str">
        <f aca="false">E57</f>
        <v>487.75</v>
      </c>
      <c r="F58" s="126" t="str">
        <f aca="false">F57</f>
        <v>6855</v>
      </c>
      <c r="G58" s="125" t="n">
        <f aca="false">G57</f>
        <v>5.04</v>
      </c>
      <c r="H58" s="125" t="str">
        <f aca="false">H57</f>
        <v>5376.00</v>
      </c>
      <c r="I58" s="125" t="str">
        <f aca="false">I57</f>
        <v>1126.75</v>
      </c>
      <c r="J58" s="127" t="n">
        <f aca="false">J57</f>
        <v>326.82</v>
      </c>
      <c r="K58" s="128" t="n">
        <v>820</v>
      </c>
      <c r="L58" s="125" t="n">
        <v>18.6149408284024</v>
      </c>
      <c r="M58" s="114" t="n">
        <v>0.135768097665034</v>
      </c>
      <c r="N58" s="114" t="n">
        <v>0.138076887162763</v>
      </c>
      <c r="O58" s="114" t="n">
        <v>0.112240988933209</v>
      </c>
      <c r="P58" s="114" t="n">
        <v>0.419880502052872</v>
      </c>
      <c r="Q58" s="129" t="n">
        <f aca="false">Q57</f>
        <v>0.1767</v>
      </c>
      <c r="R58" s="114" t="n">
        <v>0.0655558120657996</v>
      </c>
      <c r="S58" s="114" t="n">
        <v>0.0986939225289885</v>
      </c>
      <c r="T58" s="129" t="n">
        <f aca="false">T57</f>
        <v>0.1467</v>
      </c>
      <c r="U58" s="114" t="n">
        <v>0.450992082779576</v>
      </c>
      <c r="V58" s="114" t="n">
        <v>0.0655558120657996</v>
      </c>
      <c r="W58" s="114"/>
      <c r="X58" s="114"/>
      <c r="Y58" s="114"/>
      <c r="Z58" s="114"/>
      <c r="AA58" s="114"/>
      <c r="AB58" s="114"/>
      <c r="AC58" s="114"/>
    </row>
    <row r="59" customFormat="false" ht="12.75" hidden="false" customHeight="false" outlineLevel="0" collapsed="false">
      <c r="B59" s="113" t="n">
        <f aca="false">DATE(YEAR(B58),MONTH(B58)+1,1)</f>
        <v>38443</v>
      </c>
      <c r="C59" s="125" t="str">
        <f aca="false">C58</f>
        <v>1529.00</v>
      </c>
      <c r="D59" s="125" t="str">
        <f aca="false">D58</f>
        <v>1854.00</v>
      </c>
      <c r="E59" s="125" t="str">
        <f aca="false">E58</f>
        <v>487.75</v>
      </c>
      <c r="F59" s="126" t="str">
        <f aca="false">F58</f>
        <v>6855</v>
      </c>
      <c r="G59" s="125" t="n">
        <f aca="false">G58</f>
        <v>5.04</v>
      </c>
      <c r="H59" s="125" t="str">
        <f aca="false">H58</f>
        <v>5376.00</v>
      </c>
      <c r="I59" s="125" t="str">
        <f aca="false">I58</f>
        <v>1126.75</v>
      </c>
      <c r="J59" s="127" t="n">
        <f aca="false">J58</f>
        <v>326.82</v>
      </c>
      <c r="K59" s="128" t="n">
        <v>820</v>
      </c>
      <c r="L59" s="125" t="n">
        <v>18.6149408284024</v>
      </c>
      <c r="M59" s="114" t="n">
        <v>0.135768097665034</v>
      </c>
      <c r="N59" s="114" t="n">
        <v>0.138076887162763</v>
      </c>
      <c r="O59" s="114" t="n">
        <v>0.112240988933209</v>
      </c>
      <c r="P59" s="114" t="n">
        <v>0.419880502052872</v>
      </c>
      <c r="Q59" s="129" t="n">
        <f aca="false">Q58</f>
        <v>0.1767</v>
      </c>
      <c r="R59" s="114" t="n">
        <v>0.0655558120657996</v>
      </c>
      <c r="S59" s="114" t="n">
        <v>0.0986939225289885</v>
      </c>
      <c r="T59" s="129" t="n">
        <f aca="false">T58</f>
        <v>0.1467</v>
      </c>
      <c r="U59" s="114" t="n">
        <v>0.450992082779576</v>
      </c>
      <c r="V59" s="114" t="n">
        <v>0.0655558120657996</v>
      </c>
      <c r="W59" s="114"/>
      <c r="X59" s="114"/>
      <c r="Y59" s="114"/>
      <c r="Z59" s="114"/>
      <c r="AA59" s="114"/>
      <c r="AB59" s="114"/>
      <c r="AC59" s="114"/>
    </row>
    <row r="60" customFormat="false" ht="12.75" hidden="false" customHeight="false" outlineLevel="0" collapsed="false">
      <c r="B60" s="113" t="n">
        <f aca="false">DATE(YEAR(B59),MONTH(B59)+1,1)</f>
        <v>38473</v>
      </c>
      <c r="C60" s="125" t="str">
        <f aca="false">C59</f>
        <v>1529.00</v>
      </c>
      <c r="D60" s="125" t="str">
        <f aca="false">D59</f>
        <v>1854.00</v>
      </c>
      <c r="E60" s="125" t="str">
        <f aca="false">E59</f>
        <v>487.75</v>
      </c>
      <c r="F60" s="126" t="str">
        <f aca="false">F59</f>
        <v>6855</v>
      </c>
      <c r="G60" s="125" t="n">
        <f aca="false">G59</f>
        <v>5.04</v>
      </c>
      <c r="H60" s="125" t="str">
        <f aca="false">H59</f>
        <v>5376.00</v>
      </c>
      <c r="I60" s="125" t="str">
        <f aca="false">I59</f>
        <v>1126.75</v>
      </c>
      <c r="J60" s="127" t="n">
        <f aca="false">J59</f>
        <v>326.82</v>
      </c>
      <c r="K60" s="128" t="n">
        <v>820</v>
      </c>
      <c r="L60" s="125" t="n">
        <v>18.6149408284024</v>
      </c>
      <c r="M60" s="114" t="n">
        <v>0.135768097665034</v>
      </c>
      <c r="N60" s="114" t="n">
        <v>0.138076887162763</v>
      </c>
      <c r="O60" s="114" t="n">
        <v>0.112240988933209</v>
      </c>
      <c r="P60" s="114" t="n">
        <v>0.419880502052872</v>
      </c>
      <c r="Q60" s="129" t="n">
        <f aca="false">Q59</f>
        <v>0.1767</v>
      </c>
      <c r="R60" s="114" t="n">
        <v>0.0655558120657996</v>
      </c>
      <c r="S60" s="114" t="n">
        <v>0.0986939225289885</v>
      </c>
      <c r="T60" s="129" t="n">
        <f aca="false">T59</f>
        <v>0.1467</v>
      </c>
      <c r="U60" s="114" t="n">
        <v>0.450992082779576</v>
      </c>
      <c r="V60" s="114" t="n">
        <v>0.0655558120657996</v>
      </c>
      <c r="W60" s="114"/>
      <c r="X60" s="114"/>
      <c r="Y60" s="114"/>
      <c r="Z60" s="114"/>
      <c r="AA60" s="114"/>
      <c r="AB60" s="114"/>
      <c r="AC60" s="114"/>
    </row>
    <row r="61" customFormat="false" ht="12.75" hidden="false" customHeight="false" outlineLevel="0" collapsed="false">
      <c r="B61" s="113" t="n">
        <f aca="false">DATE(YEAR(B60),MONTH(B60)+1,1)</f>
        <v>38504</v>
      </c>
      <c r="C61" s="125" t="str">
        <f aca="false">C60</f>
        <v>1529.00</v>
      </c>
      <c r="D61" s="125" t="str">
        <f aca="false">D60</f>
        <v>1854.00</v>
      </c>
      <c r="E61" s="125" t="str">
        <f aca="false">E60</f>
        <v>487.75</v>
      </c>
      <c r="F61" s="126" t="str">
        <f aca="false">F60</f>
        <v>6855</v>
      </c>
      <c r="G61" s="125" t="n">
        <f aca="false">G60</f>
        <v>5.04</v>
      </c>
      <c r="H61" s="125" t="str">
        <f aca="false">H60</f>
        <v>5376.00</v>
      </c>
      <c r="I61" s="125" t="str">
        <f aca="false">I60</f>
        <v>1126.75</v>
      </c>
      <c r="J61" s="127" t="n">
        <f aca="false">J60</f>
        <v>326.82</v>
      </c>
      <c r="K61" s="128" t="n">
        <v>820</v>
      </c>
      <c r="L61" s="125" t="n">
        <v>18.6149408284024</v>
      </c>
      <c r="M61" s="114" t="n">
        <v>0.135768097665034</v>
      </c>
      <c r="N61" s="114" t="n">
        <v>0.138076887162763</v>
      </c>
      <c r="O61" s="114" t="n">
        <v>0.112240988933209</v>
      </c>
      <c r="P61" s="114" t="n">
        <v>0.419880502052872</v>
      </c>
      <c r="Q61" s="129" t="n">
        <f aca="false">Q60</f>
        <v>0.1767</v>
      </c>
      <c r="R61" s="114" t="n">
        <v>0.0655558120657996</v>
      </c>
      <c r="S61" s="114" t="n">
        <v>0.0986939225289885</v>
      </c>
      <c r="T61" s="129" t="n">
        <f aca="false">T60</f>
        <v>0.1467</v>
      </c>
      <c r="U61" s="114" t="n">
        <v>0.450992082779576</v>
      </c>
      <c r="V61" s="114" t="n">
        <v>0.0655558120657996</v>
      </c>
      <c r="W61" s="114"/>
      <c r="X61" s="114"/>
      <c r="Y61" s="114"/>
      <c r="Z61" s="114"/>
      <c r="AA61" s="114"/>
      <c r="AB61" s="114"/>
      <c r="AC61" s="114"/>
    </row>
    <row r="62" customFormat="false" ht="12.75" hidden="false" customHeight="false" outlineLevel="0" collapsed="false">
      <c r="B62" s="113" t="n">
        <f aca="false">DATE(YEAR(B61),MONTH(B61)+1,1)</f>
        <v>38534</v>
      </c>
      <c r="C62" s="125" t="str">
        <f aca="false">C61</f>
        <v>1529.00</v>
      </c>
      <c r="D62" s="125" t="str">
        <f aca="false">D61</f>
        <v>1854.00</v>
      </c>
      <c r="E62" s="125" t="str">
        <f aca="false">E61</f>
        <v>487.75</v>
      </c>
      <c r="F62" s="126" t="str">
        <f aca="false">F61</f>
        <v>6855</v>
      </c>
      <c r="G62" s="125" t="n">
        <f aca="false">G61</f>
        <v>5.04</v>
      </c>
      <c r="H62" s="125" t="str">
        <f aca="false">H61</f>
        <v>5376.00</v>
      </c>
      <c r="I62" s="125" t="str">
        <f aca="false">I61</f>
        <v>1126.75</v>
      </c>
      <c r="J62" s="127" t="n">
        <f aca="false">J61</f>
        <v>326.82</v>
      </c>
      <c r="K62" s="128" t="n">
        <v>820</v>
      </c>
      <c r="L62" s="125" t="n">
        <v>18.6149408284024</v>
      </c>
      <c r="M62" s="114" t="n">
        <v>0.135768097665034</v>
      </c>
      <c r="N62" s="114" t="n">
        <v>0.138076887162763</v>
      </c>
      <c r="O62" s="114" t="n">
        <v>0.112240988933209</v>
      </c>
      <c r="P62" s="114" t="n">
        <v>0.419880502052872</v>
      </c>
      <c r="Q62" s="129" t="n">
        <f aca="false">Q61</f>
        <v>0.1767</v>
      </c>
      <c r="R62" s="114" t="n">
        <v>0.0655558120657996</v>
      </c>
      <c r="S62" s="114" t="n">
        <v>0.0986939225289885</v>
      </c>
      <c r="T62" s="129" t="n">
        <f aca="false">T61</f>
        <v>0.1467</v>
      </c>
      <c r="U62" s="114" t="n">
        <v>0.450992082779576</v>
      </c>
      <c r="V62" s="114" t="n">
        <v>0.0655558120657996</v>
      </c>
      <c r="W62" s="114"/>
      <c r="X62" s="114"/>
      <c r="Y62" s="114"/>
      <c r="Z62" s="114"/>
      <c r="AA62" s="114"/>
      <c r="AB62" s="114"/>
      <c r="AC62" s="114"/>
    </row>
    <row r="63" customFormat="false" ht="12.75" hidden="false" customHeight="false" outlineLevel="0" collapsed="false">
      <c r="B63" s="113" t="n">
        <f aca="false">DATE(YEAR(B62),MONTH(B62)+1,1)</f>
        <v>38565</v>
      </c>
      <c r="C63" s="125" t="str">
        <f aca="false">C62</f>
        <v>1529.00</v>
      </c>
      <c r="D63" s="125" t="str">
        <f aca="false">D62</f>
        <v>1854.00</v>
      </c>
      <c r="E63" s="125" t="str">
        <f aca="false">E62</f>
        <v>487.75</v>
      </c>
      <c r="F63" s="126" t="str">
        <f aca="false">F62</f>
        <v>6855</v>
      </c>
      <c r="G63" s="125" t="n">
        <f aca="false">G62</f>
        <v>5.04</v>
      </c>
      <c r="H63" s="125" t="str">
        <f aca="false">H62</f>
        <v>5376.00</v>
      </c>
      <c r="I63" s="125" t="str">
        <f aca="false">I62</f>
        <v>1126.75</v>
      </c>
      <c r="J63" s="127" t="n">
        <f aca="false">J62</f>
        <v>326.82</v>
      </c>
      <c r="K63" s="128" t="n">
        <v>820</v>
      </c>
      <c r="L63" s="125" t="n">
        <v>18.6149408284024</v>
      </c>
      <c r="M63" s="114" t="n">
        <v>0.135768097665034</v>
      </c>
      <c r="N63" s="114" t="n">
        <v>0.138076887162763</v>
      </c>
      <c r="O63" s="114" t="n">
        <v>0.112240988933209</v>
      </c>
      <c r="P63" s="114" t="n">
        <v>0.419880502052872</v>
      </c>
      <c r="Q63" s="129" t="n">
        <f aca="false">Q62</f>
        <v>0.1767</v>
      </c>
      <c r="R63" s="114" t="n">
        <v>0.0655558120657996</v>
      </c>
      <c r="S63" s="114" t="n">
        <v>0.0986939225289885</v>
      </c>
      <c r="T63" s="129" t="n">
        <f aca="false">T62</f>
        <v>0.1467</v>
      </c>
      <c r="U63" s="114" t="n">
        <v>0.450992082779576</v>
      </c>
      <c r="V63" s="114" t="n">
        <v>0.0655558120657996</v>
      </c>
      <c r="W63" s="114"/>
      <c r="X63" s="114"/>
      <c r="Y63" s="114"/>
      <c r="Z63" s="114"/>
      <c r="AA63" s="114"/>
      <c r="AB63" s="114"/>
      <c r="AC63" s="114"/>
    </row>
    <row r="64" customFormat="false" ht="12.75" hidden="false" customHeight="false" outlineLevel="0" collapsed="false">
      <c r="B64" s="113" t="n">
        <f aca="false">DATE(YEAR(B63),MONTH(B63)+1,1)</f>
        <v>38596</v>
      </c>
      <c r="C64" s="125" t="str">
        <f aca="false">C63</f>
        <v>1529.00</v>
      </c>
      <c r="D64" s="125" t="str">
        <f aca="false">D63</f>
        <v>1854.00</v>
      </c>
      <c r="E64" s="125" t="str">
        <f aca="false">E63</f>
        <v>487.75</v>
      </c>
      <c r="F64" s="126" t="str">
        <f aca="false">F63</f>
        <v>6855</v>
      </c>
      <c r="G64" s="125" t="n">
        <f aca="false">G63</f>
        <v>5.04</v>
      </c>
      <c r="H64" s="125" t="str">
        <f aca="false">H63</f>
        <v>5376.00</v>
      </c>
      <c r="I64" s="125" t="str">
        <f aca="false">I63</f>
        <v>1126.75</v>
      </c>
      <c r="J64" s="127" t="n">
        <f aca="false">J63</f>
        <v>326.82</v>
      </c>
      <c r="K64" s="128" t="n">
        <v>820</v>
      </c>
      <c r="L64" s="125" t="n">
        <v>18.6149408284024</v>
      </c>
      <c r="M64" s="114" t="n">
        <v>0.135768097665034</v>
      </c>
      <c r="N64" s="114" t="n">
        <v>0.138076887162763</v>
      </c>
      <c r="O64" s="114" t="n">
        <v>0.112240988933209</v>
      </c>
      <c r="P64" s="114" t="n">
        <v>0.419880502052872</v>
      </c>
      <c r="Q64" s="129" t="n">
        <f aca="false">Q63</f>
        <v>0.1767</v>
      </c>
      <c r="R64" s="114" t="n">
        <v>0.0655558120657996</v>
      </c>
      <c r="S64" s="114" t="n">
        <v>0.0986939225289885</v>
      </c>
      <c r="T64" s="129" t="n">
        <f aca="false">T63</f>
        <v>0.1467</v>
      </c>
      <c r="U64" s="114" t="n">
        <v>0.450992082779576</v>
      </c>
      <c r="V64" s="114" t="n">
        <v>0.0655558120657996</v>
      </c>
      <c r="W64" s="114"/>
      <c r="X64" s="114"/>
      <c r="Y64" s="114"/>
      <c r="Z64" s="114"/>
      <c r="AA64" s="114"/>
      <c r="AB64" s="114"/>
      <c r="AC64" s="114"/>
    </row>
    <row r="65" customFormat="false" ht="12.75" hidden="false" customHeight="false" outlineLevel="0" collapsed="false">
      <c r="B65" s="113" t="n">
        <f aca="false">DATE(YEAR(B64),MONTH(B64)+1,1)</f>
        <v>38626</v>
      </c>
      <c r="C65" s="125" t="str">
        <f aca="false">C64</f>
        <v>1529.00</v>
      </c>
      <c r="D65" s="125" t="str">
        <f aca="false">D64</f>
        <v>1854.00</v>
      </c>
      <c r="E65" s="125" t="str">
        <f aca="false">E64</f>
        <v>487.75</v>
      </c>
      <c r="F65" s="126" t="str">
        <f aca="false">F64</f>
        <v>6855</v>
      </c>
      <c r="G65" s="125" t="n">
        <f aca="false">G64</f>
        <v>5.04</v>
      </c>
      <c r="H65" s="125" t="str">
        <f aca="false">H64</f>
        <v>5376.00</v>
      </c>
      <c r="I65" s="125" t="str">
        <f aca="false">I64</f>
        <v>1126.75</v>
      </c>
      <c r="J65" s="127" t="n">
        <f aca="false">J64</f>
        <v>326.82</v>
      </c>
      <c r="K65" s="128" t="n">
        <v>820</v>
      </c>
      <c r="L65" s="125" t="n">
        <v>18.6149408284024</v>
      </c>
      <c r="M65" s="114" t="n">
        <v>0.135768097665034</v>
      </c>
      <c r="N65" s="114" t="n">
        <v>0.138076887162763</v>
      </c>
      <c r="O65" s="114" t="n">
        <v>0.112240988933209</v>
      </c>
      <c r="P65" s="114" t="n">
        <v>0.419880502052872</v>
      </c>
      <c r="Q65" s="129" t="n">
        <f aca="false">Q64</f>
        <v>0.1767</v>
      </c>
      <c r="R65" s="114" t="n">
        <v>0.0655558120657996</v>
      </c>
      <c r="S65" s="114" t="n">
        <v>0.0986939225289885</v>
      </c>
      <c r="T65" s="129" t="n">
        <f aca="false">T64</f>
        <v>0.1467</v>
      </c>
      <c r="U65" s="114" t="n">
        <v>0.450992082779576</v>
      </c>
      <c r="V65" s="114" t="n">
        <v>0.0655558120657996</v>
      </c>
      <c r="W65" s="114"/>
      <c r="X65" s="114"/>
      <c r="Y65" s="114"/>
      <c r="Z65" s="114"/>
      <c r="AA65" s="114"/>
      <c r="AB65" s="114"/>
      <c r="AC65" s="114"/>
    </row>
    <row r="66" customFormat="false" ht="12.75" hidden="false" customHeight="false" outlineLevel="0" collapsed="false">
      <c r="B66" s="113" t="n">
        <f aca="false">DATE(YEAR(B65),MONTH(B65)+1,1)</f>
        <v>38657</v>
      </c>
      <c r="C66" s="125" t="str">
        <f aca="false">C65</f>
        <v>1529.00</v>
      </c>
      <c r="D66" s="125" t="str">
        <f aca="false">D65</f>
        <v>1854.00</v>
      </c>
      <c r="E66" s="125" t="str">
        <f aca="false">E65</f>
        <v>487.75</v>
      </c>
      <c r="F66" s="126" t="str">
        <f aca="false">F65</f>
        <v>6855</v>
      </c>
      <c r="G66" s="125" t="n">
        <f aca="false">G65</f>
        <v>5.04</v>
      </c>
      <c r="H66" s="125" t="str">
        <f aca="false">H65</f>
        <v>5376.00</v>
      </c>
      <c r="I66" s="125" t="str">
        <f aca="false">I65</f>
        <v>1126.75</v>
      </c>
      <c r="J66" s="127" t="n">
        <f aca="false">J65</f>
        <v>326.82</v>
      </c>
      <c r="K66" s="128" t="n">
        <v>820</v>
      </c>
      <c r="L66" s="125" t="n">
        <v>18.6149408284024</v>
      </c>
      <c r="M66" s="114" t="n">
        <v>0.135768097665034</v>
      </c>
      <c r="N66" s="114" t="n">
        <v>0.138076887162763</v>
      </c>
      <c r="O66" s="114" t="n">
        <v>0.112240988933209</v>
      </c>
      <c r="P66" s="114" t="n">
        <v>0.419880502052872</v>
      </c>
      <c r="Q66" s="129" t="n">
        <f aca="false">Q65</f>
        <v>0.1767</v>
      </c>
      <c r="R66" s="114" t="n">
        <v>0.0655558120657996</v>
      </c>
      <c r="S66" s="114" t="n">
        <v>0.0986939225289885</v>
      </c>
      <c r="T66" s="129" t="n">
        <f aca="false">T65</f>
        <v>0.1467</v>
      </c>
      <c r="U66" s="114" t="n">
        <v>0.450992082779576</v>
      </c>
      <c r="V66" s="114" t="n">
        <v>0.0655558120657996</v>
      </c>
      <c r="W66" s="114"/>
      <c r="X66" s="114"/>
      <c r="Y66" s="114"/>
      <c r="Z66" s="114"/>
      <c r="AA66" s="114"/>
      <c r="AB66" s="114"/>
      <c r="AC66" s="114"/>
    </row>
    <row r="67" customFormat="false" ht="12.75" hidden="false" customHeight="false" outlineLevel="0" collapsed="false">
      <c r="B67" s="113" t="n">
        <f aca="false">DATE(YEAR(B66),MONTH(B66)+1,1)</f>
        <v>38687</v>
      </c>
      <c r="C67" s="125" t="str">
        <f aca="false">C66</f>
        <v>1529.00</v>
      </c>
      <c r="D67" s="125" t="str">
        <f aca="false">D66</f>
        <v>1854.00</v>
      </c>
      <c r="E67" s="125" t="str">
        <f aca="false">E66</f>
        <v>487.75</v>
      </c>
      <c r="F67" s="126" t="str">
        <f aca="false">F66</f>
        <v>6855</v>
      </c>
      <c r="G67" s="125" t="n">
        <f aca="false">G66</f>
        <v>5.04</v>
      </c>
      <c r="H67" s="125" t="str">
        <f aca="false">H66</f>
        <v>5376.00</v>
      </c>
      <c r="I67" s="125" t="str">
        <f aca="false">I66</f>
        <v>1126.75</v>
      </c>
      <c r="J67" s="127" t="n">
        <f aca="false">J66</f>
        <v>326.82</v>
      </c>
      <c r="K67" s="128" t="n">
        <v>820</v>
      </c>
      <c r="L67" s="125" t="n">
        <v>18.6149408284024</v>
      </c>
      <c r="M67" s="114" t="n">
        <v>0.135768097665034</v>
      </c>
      <c r="N67" s="114" t="n">
        <v>0.138076887162763</v>
      </c>
      <c r="O67" s="114" t="n">
        <v>0.112240988933209</v>
      </c>
      <c r="P67" s="114" t="n">
        <v>0.419880502052872</v>
      </c>
      <c r="Q67" s="129" t="n">
        <f aca="false">Q66</f>
        <v>0.1767</v>
      </c>
      <c r="R67" s="114" t="n">
        <v>0.0655558120657996</v>
      </c>
      <c r="S67" s="114" t="n">
        <v>0.0986939225289885</v>
      </c>
      <c r="T67" s="129" t="n">
        <f aca="false">T66</f>
        <v>0.1467</v>
      </c>
      <c r="U67" s="114" t="n">
        <v>0.450992082779576</v>
      </c>
      <c r="V67" s="114" t="n">
        <v>0.0655558120657996</v>
      </c>
      <c r="W67" s="114"/>
      <c r="X67" s="114"/>
      <c r="Y67" s="114"/>
      <c r="Z67" s="114"/>
      <c r="AA67" s="114"/>
      <c r="AB67" s="114"/>
      <c r="AC67" s="114"/>
    </row>
    <row r="68" customFormat="false" ht="12.75" hidden="false" customHeight="false" outlineLevel="0" collapsed="false">
      <c r="B68" s="113" t="n">
        <f aca="false">DATE(YEAR(B67),MONTH(B67)+1,1)</f>
        <v>38718</v>
      </c>
      <c r="C68" s="125" t="str">
        <f aca="false">C67</f>
        <v>1529.00</v>
      </c>
      <c r="D68" s="125" t="str">
        <f aca="false">D67</f>
        <v>1854.00</v>
      </c>
      <c r="E68" s="125" t="str">
        <f aca="false">E67</f>
        <v>487.75</v>
      </c>
      <c r="F68" s="126" t="str">
        <f aca="false">F67</f>
        <v>6855</v>
      </c>
      <c r="G68" s="125" t="n">
        <f aca="false">G67</f>
        <v>5.04</v>
      </c>
      <c r="H68" s="125" t="str">
        <f aca="false">H67</f>
        <v>5376.00</v>
      </c>
      <c r="I68" s="125" t="str">
        <f aca="false">I67</f>
        <v>1126.75</v>
      </c>
      <c r="J68" s="127" t="n">
        <f aca="false">J67</f>
        <v>326.82</v>
      </c>
      <c r="K68" s="128" t="n">
        <v>820</v>
      </c>
      <c r="L68" s="125" t="n">
        <v>18.6149408284024</v>
      </c>
      <c r="M68" s="114" t="n">
        <v>0.135768097665034</v>
      </c>
      <c r="N68" s="114" t="n">
        <v>0.138076887162763</v>
      </c>
      <c r="O68" s="114" t="n">
        <v>0.112240988933209</v>
      </c>
      <c r="P68" s="114" t="n">
        <v>0.419880502052872</v>
      </c>
      <c r="Q68" s="129" t="n">
        <f aca="false">Q67</f>
        <v>0.1767</v>
      </c>
      <c r="R68" s="114" t="n">
        <v>0.0655558120657996</v>
      </c>
      <c r="S68" s="114" t="n">
        <v>0.0986939225289885</v>
      </c>
      <c r="T68" s="129" t="n">
        <f aca="false">T67</f>
        <v>0.1467</v>
      </c>
      <c r="U68" s="114" t="n">
        <v>0.450992082779576</v>
      </c>
      <c r="V68" s="114" t="n">
        <v>0.0655558120657996</v>
      </c>
      <c r="W68" s="114"/>
      <c r="X68" s="114"/>
      <c r="Y68" s="114"/>
      <c r="Z68" s="114"/>
      <c r="AA68" s="114"/>
      <c r="AB68" s="114"/>
      <c r="AC68" s="114"/>
    </row>
    <row r="69" customFormat="false" ht="12.75" hidden="false" customHeight="false" outlineLevel="0" collapsed="false">
      <c r="B69" s="113" t="n">
        <f aca="false">DATE(YEAR(B68),MONTH(B68)+1,1)</f>
        <v>38749</v>
      </c>
      <c r="C69" s="125" t="str">
        <f aca="false">C68</f>
        <v>1529.00</v>
      </c>
      <c r="D69" s="125" t="str">
        <f aca="false">D68</f>
        <v>1854.00</v>
      </c>
      <c r="E69" s="125" t="str">
        <f aca="false">E68</f>
        <v>487.75</v>
      </c>
      <c r="F69" s="126" t="str">
        <f aca="false">F68</f>
        <v>6855</v>
      </c>
      <c r="G69" s="125" t="n">
        <f aca="false">G68</f>
        <v>5.04</v>
      </c>
      <c r="H69" s="125" t="str">
        <f aca="false">H68</f>
        <v>5376.00</v>
      </c>
      <c r="I69" s="125" t="str">
        <f aca="false">I68</f>
        <v>1126.75</v>
      </c>
      <c r="J69" s="127" t="n">
        <f aca="false">J68</f>
        <v>326.82</v>
      </c>
      <c r="K69" s="128" t="n">
        <v>820</v>
      </c>
      <c r="L69" s="125" t="n">
        <v>18.6149408284024</v>
      </c>
      <c r="M69" s="114" t="n">
        <v>0.135768097665034</v>
      </c>
      <c r="N69" s="114" t="n">
        <v>0.138076887162763</v>
      </c>
      <c r="O69" s="114" t="n">
        <v>0.112240988933209</v>
      </c>
      <c r="P69" s="114" t="n">
        <v>0.419880502052872</v>
      </c>
      <c r="Q69" s="129" t="n">
        <f aca="false">Q68</f>
        <v>0.1767</v>
      </c>
      <c r="R69" s="114" t="n">
        <v>0.0655558120657996</v>
      </c>
      <c r="S69" s="114" t="n">
        <v>0.0986939225289885</v>
      </c>
      <c r="T69" s="129" t="n">
        <f aca="false">T68</f>
        <v>0.1467</v>
      </c>
      <c r="U69" s="114" t="n">
        <v>0.450992082779576</v>
      </c>
      <c r="V69" s="114" t="n">
        <v>0.0655558120657996</v>
      </c>
      <c r="W69" s="114"/>
      <c r="X69" s="114"/>
      <c r="Y69" s="114"/>
      <c r="Z69" s="114"/>
      <c r="AA69" s="114"/>
      <c r="AB69" s="114"/>
      <c r="AC69" s="114"/>
    </row>
    <row r="70" customFormat="false" ht="12.75" hidden="false" customHeight="false" outlineLevel="0" collapsed="false">
      <c r="B70" s="113" t="n">
        <f aca="false">DATE(YEAR(B69),MONTH(B69)+1,1)</f>
        <v>38777</v>
      </c>
      <c r="C70" s="125" t="str">
        <f aca="false">C69</f>
        <v>1529.00</v>
      </c>
      <c r="D70" s="125" t="str">
        <f aca="false">D69</f>
        <v>1854.00</v>
      </c>
      <c r="E70" s="125" t="str">
        <f aca="false">E69</f>
        <v>487.75</v>
      </c>
      <c r="F70" s="126" t="str">
        <f aca="false">F69</f>
        <v>6855</v>
      </c>
      <c r="G70" s="125" t="n">
        <f aca="false">G69</f>
        <v>5.04</v>
      </c>
      <c r="H70" s="125" t="str">
        <f aca="false">H69</f>
        <v>5376.00</v>
      </c>
      <c r="I70" s="125" t="str">
        <f aca="false">I69</f>
        <v>1126.75</v>
      </c>
      <c r="J70" s="127" t="n">
        <f aca="false">J69</f>
        <v>326.82</v>
      </c>
      <c r="K70" s="128" t="n">
        <v>820</v>
      </c>
      <c r="L70" s="125" t="n">
        <v>18.6149408284024</v>
      </c>
      <c r="M70" s="114" t="n">
        <v>0.135768097665034</v>
      </c>
      <c r="N70" s="114" t="n">
        <v>0.138076887162763</v>
      </c>
      <c r="O70" s="114" t="n">
        <v>0.112240988933209</v>
      </c>
      <c r="P70" s="114" t="n">
        <v>0.419880502052872</v>
      </c>
      <c r="Q70" s="129" t="n">
        <f aca="false">Q69</f>
        <v>0.1767</v>
      </c>
      <c r="R70" s="114" t="n">
        <v>0.0655558120657996</v>
      </c>
      <c r="S70" s="114" t="n">
        <v>0.0986939225289885</v>
      </c>
      <c r="T70" s="129" t="n">
        <f aca="false">T69</f>
        <v>0.1467</v>
      </c>
      <c r="U70" s="114" t="n">
        <v>0.450992082779576</v>
      </c>
      <c r="V70" s="114" t="n">
        <v>0.0655558120657996</v>
      </c>
      <c r="W70" s="114"/>
      <c r="X70" s="114"/>
      <c r="Y70" s="114"/>
      <c r="Z70" s="114"/>
      <c r="AA70" s="114"/>
      <c r="AB70" s="114"/>
      <c r="AC70" s="114"/>
    </row>
    <row r="71" customFormat="false" ht="12.75" hidden="false" customHeight="false" outlineLevel="0" collapsed="false">
      <c r="B71" s="113" t="n">
        <f aca="false">DATE(YEAR(B70),MONTH(B70)+1,1)</f>
        <v>38808</v>
      </c>
      <c r="C71" s="125" t="str">
        <f aca="false">C70</f>
        <v>1529.00</v>
      </c>
      <c r="D71" s="125" t="str">
        <f aca="false">D70</f>
        <v>1854.00</v>
      </c>
      <c r="E71" s="125" t="str">
        <f aca="false">E70</f>
        <v>487.75</v>
      </c>
      <c r="F71" s="126" t="str">
        <f aca="false">F70</f>
        <v>6855</v>
      </c>
      <c r="G71" s="125" t="n">
        <f aca="false">G70</f>
        <v>5.04</v>
      </c>
      <c r="H71" s="125" t="str">
        <f aca="false">H70</f>
        <v>5376.00</v>
      </c>
      <c r="I71" s="125" t="str">
        <f aca="false">I70</f>
        <v>1126.75</v>
      </c>
      <c r="J71" s="127" t="n">
        <f aca="false">J70</f>
        <v>326.82</v>
      </c>
      <c r="K71" s="128" t="n">
        <v>820</v>
      </c>
      <c r="L71" s="125" t="n">
        <v>18.6149408284024</v>
      </c>
      <c r="M71" s="114" t="n">
        <v>0.135768097665034</v>
      </c>
      <c r="N71" s="114" t="n">
        <v>0.138076887162763</v>
      </c>
      <c r="O71" s="114" t="n">
        <v>0.112240988933209</v>
      </c>
      <c r="P71" s="114" t="n">
        <v>0.419880502052872</v>
      </c>
      <c r="Q71" s="129" t="n">
        <f aca="false">Q70</f>
        <v>0.1767</v>
      </c>
      <c r="R71" s="114" t="n">
        <v>0.0655558120657996</v>
      </c>
      <c r="S71" s="114" t="n">
        <v>0.0986939225289885</v>
      </c>
      <c r="T71" s="129" t="n">
        <f aca="false">T70</f>
        <v>0.1467</v>
      </c>
      <c r="U71" s="114" t="n">
        <v>0.450992082779576</v>
      </c>
      <c r="V71" s="114" t="n">
        <v>0.0655558120657996</v>
      </c>
      <c r="W71" s="114"/>
      <c r="X71" s="114"/>
      <c r="Y71" s="114"/>
      <c r="Z71" s="114"/>
      <c r="AA71" s="114"/>
      <c r="AB71" s="114"/>
      <c r="AC71" s="114"/>
    </row>
    <row r="72" customFormat="false" ht="12.75" hidden="false" customHeight="false" outlineLevel="0" collapsed="false">
      <c r="B72" s="113" t="n">
        <f aca="false">DATE(YEAR(B71),MONTH(B71)+1,1)</f>
        <v>38838</v>
      </c>
      <c r="C72" s="125" t="str">
        <f aca="false">C71</f>
        <v>1529.00</v>
      </c>
      <c r="D72" s="125" t="str">
        <f aca="false">D71</f>
        <v>1854.00</v>
      </c>
      <c r="E72" s="125" t="str">
        <f aca="false">E71</f>
        <v>487.75</v>
      </c>
      <c r="F72" s="126" t="str">
        <f aca="false">F71</f>
        <v>6855</v>
      </c>
      <c r="G72" s="125" t="n">
        <f aca="false">G71</f>
        <v>5.04</v>
      </c>
      <c r="H72" s="125" t="str">
        <f aca="false">H71</f>
        <v>5376.00</v>
      </c>
      <c r="I72" s="125" t="str">
        <f aca="false">I71</f>
        <v>1126.75</v>
      </c>
      <c r="J72" s="127" t="n">
        <f aca="false">J71</f>
        <v>326.82</v>
      </c>
      <c r="K72" s="128" t="n">
        <v>820</v>
      </c>
      <c r="L72" s="125" t="n">
        <v>18.6149408284024</v>
      </c>
      <c r="M72" s="114" t="n">
        <v>0.135768097665034</v>
      </c>
      <c r="N72" s="114" t="n">
        <v>0.138076887162763</v>
      </c>
      <c r="O72" s="114" t="n">
        <v>0.112240988933209</v>
      </c>
      <c r="P72" s="114" t="n">
        <v>0.419880502052872</v>
      </c>
      <c r="Q72" s="129" t="n">
        <f aca="false">Q71</f>
        <v>0.1767</v>
      </c>
      <c r="R72" s="114" t="n">
        <v>0.0655558120657996</v>
      </c>
      <c r="S72" s="114" t="n">
        <v>0.0986939225289885</v>
      </c>
      <c r="T72" s="129" t="n">
        <f aca="false">T71</f>
        <v>0.1467</v>
      </c>
      <c r="U72" s="114" t="n">
        <v>0.450992082779576</v>
      </c>
      <c r="V72" s="114" t="n">
        <v>0.0655558120657996</v>
      </c>
      <c r="W72" s="114"/>
      <c r="X72" s="114"/>
      <c r="Y72" s="114"/>
      <c r="Z72" s="114"/>
      <c r="AA72" s="114"/>
      <c r="AB72" s="114"/>
      <c r="AC72" s="114"/>
    </row>
    <row r="73" customFormat="false" ht="12.75" hidden="false" customHeight="false" outlineLevel="0" collapsed="false">
      <c r="B73" s="113" t="n">
        <f aca="false">DATE(YEAR(B72),MONTH(B72)+1,1)</f>
        <v>38869</v>
      </c>
      <c r="C73" s="125" t="str">
        <f aca="false">C72</f>
        <v>1529.00</v>
      </c>
      <c r="D73" s="125" t="str">
        <f aca="false">D72</f>
        <v>1854.00</v>
      </c>
      <c r="E73" s="125" t="str">
        <f aca="false">E72</f>
        <v>487.75</v>
      </c>
      <c r="F73" s="126" t="str">
        <f aca="false">F72</f>
        <v>6855</v>
      </c>
      <c r="G73" s="125" t="n">
        <f aca="false">G72</f>
        <v>5.04</v>
      </c>
      <c r="H73" s="125" t="str">
        <f aca="false">H72</f>
        <v>5376.00</v>
      </c>
      <c r="I73" s="125" t="str">
        <f aca="false">I72</f>
        <v>1126.75</v>
      </c>
      <c r="J73" s="127" t="n">
        <f aca="false">J72</f>
        <v>326.82</v>
      </c>
      <c r="K73" s="128" t="n">
        <v>820</v>
      </c>
      <c r="L73" s="125" t="n">
        <v>18.6149408284024</v>
      </c>
      <c r="M73" s="114" t="n">
        <v>0.135768097665034</v>
      </c>
      <c r="N73" s="114" t="n">
        <v>0.138076887162763</v>
      </c>
      <c r="O73" s="114" t="n">
        <v>0.112240988933209</v>
      </c>
      <c r="P73" s="114" t="n">
        <v>0.419880502052872</v>
      </c>
      <c r="Q73" s="129" t="n">
        <f aca="false">Q72</f>
        <v>0.1767</v>
      </c>
      <c r="R73" s="114" t="n">
        <v>0.0655558120657996</v>
      </c>
      <c r="S73" s="114" t="n">
        <v>0.0986939225289885</v>
      </c>
      <c r="T73" s="129" t="n">
        <f aca="false">T72</f>
        <v>0.1467</v>
      </c>
      <c r="U73" s="114" t="n">
        <v>0.450992082779576</v>
      </c>
      <c r="V73" s="114" t="n">
        <v>0.0655558120657996</v>
      </c>
      <c r="W73" s="114"/>
      <c r="X73" s="114"/>
      <c r="Y73" s="114"/>
      <c r="Z73" s="114"/>
      <c r="AA73" s="114"/>
      <c r="AB73" s="114"/>
      <c r="AC73" s="114"/>
    </row>
    <row r="74" customFormat="false" ht="12.75" hidden="false" customHeight="false" outlineLevel="0" collapsed="false">
      <c r="B74" s="113" t="n">
        <f aca="false">DATE(YEAR(B73),MONTH(B73)+1,1)</f>
        <v>38899</v>
      </c>
      <c r="C74" s="125" t="str">
        <f aca="false">C73</f>
        <v>1529.00</v>
      </c>
      <c r="D74" s="125" t="str">
        <f aca="false">D73</f>
        <v>1854.00</v>
      </c>
      <c r="E74" s="125" t="str">
        <f aca="false">E73</f>
        <v>487.75</v>
      </c>
      <c r="F74" s="126" t="str">
        <f aca="false">F73</f>
        <v>6855</v>
      </c>
      <c r="G74" s="125" t="n">
        <f aca="false">G73</f>
        <v>5.04</v>
      </c>
      <c r="H74" s="125" t="str">
        <f aca="false">H73</f>
        <v>5376.00</v>
      </c>
      <c r="I74" s="125" t="str">
        <f aca="false">I73</f>
        <v>1126.75</v>
      </c>
      <c r="J74" s="127" t="n">
        <f aca="false">J73</f>
        <v>326.82</v>
      </c>
      <c r="K74" s="128" t="n">
        <v>820</v>
      </c>
      <c r="L74" s="125" t="n">
        <v>18.6149408284024</v>
      </c>
      <c r="M74" s="114" t="n">
        <v>0.135768097665034</v>
      </c>
      <c r="N74" s="114" t="n">
        <v>0.138076887162763</v>
      </c>
      <c r="O74" s="114" t="n">
        <v>0.112240988933209</v>
      </c>
      <c r="P74" s="114" t="n">
        <v>0.419880502052872</v>
      </c>
      <c r="Q74" s="129" t="n">
        <f aca="false">Q73</f>
        <v>0.1767</v>
      </c>
      <c r="R74" s="114" t="n">
        <v>0.0655558120657996</v>
      </c>
      <c r="S74" s="114" t="n">
        <v>0.0986939225289885</v>
      </c>
      <c r="T74" s="129" t="n">
        <f aca="false">T73</f>
        <v>0.1467</v>
      </c>
      <c r="U74" s="114" t="n">
        <v>0.450992082779576</v>
      </c>
      <c r="V74" s="114" t="n">
        <v>0.0655558120657996</v>
      </c>
      <c r="W74" s="114"/>
      <c r="X74" s="114"/>
      <c r="Y74" s="114"/>
      <c r="Z74" s="114"/>
      <c r="AA74" s="114"/>
      <c r="AB74" s="114"/>
      <c r="AC74" s="114"/>
    </row>
    <row r="75" customFormat="false" ht="12.75" hidden="false" customHeight="false" outlineLevel="0" collapsed="false">
      <c r="B75" s="113" t="n">
        <f aca="false">DATE(YEAR(B74),MONTH(B74)+1,1)</f>
        <v>38930</v>
      </c>
      <c r="C75" s="125" t="str">
        <f aca="false">C74</f>
        <v>1529.00</v>
      </c>
      <c r="D75" s="125" t="str">
        <f aca="false">D74</f>
        <v>1854.00</v>
      </c>
      <c r="E75" s="125" t="str">
        <f aca="false">E74</f>
        <v>487.75</v>
      </c>
      <c r="F75" s="126" t="str">
        <f aca="false">F74</f>
        <v>6855</v>
      </c>
      <c r="G75" s="125" t="n">
        <f aca="false">G74</f>
        <v>5.04</v>
      </c>
      <c r="H75" s="125" t="str">
        <f aca="false">H74</f>
        <v>5376.00</v>
      </c>
      <c r="I75" s="125" t="str">
        <f aca="false">I74</f>
        <v>1126.75</v>
      </c>
      <c r="J75" s="127" t="n">
        <f aca="false">J74</f>
        <v>326.82</v>
      </c>
      <c r="K75" s="128" t="n">
        <v>820</v>
      </c>
      <c r="L75" s="125" t="n">
        <v>18.6149408284024</v>
      </c>
      <c r="M75" s="114" t="n">
        <v>0.135768097665034</v>
      </c>
      <c r="N75" s="114" t="n">
        <v>0.138076887162763</v>
      </c>
      <c r="O75" s="114" t="n">
        <v>0.112240988933209</v>
      </c>
      <c r="P75" s="114" t="n">
        <v>0.419880502052872</v>
      </c>
      <c r="Q75" s="129" t="n">
        <f aca="false">Q74</f>
        <v>0.1767</v>
      </c>
      <c r="R75" s="114" t="n">
        <v>0.0655558120657996</v>
      </c>
      <c r="S75" s="114" t="n">
        <v>0.0986939225289885</v>
      </c>
      <c r="T75" s="129" t="n">
        <f aca="false">T74</f>
        <v>0.1467</v>
      </c>
      <c r="U75" s="114" t="n">
        <v>0.450992082779576</v>
      </c>
      <c r="V75" s="114" t="n">
        <v>0.0655558120657996</v>
      </c>
      <c r="W75" s="114"/>
      <c r="X75" s="114"/>
      <c r="Y75" s="114"/>
      <c r="Z75" s="114"/>
      <c r="AA75" s="114"/>
      <c r="AB75" s="114"/>
      <c r="AC75" s="114"/>
    </row>
    <row r="76" customFormat="false" ht="12.75" hidden="false" customHeight="false" outlineLevel="0" collapsed="false">
      <c r="B76" s="113" t="n">
        <f aca="false">DATE(YEAR(B75),MONTH(B75)+1,1)</f>
        <v>38961</v>
      </c>
      <c r="C76" s="125" t="str">
        <f aca="false">C75</f>
        <v>1529.00</v>
      </c>
      <c r="D76" s="125" t="str">
        <f aca="false">D75</f>
        <v>1854.00</v>
      </c>
      <c r="E76" s="125" t="str">
        <f aca="false">E75</f>
        <v>487.75</v>
      </c>
      <c r="F76" s="126" t="str">
        <f aca="false">F75</f>
        <v>6855</v>
      </c>
      <c r="G76" s="125" t="n">
        <f aca="false">G75</f>
        <v>5.04</v>
      </c>
      <c r="H76" s="125" t="str">
        <f aca="false">H75</f>
        <v>5376.00</v>
      </c>
      <c r="I76" s="125" t="str">
        <f aca="false">I75</f>
        <v>1126.75</v>
      </c>
      <c r="J76" s="127" t="n">
        <f aca="false">J75</f>
        <v>326.82</v>
      </c>
      <c r="K76" s="128" t="n">
        <v>820</v>
      </c>
      <c r="L76" s="125" t="n">
        <v>18.6149408284024</v>
      </c>
      <c r="M76" s="114" t="n">
        <v>0.135768097665034</v>
      </c>
      <c r="N76" s="114" t="n">
        <v>0.138076887162763</v>
      </c>
      <c r="O76" s="114" t="n">
        <v>0.112240988933209</v>
      </c>
      <c r="P76" s="114" t="n">
        <v>0.419880502052872</v>
      </c>
      <c r="Q76" s="129" t="n">
        <f aca="false">Q75</f>
        <v>0.1767</v>
      </c>
      <c r="R76" s="114" t="n">
        <v>0.0655558120657996</v>
      </c>
      <c r="S76" s="114" t="n">
        <v>0.0986939225289885</v>
      </c>
      <c r="T76" s="129" t="n">
        <f aca="false">T75</f>
        <v>0.1467</v>
      </c>
      <c r="U76" s="114" t="n">
        <v>0.450992082779576</v>
      </c>
      <c r="V76" s="114" t="n">
        <v>0.0655558120657996</v>
      </c>
      <c r="W76" s="114"/>
      <c r="X76" s="114"/>
      <c r="Y76" s="114"/>
      <c r="Z76" s="114"/>
      <c r="AA76" s="114"/>
      <c r="AB76" s="114"/>
      <c r="AC76" s="114"/>
    </row>
    <row r="77" customFormat="false" ht="12.75" hidden="false" customHeight="false" outlineLevel="0" collapsed="false">
      <c r="B77" s="113" t="n">
        <f aca="false">DATE(YEAR(B76),MONTH(B76)+1,1)</f>
        <v>38991</v>
      </c>
      <c r="C77" s="125" t="str">
        <f aca="false">C76</f>
        <v>1529.00</v>
      </c>
      <c r="D77" s="125" t="str">
        <f aca="false">D76</f>
        <v>1854.00</v>
      </c>
      <c r="E77" s="125" t="str">
        <f aca="false">E76</f>
        <v>487.75</v>
      </c>
      <c r="F77" s="126" t="str">
        <f aca="false">F76</f>
        <v>6855</v>
      </c>
      <c r="G77" s="125" t="n">
        <f aca="false">G76</f>
        <v>5.04</v>
      </c>
      <c r="H77" s="125" t="str">
        <f aca="false">H76</f>
        <v>5376.00</v>
      </c>
      <c r="I77" s="125" t="str">
        <f aca="false">I76</f>
        <v>1126.75</v>
      </c>
      <c r="J77" s="127" t="n">
        <f aca="false">J76</f>
        <v>326.82</v>
      </c>
      <c r="K77" s="128" t="n">
        <v>820</v>
      </c>
      <c r="L77" s="125" t="n">
        <v>18.6149408284024</v>
      </c>
      <c r="M77" s="114" t="n">
        <v>0.135768097665034</v>
      </c>
      <c r="N77" s="114" t="n">
        <v>0.138076887162763</v>
      </c>
      <c r="O77" s="114" t="n">
        <v>0.112240988933209</v>
      </c>
      <c r="P77" s="114" t="n">
        <v>0.419880502052872</v>
      </c>
      <c r="Q77" s="129" t="n">
        <f aca="false">Q76</f>
        <v>0.1767</v>
      </c>
      <c r="R77" s="114" t="n">
        <v>0.0655558120657996</v>
      </c>
      <c r="S77" s="114" t="n">
        <v>0.0986939225289885</v>
      </c>
      <c r="T77" s="129" t="n">
        <f aca="false">T76</f>
        <v>0.1467</v>
      </c>
      <c r="U77" s="114" t="n">
        <v>0.450992082779576</v>
      </c>
      <c r="V77" s="114" t="n">
        <v>0.0655558120657996</v>
      </c>
      <c r="W77" s="114"/>
      <c r="X77" s="114"/>
      <c r="Y77" s="114"/>
      <c r="Z77" s="114"/>
      <c r="AA77" s="114"/>
      <c r="AB77" s="114"/>
      <c r="AC77" s="114"/>
    </row>
    <row r="78" customFormat="false" ht="12.75" hidden="false" customHeight="false" outlineLevel="0" collapsed="false">
      <c r="B78" s="113" t="n">
        <f aca="false">DATE(YEAR(B77),MONTH(B77)+1,1)</f>
        <v>39022</v>
      </c>
      <c r="C78" s="125" t="str">
        <f aca="false">C77</f>
        <v>1529.00</v>
      </c>
      <c r="D78" s="125" t="str">
        <f aca="false">D77</f>
        <v>1854.00</v>
      </c>
      <c r="E78" s="125" t="str">
        <f aca="false">E77</f>
        <v>487.75</v>
      </c>
      <c r="F78" s="126" t="str">
        <f aca="false">F77</f>
        <v>6855</v>
      </c>
      <c r="G78" s="125" t="n">
        <f aca="false">G77</f>
        <v>5.04</v>
      </c>
      <c r="H78" s="125" t="str">
        <f aca="false">H77</f>
        <v>5376.00</v>
      </c>
      <c r="I78" s="125" t="str">
        <f aca="false">I77</f>
        <v>1126.75</v>
      </c>
      <c r="J78" s="127" t="n">
        <f aca="false">J77</f>
        <v>326.82</v>
      </c>
      <c r="K78" s="128" t="n">
        <v>820</v>
      </c>
      <c r="L78" s="125" t="n">
        <v>18.6149408284024</v>
      </c>
      <c r="M78" s="114" t="n">
        <v>0.135768097665034</v>
      </c>
      <c r="N78" s="114" t="n">
        <v>0.138076887162763</v>
      </c>
      <c r="O78" s="114" t="n">
        <v>0.112240988933209</v>
      </c>
      <c r="P78" s="114" t="n">
        <v>0.419880502052872</v>
      </c>
      <c r="Q78" s="129" t="n">
        <f aca="false">Q77</f>
        <v>0.1767</v>
      </c>
      <c r="R78" s="114" t="n">
        <v>0.0655558120657996</v>
      </c>
      <c r="S78" s="114" t="n">
        <v>0.0986939225289885</v>
      </c>
      <c r="T78" s="129" t="n">
        <f aca="false">T77</f>
        <v>0.1467</v>
      </c>
      <c r="U78" s="114" t="n">
        <v>0.450992082779576</v>
      </c>
      <c r="V78" s="114" t="n">
        <v>0.0655558120657996</v>
      </c>
      <c r="W78" s="114"/>
      <c r="X78" s="114"/>
      <c r="Y78" s="114"/>
      <c r="Z78" s="114"/>
      <c r="AA78" s="114"/>
      <c r="AB78" s="114"/>
      <c r="AC78" s="114"/>
    </row>
    <row r="79" customFormat="false" ht="12.75" hidden="false" customHeight="false" outlineLevel="0" collapsed="false">
      <c r="B79" s="113" t="n">
        <f aca="false">DATE(YEAR(B78),MONTH(B78)+1,1)</f>
        <v>39052</v>
      </c>
      <c r="C79" s="125" t="str">
        <f aca="false">C78</f>
        <v>1529.00</v>
      </c>
      <c r="D79" s="125" t="str">
        <f aca="false">D78</f>
        <v>1854.00</v>
      </c>
      <c r="E79" s="125" t="str">
        <f aca="false">E78</f>
        <v>487.75</v>
      </c>
      <c r="F79" s="126" t="str">
        <f aca="false">F78</f>
        <v>6855</v>
      </c>
      <c r="G79" s="125" t="n">
        <f aca="false">G78</f>
        <v>5.04</v>
      </c>
      <c r="H79" s="125" t="str">
        <f aca="false">H78</f>
        <v>5376.00</v>
      </c>
      <c r="I79" s="125" t="str">
        <f aca="false">I78</f>
        <v>1126.75</v>
      </c>
      <c r="J79" s="127" t="n">
        <f aca="false">J78</f>
        <v>326.82</v>
      </c>
      <c r="K79" s="128" t="n">
        <v>820</v>
      </c>
      <c r="L79" s="125" t="n">
        <v>18.6149408284024</v>
      </c>
      <c r="M79" s="114" t="n">
        <v>0.135768097665034</v>
      </c>
      <c r="N79" s="114" t="n">
        <v>0.138076887162763</v>
      </c>
      <c r="O79" s="114" t="n">
        <v>0.112240988933209</v>
      </c>
      <c r="P79" s="114" t="n">
        <v>0.419880502052872</v>
      </c>
      <c r="Q79" s="129" t="n">
        <f aca="false">Q78</f>
        <v>0.1767</v>
      </c>
      <c r="R79" s="114" t="n">
        <v>0.0655558120657996</v>
      </c>
      <c r="S79" s="114" t="n">
        <v>0.0986939225289885</v>
      </c>
      <c r="T79" s="129" t="n">
        <f aca="false">T78</f>
        <v>0.1467</v>
      </c>
      <c r="U79" s="114" t="n">
        <v>0.450992082779576</v>
      </c>
      <c r="V79" s="114" t="n">
        <v>0.0655558120657996</v>
      </c>
      <c r="W79" s="114"/>
      <c r="X79" s="114"/>
      <c r="Y79" s="114"/>
      <c r="Z79" s="114"/>
      <c r="AA79" s="114"/>
      <c r="AB79" s="114"/>
      <c r="AC79" s="114"/>
    </row>
    <row r="80" customFormat="false" ht="12.75" hidden="false" customHeight="false" outlineLevel="0" collapsed="false">
      <c r="B80" s="113" t="n">
        <f aca="false">DATE(YEAR(B79),MONTH(B79)+1,1)</f>
        <v>39083</v>
      </c>
      <c r="C80" s="125" t="str">
        <f aca="false">C79</f>
        <v>1529.00</v>
      </c>
      <c r="D80" s="125" t="str">
        <f aca="false">D79</f>
        <v>1854.00</v>
      </c>
      <c r="E80" s="125" t="str">
        <f aca="false">E79</f>
        <v>487.75</v>
      </c>
      <c r="F80" s="126" t="str">
        <f aca="false">F79</f>
        <v>6855</v>
      </c>
      <c r="G80" s="125" t="n">
        <f aca="false">G79</f>
        <v>5.04</v>
      </c>
      <c r="H80" s="125" t="str">
        <f aca="false">H79</f>
        <v>5376.00</v>
      </c>
      <c r="I80" s="125" t="str">
        <f aca="false">I79</f>
        <v>1126.75</v>
      </c>
      <c r="J80" s="127" t="n">
        <f aca="false">J79</f>
        <v>326.82</v>
      </c>
      <c r="K80" s="128" t="n">
        <v>820</v>
      </c>
      <c r="L80" s="125" t="n">
        <v>18.6149408284024</v>
      </c>
      <c r="M80" s="114" t="n">
        <v>0.135768097665034</v>
      </c>
      <c r="N80" s="114" t="n">
        <v>0.138076887162763</v>
      </c>
      <c r="O80" s="114" t="n">
        <v>0.112240988933209</v>
      </c>
      <c r="P80" s="114" t="n">
        <v>0.419880502052872</v>
      </c>
      <c r="Q80" s="129" t="n">
        <f aca="false">Q79</f>
        <v>0.1767</v>
      </c>
      <c r="R80" s="114" t="n">
        <v>0.0655558120657996</v>
      </c>
      <c r="S80" s="114" t="n">
        <v>0.0986939225289885</v>
      </c>
      <c r="T80" s="129" t="n">
        <f aca="false">T79</f>
        <v>0.1467</v>
      </c>
      <c r="U80" s="114" t="n">
        <v>0.450992082779576</v>
      </c>
      <c r="V80" s="114" t="n">
        <v>0.0655558120657996</v>
      </c>
      <c r="W80" s="114"/>
      <c r="X80" s="114"/>
      <c r="Y80" s="114"/>
      <c r="Z80" s="114"/>
      <c r="AA80" s="114"/>
      <c r="AB80" s="114"/>
      <c r="AC80" s="114"/>
    </row>
    <row r="81" customFormat="false" ht="12.75" hidden="false" customHeight="false" outlineLevel="0" collapsed="false">
      <c r="C81" s="125"/>
      <c r="D81" s="125"/>
      <c r="E81" s="125"/>
      <c r="F81" s="126"/>
      <c r="G81" s="125"/>
      <c r="H81" s="125"/>
      <c r="I81" s="125"/>
      <c r="J81" s="118"/>
      <c r="K81" s="118"/>
      <c r="L81" s="118"/>
      <c r="M81" s="142"/>
      <c r="N81" s="143"/>
      <c r="O81" s="144"/>
      <c r="P81" s="145"/>
      <c r="Q81" s="146"/>
      <c r="R81" s="147"/>
      <c r="S81" s="143"/>
      <c r="T81" s="146"/>
      <c r="U81" s="143"/>
      <c r="V81" s="143"/>
      <c r="W81" s="130"/>
      <c r="X81" s="130"/>
      <c r="Y81" s="130"/>
      <c r="Z81" s="130"/>
      <c r="AA81" s="143"/>
      <c r="AB81" s="130"/>
      <c r="AC81" s="143"/>
    </row>
    <row r="82" customFormat="false" ht="12.75" hidden="false" customHeight="false" outlineLevel="0" collapsed="false">
      <c r="C82" s="125"/>
      <c r="D82" s="118"/>
      <c r="E82" s="118"/>
      <c r="F82" s="148"/>
      <c r="G82" s="118"/>
      <c r="H82" s="118"/>
      <c r="I82" s="118"/>
      <c r="J82" s="118"/>
      <c r="K82" s="118"/>
      <c r="L82" s="118"/>
      <c r="M82" s="142"/>
      <c r="N82" s="143"/>
      <c r="O82" s="144"/>
      <c r="P82" s="145"/>
      <c r="Q82" s="146"/>
      <c r="R82" s="147"/>
      <c r="S82" s="143"/>
      <c r="T82" s="146"/>
      <c r="U82" s="143"/>
      <c r="V82" s="143"/>
      <c r="W82" s="130"/>
      <c r="X82" s="130"/>
      <c r="Y82" s="130"/>
      <c r="Z82" s="130"/>
      <c r="AA82" s="143"/>
      <c r="AB82" s="130"/>
      <c r="AC82" s="143"/>
    </row>
    <row r="83" customFormat="false" ht="12.75" hidden="false" customHeight="false" outlineLevel="0" collapsed="false">
      <c r="C83" s="125"/>
      <c r="D83" s="118"/>
      <c r="E83" s="118"/>
      <c r="F83" s="148"/>
      <c r="G83" s="118"/>
      <c r="H83" s="118"/>
      <c r="I83" s="118"/>
      <c r="J83" s="118"/>
      <c r="K83" s="118"/>
      <c r="L83" s="118"/>
      <c r="M83" s="142"/>
      <c r="N83" s="143"/>
      <c r="O83" s="144"/>
      <c r="P83" s="145"/>
      <c r="Q83" s="146"/>
      <c r="R83" s="147"/>
      <c r="S83" s="143"/>
      <c r="T83" s="146"/>
      <c r="U83" s="143"/>
      <c r="V83" s="143"/>
      <c r="W83" s="130"/>
      <c r="X83" s="130"/>
      <c r="Y83" s="130"/>
      <c r="Z83" s="130"/>
      <c r="AA83" s="143"/>
      <c r="AB83" s="130"/>
      <c r="AC83" s="143"/>
    </row>
    <row r="84" customFormat="false" ht="12.75" hidden="false" customHeight="false" outlineLevel="0" collapsed="false">
      <c r="C84" s="125"/>
      <c r="D84" s="118"/>
      <c r="E84" s="118"/>
      <c r="F84" s="148"/>
      <c r="G84" s="118"/>
      <c r="H84" s="118"/>
      <c r="I84" s="118"/>
      <c r="J84" s="118"/>
      <c r="K84" s="118"/>
      <c r="L84" s="118"/>
      <c r="M84" s="142"/>
      <c r="N84" s="143"/>
      <c r="O84" s="144"/>
      <c r="P84" s="145"/>
      <c r="Q84" s="146"/>
      <c r="R84" s="147"/>
      <c r="S84" s="143"/>
      <c r="T84" s="146"/>
      <c r="U84" s="143"/>
      <c r="V84" s="143"/>
      <c r="W84" s="130"/>
      <c r="X84" s="130"/>
      <c r="Y84" s="130"/>
      <c r="Z84" s="130"/>
      <c r="AA84" s="143"/>
      <c r="AB84" s="130"/>
      <c r="AC84" s="143"/>
    </row>
    <row r="85" customFormat="false" ht="12.75" hidden="false" customHeight="false" outlineLevel="0" collapsed="false">
      <c r="C85" s="125"/>
      <c r="D85" s="118"/>
      <c r="E85" s="118"/>
      <c r="F85" s="148"/>
      <c r="G85" s="118"/>
      <c r="H85" s="118"/>
      <c r="I85" s="118"/>
      <c r="J85" s="118"/>
      <c r="K85" s="118"/>
      <c r="L85" s="118"/>
      <c r="M85" s="142"/>
      <c r="N85" s="143"/>
      <c r="O85" s="144"/>
      <c r="P85" s="145"/>
      <c r="Q85" s="146"/>
      <c r="R85" s="147"/>
      <c r="S85" s="143"/>
      <c r="T85" s="146"/>
      <c r="U85" s="143"/>
      <c r="V85" s="143"/>
      <c r="W85" s="130"/>
      <c r="X85" s="130"/>
      <c r="Y85" s="130"/>
      <c r="Z85" s="130"/>
      <c r="AA85" s="143"/>
      <c r="AB85" s="130"/>
      <c r="AC85" s="143"/>
    </row>
    <row r="86" customFormat="false" ht="12.75" hidden="false" customHeight="false" outlineLevel="0" collapsed="false">
      <c r="C86" s="125"/>
      <c r="D86" s="118"/>
      <c r="E86" s="118"/>
      <c r="F86" s="148"/>
      <c r="G86" s="118"/>
      <c r="H86" s="118"/>
      <c r="I86" s="118"/>
      <c r="J86" s="118"/>
      <c r="K86" s="118"/>
      <c r="L86" s="118"/>
      <c r="M86" s="142"/>
      <c r="N86" s="143"/>
      <c r="O86" s="144"/>
      <c r="P86" s="145"/>
      <c r="Q86" s="146"/>
      <c r="R86" s="147"/>
      <c r="S86" s="143"/>
      <c r="T86" s="146"/>
      <c r="U86" s="143"/>
      <c r="V86" s="143"/>
      <c r="W86" s="130"/>
      <c r="X86" s="130"/>
      <c r="Y86" s="130"/>
      <c r="Z86" s="130"/>
      <c r="AA86" s="143"/>
      <c r="AB86" s="130"/>
      <c r="AC86" s="143"/>
    </row>
    <row r="87" customFormat="false" ht="12.75" hidden="false" customHeight="false" outlineLevel="0" collapsed="false">
      <c r="C87" s="125"/>
      <c r="D87" s="118"/>
      <c r="E87" s="118"/>
      <c r="F87" s="148"/>
      <c r="G87" s="118"/>
      <c r="H87" s="118"/>
      <c r="I87" s="118"/>
      <c r="J87" s="118"/>
      <c r="K87" s="118"/>
      <c r="L87" s="118"/>
      <c r="M87" s="142"/>
      <c r="N87" s="143"/>
      <c r="O87" s="144"/>
      <c r="P87" s="145"/>
      <c r="Q87" s="146"/>
      <c r="R87" s="147"/>
      <c r="S87" s="143"/>
      <c r="T87" s="146"/>
      <c r="U87" s="143"/>
      <c r="V87" s="143"/>
      <c r="W87" s="130"/>
      <c r="X87" s="130"/>
      <c r="Y87" s="130"/>
      <c r="Z87" s="130"/>
      <c r="AA87" s="143"/>
      <c r="AB87" s="130"/>
      <c r="AC87" s="143"/>
    </row>
    <row r="88" customFormat="false" ht="12.75" hidden="false" customHeight="false" outlineLevel="0" collapsed="false">
      <c r="C88" s="125"/>
      <c r="D88" s="118"/>
      <c r="E88" s="118"/>
      <c r="F88" s="148"/>
      <c r="G88" s="118"/>
      <c r="H88" s="118"/>
      <c r="I88" s="118"/>
      <c r="J88" s="118"/>
      <c r="K88" s="118"/>
      <c r="L88" s="118"/>
      <c r="M88" s="142"/>
      <c r="N88" s="143"/>
      <c r="O88" s="144"/>
      <c r="P88" s="145"/>
      <c r="Q88" s="146"/>
      <c r="R88" s="147"/>
      <c r="S88" s="143"/>
      <c r="T88" s="146"/>
      <c r="U88" s="143"/>
      <c r="V88" s="143"/>
      <c r="W88" s="130"/>
      <c r="X88" s="130"/>
      <c r="Y88" s="130"/>
      <c r="Z88" s="130"/>
      <c r="AA88" s="143"/>
      <c r="AB88" s="130"/>
      <c r="AC88" s="143"/>
    </row>
    <row r="89" customFormat="false" ht="12.75" hidden="false" customHeight="false" outlineLevel="0" collapsed="false">
      <c r="C89" s="125"/>
      <c r="D89" s="118"/>
      <c r="E89" s="118"/>
      <c r="F89" s="148"/>
      <c r="G89" s="118"/>
      <c r="H89" s="118"/>
      <c r="I89" s="118"/>
      <c r="J89" s="118"/>
      <c r="K89" s="118"/>
      <c r="L89" s="118"/>
      <c r="M89" s="142"/>
      <c r="N89" s="143"/>
      <c r="O89" s="144"/>
      <c r="P89" s="145"/>
      <c r="Q89" s="146"/>
      <c r="R89" s="147"/>
      <c r="S89" s="143"/>
      <c r="T89" s="146"/>
      <c r="U89" s="143"/>
      <c r="V89" s="143"/>
      <c r="W89" s="130"/>
      <c r="X89" s="130"/>
      <c r="Y89" s="130"/>
      <c r="Z89" s="130"/>
      <c r="AA89" s="143"/>
      <c r="AB89" s="130"/>
      <c r="AC89" s="143"/>
    </row>
    <row r="90" customFormat="false" ht="12.75" hidden="false" customHeight="false" outlineLevel="0" collapsed="false">
      <c r="C90" s="125"/>
      <c r="D90" s="118"/>
      <c r="E90" s="118"/>
      <c r="F90" s="148"/>
      <c r="G90" s="118"/>
      <c r="H90" s="118"/>
      <c r="I90" s="118"/>
      <c r="J90" s="118"/>
      <c r="K90" s="118"/>
      <c r="L90" s="118"/>
      <c r="M90" s="142"/>
      <c r="N90" s="143"/>
      <c r="O90" s="144"/>
      <c r="P90" s="145"/>
      <c r="Q90" s="146"/>
      <c r="R90" s="147"/>
      <c r="S90" s="143"/>
      <c r="T90" s="146"/>
      <c r="U90" s="143"/>
      <c r="V90" s="143"/>
      <c r="W90" s="130"/>
      <c r="X90" s="130"/>
      <c r="Y90" s="130"/>
      <c r="Z90" s="130"/>
      <c r="AA90" s="143"/>
      <c r="AB90" s="130"/>
      <c r="AC90" s="143"/>
    </row>
    <row r="91" customFormat="false" ht="12.75" hidden="false" customHeight="false" outlineLevel="0" collapsed="false">
      <c r="C91" s="125"/>
      <c r="D91" s="118"/>
      <c r="E91" s="118"/>
      <c r="F91" s="148"/>
      <c r="G91" s="118"/>
      <c r="H91" s="118"/>
      <c r="I91" s="118"/>
      <c r="J91" s="118"/>
      <c r="K91" s="118"/>
      <c r="L91" s="118"/>
      <c r="M91" s="142"/>
      <c r="N91" s="143"/>
      <c r="O91" s="144"/>
      <c r="P91" s="145"/>
      <c r="Q91" s="146"/>
      <c r="R91" s="147"/>
      <c r="S91" s="143"/>
      <c r="T91" s="146"/>
      <c r="U91" s="143"/>
      <c r="V91" s="143"/>
      <c r="W91" s="130"/>
      <c r="X91" s="130"/>
      <c r="Y91" s="130"/>
      <c r="Z91" s="130"/>
      <c r="AA91" s="143"/>
      <c r="AB91" s="130"/>
      <c r="AC91" s="143"/>
    </row>
    <row r="92" customFormat="false" ht="12.75" hidden="false" customHeight="false" outlineLevel="0" collapsed="false">
      <c r="C92" s="125"/>
      <c r="D92" s="118"/>
      <c r="E92" s="118"/>
      <c r="F92" s="148"/>
      <c r="G92" s="118"/>
      <c r="H92" s="118"/>
      <c r="I92" s="118"/>
      <c r="J92" s="118"/>
      <c r="K92" s="118"/>
      <c r="L92" s="118"/>
      <c r="M92" s="142"/>
      <c r="N92" s="143"/>
      <c r="O92" s="144"/>
      <c r="P92" s="145"/>
      <c r="Q92" s="146"/>
      <c r="R92" s="147"/>
      <c r="S92" s="143"/>
      <c r="T92" s="146"/>
      <c r="U92" s="143"/>
      <c r="V92" s="143"/>
      <c r="W92" s="130"/>
      <c r="X92" s="130"/>
      <c r="Y92" s="130"/>
      <c r="Z92" s="130"/>
      <c r="AA92" s="143"/>
      <c r="AB92" s="130"/>
      <c r="AC92" s="143"/>
    </row>
    <row r="93" customFormat="false" ht="12.75" hidden="false" customHeight="false" outlineLevel="0" collapsed="false">
      <c r="C93" s="125"/>
      <c r="D93" s="118"/>
      <c r="E93" s="118"/>
      <c r="F93" s="148"/>
      <c r="G93" s="118"/>
      <c r="H93" s="118"/>
      <c r="I93" s="118"/>
      <c r="J93" s="118"/>
      <c r="K93" s="118"/>
      <c r="L93" s="118"/>
      <c r="M93" s="142"/>
      <c r="N93" s="143"/>
      <c r="O93" s="144"/>
      <c r="P93" s="145"/>
      <c r="Q93" s="146"/>
      <c r="R93" s="147"/>
      <c r="S93" s="143"/>
      <c r="T93" s="146"/>
      <c r="U93" s="143"/>
      <c r="V93" s="143"/>
      <c r="W93" s="130"/>
      <c r="X93" s="130"/>
      <c r="Y93" s="130"/>
      <c r="Z93" s="130"/>
      <c r="AA93" s="143"/>
      <c r="AB93" s="130"/>
      <c r="AC93" s="143"/>
    </row>
    <row r="94" customFormat="false" ht="12.75" hidden="false" customHeight="false" outlineLevel="0" collapsed="false">
      <c r="C94" s="125"/>
      <c r="D94" s="118"/>
      <c r="E94" s="118"/>
      <c r="F94" s="148"/>
      <c r="G94" s="118"/>
      <c r="H94" s="118"/>
      <c r="I94" s="118"/>
      <c r="J94" s="118"/>
      <c r="K94" s="118"/>
      <c r="L94" s="118"/>
      <c r="M94" s="142"/>
      <c r="N94" s="143"/>
      <c r="O94" s="144"/>
      <c r="P94" s="145"/>
      <c r="Q94" s="146"/>
      <c r="R94" s="147"/>
      <c r="S94" s="143"/>
      <c r="T94" s="146"/>
      <c r="U94" s="143"/>
      <c r="V94" s="143"/>
      <c r="W94" s="130"/>
      <c r="X94" s="130"/>
      <c r="Y94" s="130"/>
      <c r="Z94" s="130"/>
      <c r="AA94" s="143"/>
      <c r="AB94" s="130"/>
      <c r="AC94" s="143"/>
    </row>
    <row r="95" customFormat="false" ht="12.75" hidden="false" customHeight="false" outlineLevel="0" collapsed="false">
      <c r="C95" s="125"/>
      <c r="D95" s="118"/>
      <c r="E95" s="118"/>
      <c r="F95" s="148"/>
      <c r="G95" s="118"/>
      <c r="H95" s="118"/>
      <c r="I95" s="118"/>
      <c r="J95" s="118"/>
      <c r="K95" s="118"/>
      <c r="L95" s="118"/>
      <c r="M95" s="142"/>
      <c r="N95" s="143"/>
      <c r="O95" s="144"/>
      <c r="P95" s="145"/>
      <c r="Q95" s="146"/>
      <c r="R95" s="147"/>
      <c r="S95" s="143"/>
      <c r="T95" s="146"/>
      <c r="U95" s="143"/>
      <c r="V95" s="143"/>
      <c r="W95" s="130"/>
      <c r="X95" s="130"/>
      <c r="Y95" s="130"/>
      <c r="Z95" s="130"/>
      <c r="AA95" s="143"/>
      <c r="AB95" s="130"/>
      <c r="AC95" s="143"/>
    </row>
    <row r="96" customFormat="false" ht="12.75" hidden="false" customHeight="false" outlineLevel="0" collapsed="false">
      <c r="C96" s="125"/>
      <c r="D96" s="118"/>
      <c r="E96" s="118"/>
      <c r="F96" s="148"/>
      <c r="G96" s="118"/>
      <c r="H96" s="118"/>
      <c r="I96" s="118"/>
      <c r="J96" s="118"/>
      <c r="K96" s="118"/>
      <c r="L96" s="118"/>
      <c r="M96" s="142"/>
      <c r="N96" s="143"/>
      <c r="O96" s="144"/>
      <c r="P96" s="145"/>
      <c r="Q96" s="146"/>
      <c r="R96" s="147"/>
      <c r="S96" s="143"/>
      <c r="T96" s="146"/>
      <c r="U96" s="143"/>
      <c r="V96" s="143"/>
      <c r="W96" s="130"/>
      <c r="X96" s="130"/>
      <c r="Y96" s="130"/>
      <c r="Z96" s="130"/>
      <c r="AA96" s="143"/>
      <c r="AB96" s="130"/>
      <c r="AC96" s="143"/>
    </row>
    <row r="97" customFormat="false" ht="12.75" hidden="false" customHeight="false" outlineLevel="0" collapsed="false">
      <c r="C97" s="125"/>
      <c r="D97" s="118"/>
      <c r="E97" s="118"/>
      <c r="F97" s="148"/>
      <c r="G97" s="118"/>
      <c r="H97" s="118"/>
      <c r="I97" s="118"/>
      <c r="J97" s="118"/>
      <c r="K97" s="118"/>
      <c r="L97" s="118"/>
      <c r="M97" s="142"/>
      <c r="N97" s="143"/>
      <c r="O97" s="144"/>
      <c r="P97" s="145"/>
      <c r="Q97" s="146"/>
      <c r="R97" s="147"/>
      <c r="S97" s="143"/>
      <c r="T97" s="146"/>
      <c r="U97" s="143"/>
      <c r="V97" s="143"/>
      <c r="W97" s="130"/>
      <c r="X97" s="130"/>
      <c r="Y97" s="130"/>
      <c r="Z97" s="130"/>
      <c r="AA97" s="143"/>
      <c r="AB97" s="130"/>
      <c r="AC97" s="143"/>
    </row>
    <row r="98" customFormat="false" ht="12.75" hidden="false" customHeight="false" outlineLevel="0" collapsed="false">
      <c r="C98" s="125"/>
      <c r="D98" s="118"/>
      <c r="E98" s="118"/>
      <c r="F98" s="148"/>
      <c r="G98" s="118"/>
      <c r="H98" s="118"/>
      <c r="I98" s="118"/>
      <c r="J98" s="118"/>
      <c r="K98" s="118"/>
      <c r="L98" s="118"/>
      <c r="M98" s="142"/>
      <c r="N98" s="143"/>
      <c r="O98" s="144"/>
      <c r="P98" s="145"/>
      <c r="Q98" s="146"/>
      <c r="R98" s="147"/>
      <c r="S98" s="143"/>
      <c r="T98" s="146"/>
      <c r="U98" s="143"/>
      <c r="V98" s="143"/>
      <c r="W98" s="130"/>
      <c r="X98" s="130"/>
      <c r="Y98" s="130"/>
      <c r="Z98" s="130"/>
      <c r="AA98" s="143"/>
      <c r="AB98" s="130"/>
      <c r="AC98" s="143"/>
    </row>
    <row r="99" customFormat="false" ht="12.75" hidden="false" customHeight="false" outlineLevel="0" collapsed="false">
      <c r="C99" s="125"/>
      <c r="D99" s="118"/>
      <c r="E99" s="118"/>
      <c r="F99" s="148"/>
      <c r="G99" s="118"/>
      <c r="H99" s="118"/>
      <c r="I99" s="118"/>
      <c r="J99" s="118"/>
      <c r="K99" s="118"/>
      <c r="L99" s="118"/>
      <c r="M99" s="142"/>
      <c r="N99" s="143"/>
      <c r="O99" s="144"/>
      <c r="P99" s="145"/>
      <c r="Q99" s="146"/>
      <c r="R99" s="147"/>
      <c r="S99" s="143"/>
      <c r="T99" s="146"/>
      <c r="U99" s="143"/>
      <c r="V99" s="143"/>
      <c r="W99" s="130"/>
      <c r="X99" s="130"/>
      <c r="Y99" s="130"/>
      <c r="Z99" s="130"/>
      <c r="AA99" s="143"/>
      <c r="AB99" s="130"/>
      <c r="AC99" s="143"/>
    </row>
    <row r="100" customFormat="false" ht="12.75" hidden="false" customHeight="false" outlineLevel="0" collapsed="false">
      <c r="C100" s="125"/>
      <c r="D100" s="118"/>
      <c r="E100" s="118"/>
      <c r="F100" s="148"/>
      <c r="G100" s="118"/>
      <c r="H100" s="118"/>
      <c r="I100" s="118"/>
      <c r="J100" s="118"/>
      <c r="K100" s="118"/>
      <c r="L100" s="118"/>
      <c r="M100" s="142"/>
      <c r="N100" s="143"/>
      <c r="O100" s="144"/>
      <c r="P100" s="145"/>
      <c r="Q100" s="146"/>
      <c r="R100" s="147"/>
      <c r="S100" s="143"/>
      <c r="T100" s="146"/>
      <c r="U100" s="143"/>
      <c r="V100" s="143"/>
      <c r="W100" s="130"/>
      <c r="X100" s="130"/>
      <c r="Y100" s="130"/>
      <c r="Z100" s="130"/>
      <c r="AA100" s="143"/>
      <c r="AB100" s="130"/>
      <c r="AC100" s="143"/>
    </row>
    <row r="101" customFormat="false" ht="12.75" hidden="false" customHeight="false" outlineLevel="0" collapsed="false">
      <c r="C101" s="125"/>
      <c r="D101" s="118"/>
      <c r="E101" s="118"/>
      <c r="F101" s="148"/>
      <c r="G101" s="118"/>
      <c r="H101" s="118"/>
      <c r="I101" s="118"/>
      <c r="J101" s="118"/>
      <c r="K101" s="118"/>
      <c r="L101" s="118"/>
      <c r="M101" s="142"/>
      <c r="N101" s="143"/>
      <c r="O101" s="144"/>
      <c r="P101" s="145"/>
      <c r="Q101" s="146"/>
      <c r="R101" s="147"/>
      <c r="S101" s="143"/>
      <c r="T101" s="146"/>
      <c r="U101" s="143"/>
      <c r="V101" s="143"/>
      <c r="W101" s="130"/>
      <c r="X101" s="130"/>
      <c r="Y101" s="130"/>
      <c r="Z101" s="130"/>
      <c r="AA101" s="143"/>
      <c r="AB101" s="130"/>
      <c r="AC101" s="143"/>
    </row>
    <row r="102" customFormat="false" ht="12.75" hidden="false" customHeight="false" outlineLevel="0" collapsed="false">
      <c r="C102" s="125"/>
      <c r="D102" s="118"/>
      <c r="E102" s="118"/>
      <c r="F102" s="148"/>
      <c r="G102" s="118"/>
      <c r="H102" s="118"/>
      <c r="I102" s="118"/>
      <c r="J102" s="118"/>
      <c r="K102" s="118"/>
      <c r="L102" s="118"/>
      <c r="M102" s="142"/>
      <c r="N102" s="143"/>
      <c r="O102" s="144"/>
      <c r="P102" s="145"/>
      <c r="Q102" s="146"/>
      <c r="R102" s="147"/>
      <c r="S102" s="143"/>
      <c r="T102" s="146"/>
      <c r="U102" s="143"/>
      <c r="V102" s="143"/>
      <c r="W102" s="130"/>
      <c r="X102" s="130"/>
      <c r="Y102" s="130"/>
      <c r="Z102" s="130"/>
      <c r="AA102" s="143"/>
      <c r="AB102" s="130"/>
      <c r="AC102" s="143"/>
    </row>
    <row r="103" customFormat="false" ht="12.75" hidden="false" customHeight="false" outlineLevel="0" collapsed="false">
      <c r="C103" s="125"/>
      <c r="D103" s="118"/>
      <c r="E103" s="118"/>
      <c r="F103" s="148"/>
      <c r="G103" s="118"/>
      <c r="H103" s="118"/>
      <c r="I103" s="118"/>
      <c r="J103" s="118"/>
      <c r="K103" s="118"/>
      <c r="L103" s="118"/>
      <c r="M103" s="142"/>
      <c r="N103" s="143"/>
      <c r="O103" s="144"/>
      <c r="P103" s="145"/>
      <c r="Q103" s="146"/>
      <c r="R103" s="147"/>
      <c r="S103" s="143"/>
      <c r="T103" s="146"/>
      <c r="U103" s="143"/>
      <c r="V103" s="143"/>
      <c r="W103" s="130"/>
      <c r="X103" s="130"/>
      <c r="Y103" s="130"/>
      <c r="Z103" s="130"/>
      <c r="AA103" s="143"/>
      <c r="AB103" s="130"/>
      <c r="AC103" s="143"/>
    </row>
    <row r="104" customFormat="false" ht="12.75" hidden="false" customHeight="false" outlineLevel="0" collapsed="false">
      <c r="C104" s="125"/>
      <c r="D104" s="118"/>
      <c r="E104" s="118"/>
      <c r="F104" s="148"/>
      <c r="G104" s="118"/>
      <c r="H104" s="118"/>
      <c r="I104" s="118"/>
      <c r="J104" s="118"/>
      <c r="K104" s="118"/>
      <c r="L104" s="118"/>
      <c r="M104" s="142"/>
      <c r="N104" s="143"/>
      <c r="O104" s="144"/>
      <c r="P104" s="145"/>
      <c r="Q104" s="146"/>
      <c r="R104" s="147"/>
      <c r="S104" s="143"/>
      <c r="T104" s="146"/>
      <c r="U104" s="143"/>
      <c r="V104" s="143"/>
      <c r="W104" s="130"/>
      <c r="X104" s="130"/>
      <c r="Y104" s="130"/>
      <c r="Z104" s="130"/>
      <c r="AA104" s="143"/>
      <c r="AB104" s="130"/>
      <c r="AC104" s="143"/>
    </row>
    <row r="105" customFormat="false" ht="12.75" hidden="false" customHeight="false" outlineLevel="0" collapsed="false">
      <c r="C105" s="125"/>
      <c r="D105" s="118"/>
      <c r="E105" s="118"/>
      <c r="F105" s="148"/>
      <c r="G105" s="118"/>
      <c r="H105" s="118"/>
      <c r="I105" s="118"/>
      <c r="J105" s="118"/>
      <c r="K105" s="118"/>
      <c r="L105" s="118"/>
      <c r="M105" s="142"/>
      <c r="N105" s="143"/>
      <c r="O105" s="144"/>
      <c r="P105" s="145"/>
      <c r="Q105" s="146"/>
      <c r="R105" s="147"/>
      <c r="S105" s="143"/>
      <c r="T105" s="146"/>
      <c r="U105" s="143"/>
      <c r="V105" s="143"/>
      <c r="W105" s="130"/>
      <c r="X105" s="130"/>
      <c r="Y105" s="130"/>
      <c r="Z105" s="130"/>
      <c r="AA105" s="143"/>
      <c r="AB105" s="130"/>
      <c r="AC105" s="143"/>
    </row>
    <row r="106" customFormat="false" ht="12.75" hidden="false" customHeight="false" outlineLevel="0" collapsed="false">
      <c r="C106" s="125"/>
      <c r="D106" s="118"/>
      <c r="E106" s="118"/>
      <c r="F106" s="148"/>
      <c r="G106" s="118"/>
      <c r="H106" s="118"/>
      <c r="I106" s="118"/>
      <c r="J106" s="118"/>
      <c r="K106" s="118"/>
      <c r="L106" s="118"/>
      <c r="M106" s="142"/>
      <c r="N106" s="143"/>
      <c r="O106" s="144"/>
      <c r="P106" s="145"/>
      <c r="Q106" s="146"/>
      <c r="R106" s="147"/>
      <c r="S106" s="143"/>
      <c r="T106" s="146"/>
      <c r="U106" s="143"/>
      <c r="V106" s="143"/>
      <c r="W106" s="130"/>
      <c r="X106" s="130"/>
      <c r="Y106" s="130"/>
      <c r="Z106" s="130"/>
      <c r="AA106" s="143"/>
      <c r="AB106" s="130"/>
      <c r="AC106" s="143"/>
    </row>
    <row r="107" customFormat="false" ht="12.75" hidden="false" customHeight="false" outlineLevel="0" collapsed="false">
      <c r="C107" s="125"/>
      <c r="D107" s="118"/>
      <c r="E107" s="118"/>
      <c r="F107" s="148"/>
      <c r="G107" s="118"/>
      <c r="H107" s="118"/>
      <c r="I107" s="118"/>
      <c r="J107" s="118"/>
      <c r="K107" s="118"/>
      <c r="L107" s="118"/>
      <c r="M107" s="142"/>
      <c r="N107" s="143"/>
      <c r="O107" s="144"/>
      <c r="P107" s="145"/>
      <c r="Q107" s="146"/>
      <c r="R107" s="147"/>
      <c r="S107" s="143"/>
      <c r="T107" s="146"/>
      <c r="U107" s="143"/>
      <c r="V107" s="143"/>
      <c r="W107" s="130"/>
      <c r="X107" s="130"/>
      <c r="Y107" s="130"/>
      <c r="Z107" s="130"/>
      <c r="AA107" s="143"/>
      <c r="AB107" s="130"/>
      <c r="AC107" s="143"/>
    </row>
    <row r="108" customFormat="false" ht="12.75" hidden="false" customHeight="false" outlineLevel="0" collapsed="false">
      <c r="C108" s="125"/>
      <c r="D108" s="118"/>
      <c r="E108" s="118"/>
      <c r="F108" s="148"/>
      <c r="G108" s="118"/>
      <c r="H108" s="118"/>
      <c r="I108" s="118"/>
      <c r="J108" s="118"/>
      <c r="K108" s="118"/>
      <c r="L108" s="118"/>
      <c r="M108" s="142"/>
      <c r="N108" s="143"/>
      <c r="O108" s="144"/>
      <c r="P108" s="145"/>
      <c r="Q108" s="146"/>
      <c r="R108" s="147"/>
      <c r="S108" s="143"/>
      <c r="T108" s="146"/>
      <c r="U108" s="143"/>
      <c r="V108" s="143"/>
      <c r="W108" s="130"/>
      <c r="X108" s="130"/>
      <c r="Y108" s="130"/>
      <c r="Z108" s="130"/>
      <c r="AA108" s="143"/>
      <c r="AB108" s="130"/>
      <c r="AC108" s="143"/>
    </row>
    <row r="109" customFormat="false" ht="12.75" hidden="false" customHeight="false" outlineLevel="0" collapsed="false">
      <c r="C109" s="125"/>
      <c r="D109" s="118"/>
      <c r="E109" s="118"/>
      <c r="F109" s="148"/>
      <c r="G109" s="118"/>
      <c r="H109" s="118"/>
      <c r="I109" s="118"/>
      <c r="J109" s="118"/>
      <c r="K109" s="118"/>
      <c r="L109" s="118"/>
      <c r="M109" s="142"/>
      <c r="N109" s="143"/>
      <c r="O109" s="144"/>
      <c r="P109" s="145"/>
      <c r="Q109" s="146"/>
      <c r="R109" s="147"/>
      <c r="S109" s="143"/>
      <c r="T109" s="146"/>
      <c r="U109" s="143"/>
      <c r="V109" s="143"/>
      <c r="W109" s="130"/>
      <c r="X109" s="130"/>
      <c r="Y109" s="130"/>
      <c r="Z109" s="130"/>
      <c r="AA109" s="143"/>
      <c r="AB109" s="130"/>
      <c r="AC109" s="143"/>
    </row>
    <row r="110" customFormat="false" ht="12.75" hidden="false" customHeight="false" outlineLevel="0" collapsed="false">
      <c r="C110" s="125"/>
      <c r="D110" s="118"/>
      <c r="E110" s="118"/>
      <c r="F110" s="148"/>
      <c r="G110" s="118"/>
      <c r="H110" s="118"/>
      <c r="I110" s="118"/>
      <c r="J110" s="118"/>
      <c r="K110" s="118"/>
      <c r="L110" s="118"/>
      <c r="M110" s="142"/>
      <c r="N110" s="143"/>
      <c r="O110" s="144"/>
      <c r="P110" s="145"/>
      <c r="Q110" s="146"/>
      <c r="R110" s="147"/>
      <c r="S110" s="143"/>
      <c r="T110" s="146"/>
      <c r="U110" s="143"/>
      <c r="V110" s="143"/>
      <c r="W110" s="130"/>
      <c r="X110" s="130"/>
      <c r="Y110" s="130"/>
      <c r="Z110" s="130"/>
      <c r="AA110" s="143"/>
      <c r="AB110" s="130"/>
      <c r="AC110" s="143"/>
    </row>
    <row r="111" customFormat="false" ht="12.75" hidden="false" customHeight="false" outlineLevel="0" collapsed="false">
      <c r="C111" s="125"/>
      <c r="D111" s="118"/>
      <c r="E111" s="118"/>
      <c r="F111" s="148"/>
      <c r="G111" s="118"/>
      <c r="H111" s="118"/>
      <c r="I111" s="118"/>
      <c r="J111" s="118"/>
      <c r="K111" s="118"/>
      <c r="L111" s="118"/>
      <c r="M111" s="142"/>
      <c r="N111" s="143"/>
      <c r="O111" s="144"/>
      <c r="P111" s="145"/>
      <c r="Q111" s="146"/>
      <c r="R111" s="147"/>
      <c r="S111" s="143"/>
      <c r="T111" s="146"/>
      <c r="U111" s="143"/>
      <c r="V111" s="143"/>
      <c r="W111" s="130"/>
      <c r="X111" s="130"/>
      <c r="Y111" s="130"/>
      <c r="Z111" s="130"/>
      <c r="AA111" s="143"/>
      <c r="AB111" s="130"/>
      <c r="AC111" s="143"/>
    </row>
    <row r="112" customFormat="false" ht="12.75" hidden="false" customHeight="false" outlineLevel="0" collapsed="false">
      <c r="C112" s="125"/>
      <c r="D112" s="118"/>
      <c r="E112" s="118"/>
      <c r="F112" s="148"/>
      <c r="G112" s="118"/>
      <c r="H112" s="118"/>
      <c r="I112" s="118"/>
      <c r="J112" s="118"/>
      <c r="K112" s="118"/>
      <c r="L112" s="118"/>
      <c r="M112" s="142"/>
      <c r="N112" s="143"/>
      <c r="O112" s="144"/>
      <c r="P112" s="145"/>
      <c r="Q112" s="146"/>
      <c r="R112" s="147"/>
      <c r="S112" s="143"/>
      <c r="T112" s="146"/>
      <c r="U112" s="143"/>
      <c r="V112" s="143"/>
      <c r="W112" s="130"/>
      <c r="X112" s="130"/>
      <c r="Y112" s="130"/>
      <c r="Z112" s="130"/>
      <c r="AA112" s="143"/>
      <c r="AB112" s="130"/>
      <c r="AC112" s="143"/>
    </row>
    <row r="113" customFormat="false" ht="12.75" hidden="false" customHeight="false" outlineLevel="0" collapsed="false">
      <c r="C113" s="125"/>
      <c r="D113" s="118"/>
      <c r="E113" s="118"/>
      <c r="F113" s="148"/>
      <c r="G113" s="118"/>
      <c r="H113" s="118"/>
      <c r="I113" s="118"/>
      <c r="J113" s="118"/>
      <c r="K113" s="118"/>
      <c r="L113" s="118"/>
      <c r="M113" s="142"/>
      <c r="N113" s="143"/>
      <c r="O113" s="144"/>
      <c r="P113" s="145"/>
      <c r="Q113" s="146"/>
      <c r="R113" s="147"/>
      <c r="S113" s="143"/>
      <c r="T113" s="146"/>
      <c r="U113" s="143"/>
      <c r="V113" s="143"/>
      <c r="W113" s="130"/>
      <c r="X113" s="130"/>
      <c r="Y113" s="130"/>
      <c r="Z113" s="130"/>
      <c r="AA113" s="143"/>
      <c r="AB113" s="130"/>
      <c r="AC113" s="143"/>
    </row>
    <row r="114" customFormat="false" ht="12.75" hidden="false" customHeight="false" outlineLevel="0" collapsed="false">
      <c r="C114" s="125"/>
      <c r="D114" s="129"/>
      <c r="E114" s="129"/>
      <c r="G114" s="129"/>
      <c r="H114" s="129"/>
      <c r="I114" s="129"/>
      <c r="J114" s="129"/>
      <c r="K114" s="129"/>
      <c r="L114" s="129"/>
      <c r="M114" s="142"/>
      <c r="N114" s="129"/>
      <c r="O114" s="144"/>
      <c r="P114" s="145"/>
      <c r="Q114" s="146"/>
      <c r="R114" s="147"/>
      <c r="S114" s="143"/>
      <c r="T114" s="146"/>
      <c r="U114" s="143"/>
      <c r="V114" s="143"/>
      <c r="W114" s="130"/>
      <c r="X114" s="130"/>
      <c r="Y114" s="130"/>
      <c r="Z114" s="130"/>
      <c r="AA114" s="143"/>
      <c r="AB114" s="130"/>
      <c r="AC114" s="143"/>
    </row>
    <row r="115" customFormat="false" ht="12.75" hidden="false" customHeight="false" outlineLevel="0" collapsed="false">
      <c r="C115" s="125"/>
      <c r="D115" s="129"/>
      <c r="E115" s="129"/>
      <c r="G115" s="129"/>
      <c r="H115" s="129"/>
      <c r="I115" s="129"/>
      <c r="J115" s="129"/>
      <c r="K115" s="129"/>
      <c r="L115" s="129"/>
      <c r="M115" s="142"/>
      <c r="N115" s="129"/>
      <c r="O115" s="144"/>
      <c r="P115" s="145"/>
      <c r="Q115" s="146"/>
      <c r="R115" s="147"/>
      <c r="S115" s="143"/>
      <c r="T115" s="146"/>
      <c r="U115" s="143"/>
      <c r="V115" s="143"/>
      <c r="W115" s="130"/>
      <c r="X115" s="130"/>
      <c r="Y115" s="130"/>
      <c r="Z115" s="130"/>
      <c r="AA115" s="143"/>
      <c r="AB115" s="130"/>
      <c r="AC115" s="143"/>
    </row>
    <row r="116" customFormat="false" ht="12.75" hidden="false" customHeight="false" outlineLevel="0" collapsed="false">
      <c r="C116" s="125"/>
      <c r="D116" s="129"/>
      <c r="E116" s="129"/>
      <c r="G116" s="129"/>
      <c r="H116" s="129"/>
      <c r="I116" s="129"/>
      <c r="J116" s="129"/>
      <c r="K116" s="129"/>
      <c r="L116" s="129"/>
      <c r="M116" s="142"/>
      <c r="N116" s="129"/>
      <c r="O116" s="144"/>
      <c r="P116" s="145"/>
      <c r="Q116" s="146"/>
      <c r="R116" s="147"/>
      <c r="S116" s="143"/>
      <c r="T116" s="146"/>
      <c r="U116" s="143"/>
      <c r="V116" s="143"/>
      <c r="W116" s="130"/>
      <c r="X116" s="130"/>
      <c r="Y116" s="130"/>
      <c r="Z116" s="130"/>
      <c r="AA116" s="143"/>
      <c r="AB116" s="130"/>
      <c r="AC116" s="143"/>
    </row>
    <row r="117" customFormat="false" ht="12.75" hidden="false" customHeight="false" outlineLevel="0" collapsed="false">
      <c r="C117" s="125"/>
      <c r="D117" s="129"/>
      <c r="E117" s="129"/>
      <c r="G117" s="129"/>
      <c r="H117" s="129"/>
      <c r="I117" s="129"/>
      <c r="J117" s="129"/>
      <c r="K117" s="129"/>
      <c r="L117" s="129"/>
      <c r="M117" s="142"/>
      <c r="N117" s="129"/>
      <c r="O117" s="144"/>
      <c r="P117" s="145"/>
      <c r="Q117" s="146"/>
      <c r="R117" s="147"/>
      <c r="S117" s="143"/>
      <c r="T117" s="146"/>
      <c r="U117" s="143"/>
      <c r="V117" s="143"/>
      <c r="W117" s="130"/>
      <c r="X117" s="130"/>
      <c r="Y117" s="130"/>
      <c r="Z117" s="130"/>
      <c r="AA117" s="143"/>
      <c r="AB117" s="130"/>
      <c r="AC117" s="143"/>
    </row>
    <row r="118" customFormat="false" ht="12.75" hidden="false" customHeight="false" outlineLevel="0" collapsed="false">
      <c r="C118" s="125"/>
      <c r="D118" s="129"/>
      <c r="E118" s="129"/>
      <c r="G118" s="129"/>
      <c r="H118" s="129"/>
      <c r="I118" s="129"/>
      <c r="J118" s="129"/>
      <c r="K118" s="129"/>
      <c r="L118" s="129"/>
      <c r="M118" s="142"/>
      <c r="N118" s="129"/>
      <c r="O118" s="144"/>
      <c r="P118" s="145"/>
      <c r="Q118" s="146"/>
      <c r="R118" s="147"/>
      <c r="S118" s="143"/>
      <c r="T118" s="146"/>
      <c r="U118" s="143"/>
      <c r="V118" s="143"/>
      <c r="W118" s="130"/>
      <c r="X118" s="130"/>
      <c r="Y118" s="130"/>
      <c r="Z118" s="130"/>
      <c r="AA118" s="143"/>
      <c r="AB118" s="130"/>
      <c r="AC118" s="143"/>
    </row>
    <row r="119" customFormat="false" ht="12.75" hidden="false" customHeight="false" outlineLevel="0" collapsed="false">
      <c r="C119" s="125"/>
      <c r="D119" s="129"/>
      <c r="E119" s="129"/>
      <c r="G119" s="129"/>
      <c r="H119" s="129"/>
      <c r="I119" s="129"/>
      <c r="J119" s="129"/>
      <c r="K119" s="129"/>
      <c r="L119" s="129"/>
      <c r="M119" s="142"/>
      <c r="N119" s="129"/>
      <c r="O119" s="144"/>
      <c r="P119" s="145"/>
      <c r="Q119" s="146"/>
      <c r="R119" s="147"/>
      <c r="S119" s="143"/>
      <c r="T119" s="146"/>
      <c r="U119" s="143"/>
      <c r="V119" s="143"/>
      <c r="W119" s="130"/>
      <c r="X119" s="130"/>
      <c r="Y119" s="130"/>
      <c r="Z119" s="130"/>
      <c r="AA119" s="143"/>
      <c r="AB119" s="130"/>
      <c r="AC119" s="143"/>
    </row>
    <row r="120" customFormat="false" ht="12.75" hidden="false" customHeight="false" outlineLevel="0" collapsed="false">
      <c r="C120" s="125"/>
      <c r="D120" s="129"/>
      <c r="E120" s="129"/>
      <c r="G120" s="129"/>
      <c r="H120" s="129"/>
      <c r="I120" s="129"/>
      <c r="J120" s="129"/>
      <c r="K120" s="129"/>
      <c r="L120" s="129"/>
      <c r="M120" s="142"/>
      <c r="N120" s="129"/>
      <c r="O120" s="144"/>
      <c r="P120" s="145"/>
      <c r="Q120" s="146"/>
      <c r="R120" s="147"/>
      <c r="S120" s="143"/>
      <c r="T120" s="146"/>
      <c r="U120" s="143"/>
      <c r="V120" s="143"/>
      <c r="W120" s="130"/>
      <c r="X120" s="130"/>
      <c r="Y120" s="130"/>
      <c r="Z120" s="130"/>
      <c r="AA120" s="143"/>
      <c r="AB120" s="130"/>
      <c r="AC120" s="143"/>
    </row>
    <row r="121" customFormat="false" ht="12.75" hidden="false" customHeight="false" outlineLevel="0" collapsed="false">
      <c r="C121" s="125"/>
      <c r="D121" s="129"/>
      <c r="E121" s="129"/>
      <c r="G121" s="129"/>
      <c r="H121" s="129"/>
      <c r="I121" s="129"/>
      <c r="J121" s="129"/>
      <c r="K121" s="129"/>
      <c r="L121" s="129"/>
      <c r="M121" s="142"/>
      <c r="N121" s="129"/>
      <c r="O121" s="144"/>
      <c r="P121" s="145"/>
      <c r="Q121" s="146"/>
      <c r="R121" s="147"/>
      <c r="S121" s="143"/>
      <c r="T121" s="146"/>
      <c r="U121" s="143"/>
      <c r="V121" s="143"/>
      <c r="W121" s="130"/>
      <c r="X121" s="130"/>
      <c r="Y121" s="130"/>
      <c r="Z121" s="130"/>
      <c r="AA121" s="143"/>
      <c r="AB121" s="130"/>
      <c r="AC121" s="143"/>
    </row>
    <row r="122" customFormat="false" ht="12.75" hidden="false" customHeight="false" outlineLevel="0" collapsed="false">
      <c r="C122" s="125"/>
      <c r="D122" s="129"/>
      <c r="E122" s="129"/>
      <c r="G122" s="129"/>
      <c r="H122" s="129"/>
      <c r="I122" s="129"/>
      <c r="J122" s="129"/>
      <c r="K122" s="129"/>
      <c r="L122" s="129"/>
      <c r="M122" s="142"/>
      <c r="N122" s="129"/>
      <c r="O122" s="144"/>
      <c r="P122" s="145"/>
      <c r="Q122" s="146"/>
      <c r="R122" s="147"/>
      <c r="S122" s="143"/>
      <c r="T122" s="146"/>
      <c r="U122" s="143"/>
      <c r="V122" s="143"/>
      <c r="W122" s="130"/>
      <c r="X122" s="130"/>
      <c r="Y122" s="130"/>
      <c r="Z122" s="130"/>
      <c r="AA122" s="143"/>
      <c r="AB122" s="130"/>
      <c r="AC122" s="143"/>
    </row>
    <row r="123" customFormat="false" ht="12.75" hidden="false" customHeight="false" outlineLevel="0" collapsed="false">
      <c r="C123" s="125"/>
      <c r="D123" s="129"/>
      <c r="E123" s="129"/>
      <c r="G123" s="129"/>
      <c r="H123" s="129"/>
      <c r="I123" s="129"/>
      <c r="J123" s="129"/>
      <c r="K123" s="129"/>
      <c r="L123" s="129"/>
      <c r="M123" s="142"/>
      <c r="N123" s="129"/>
      <c r="O123" s="144"/>
      <c r="P123" s="145"/>
      <c r="Q123" s="146"/>
      <c r="R123" s="147"/>
      <c r="S123" s="143"/>
      <c r="T123" s="146"/>
      <c r="U123" s="143"/>
      <c r="V123" s="143"/>
      <c r="W123" s="130"/>
      <c r="X123" s="130"/>
      <c r="Y123" s="130"/>
      <c r="Z123" s="130"/>
      <c r="AA123" s="143"/>
      <c r="AB123" s="130"/>
      <c r="AC123" s="143"/>
    </row>
    <row r="124" customFormat="false" ht="12.75" hidden="false" customHeight="false" outlineLevel="0" collapsed="false">
      <c r="C124" s="125"/>
      <c r="D124" s="129"/>
      <c r="E124" s="129"/>
      <c r="G124" s="129"/>
      <c r="H124" s="129"/>
      <c r="I124" s="129"/>
      <c r="J124" s="129"/>
      <c r="K124" s="129"/>
      <c r="L124" s="129"/>
      <c r="M124" s="142"/>
      <c r="N124" s="129"/>
      <c r="O124" s="144"/>
      <c r="P124" s="145"/>
      <c r="Q124" s="146"/>
      <c r="R124" s="147"/>
      <c r="S124" s="143"/>
      <c r="T124" s="146"/>
      <c r="U124" s="143"/>
      <c r="V124" s="143"/>
      <c r="W124" s="130"/>
      <c r="X124" s="130"/>
      <c r="Y124" s="130"/>
      <c r="Z124" s="130"/>
      <c r="AA124" s="143"/>
      <c r="AB124" s="130"/>
      <c r="AC124" s="143"/>
    </row>
    <row r="125" customFormat="false" ht="12.75" hidden="false" customHeight="false" outlineLevel="0" collapsed="false">
      <c r="C125" s="125"/>
      <c r="D125" s="129"/>
      <c r="E125" s="129"/>
      <c r="G125" s="129"/>
      <c r="H125" s="129"/>
      <c r="I125" s="129"/>
      <c r="J125" s="129"/>
      <c r="K125" s="129"/>
      <c r="L125" s="129"/>
      <c r="M125" s="142"/>
      <c r="N125" s="129"/>
      <c r="O125" s="144"/>
      <c r="P125" s="145"/>
      <c r="Q125" s="146"/>
      <c r="R125" s="147"/>
      <c r="S125" s="143"/>
      <c r="T125" s="146"/>
      <c r="U125" s="143"/>
      <c r="V125" s="143"/>
      <c r="W125" s="130"/>
      <c r="X125" s="130"/>
      <c r="Y125" s="130"/>
      <c r="Z125" s="130"/>
      <c r="AA125" s="143"/>
      <c r="AB125" s="130"/>
      <c r="AC125" s="143"/>
    </row>
    <row r="126" customFormat="false" ht="12.75" hidden="false" customHeight="false" outlineLevel="0" collapsed="false">
      <c r="C126" s="125"/>
      <c r="D126" s="129"/>
      <c r="E126" s="129"/>
      <c r="G126" s="129"/>
      <c r="H126" s="129"/>
      <c r="I126" s="129"/>
      <c r="J126" s="129"/>
      <c r="K126" s="129"/>
      <c r="L126" s="129"/>
      <c r="M126" s="142"/>
      <c r="N126" s="129"/>
      <c r="O126" s="144"/>
      <c r="P126" s="145"/>
      <c r="Q126" s="146"/>
      <c r="R126" s="147"/>
      <c r="S126" s="143"/>
      <c r="T126" s="146"/>
      <c r="U126" s="143"/>
      <c r="V126" s="143"/>
      <c r="W126" s="130"/>
      <c r="X126" s="130"/>
      <c r="Y126" s="130"/>
      <c r="Z126" s="130"/>
      <c r="AA126" s="143"/>
      <c r="AB126" s="130"/>
      <c r="AC126" s="143"/>
    </row>
    <row r="127" customFormat="false" ht="12.75" hidden="false" customHeight="false" outlineLevel="0" collapsed="false">
      <c r="C127" s="125"/>
      <c r="D127" s="129"/>
      <c r="E127" s="129"/>
      <c r="G127" s="129"/>
      <c r="H127" s="129"/>
      <c r="I127" s="129"/>
      <c r="J127" s="129"/>
      <c r="K127" s="129"/>
      <c r="L127" s="129"/>
      <c r="M127" s="142"/>
      <c r="N127" s="129"/>
      <c r="O127" s="144"/>
      <c r="P127" s="145"/>
      <c r="Q127" s="146"/>
      <c r="R127" s="147"/>
      <c r="S127" s="143"/>
      <c r="T127" s="146"/>
      <c r="U127" s="143"/>
      <c r="V127" s="143"/>
      <c r="W127" s="130"/>
      <c r="X127" s="130"/>
      <c r="Y127" s="130"/>
      <c r="Z127" s="130"/>
      <c r="AA127" s="143"/>
      <c r="AB127" s="130"/>
      <c r="AC127" s="143"/>
    </row>
    <row r="128" customFormat="false" ht="12.75" hidden="false" customHeight="false" outlineLevel="0" collapsed="false">
      <c r="C128" s="125"/>
      <c r="D128" s="129"/>
      <c r="E128" s="129"/>
      <c r="G128" s="129"/>
      <c r="H128" s="129"/>
      <c r="I128" s="129"/>
      <c r="J128" s="129"/>
      <c r="K128" s="129"/>
      <c r="L128" s="129"/>
      <c r="M128" s="142"/>
      <c r="N128" s="129"/>
      <c r="O128" s="144"/>
      <c r="P128" s="145"/>
      <c r="Q128" s="146"/>
      <c r="R128" s="147"/>
      <c r="S128" s="143"/>
      <c r="T128" s="146"/>
      <c r="U128" s="143"/>
      <c r="V128" s="143"/>
      <c r="W128" s="130"/>
      <c r="X128" s="130"/>
      <c r="Y128" s="130"/>
      <c r="Z128" s="130"/>
      <c r="AA128" s="143"/>
      <c r="AB128" s="130"/>
      <c r="AC128" s="143"/>
    </row>
    <row r="129" customFormat="false" ht="12.75" hidden="false" customHeight="false" outlineLevel="0" collapsed="false">
      <c r="C129" s="125"/>
      <c r="D129" s="129"/>
      <c r="E129" s="129"/>
      <c r="G129" s="129"/>
      <c r="H129" s="129"/>
      <c r="I129" s="129"/>
      <c r="J129" s="129"/>
      <c r="K129" s="129"/>
      <c r="L129" s="129"/>
      <c r="M129" s="142"/>
      <c r="N129" s="129"/>
      <c r="O129" s="144"/>
      <c r="P129" s="145"/>
      <c r="Q129" s="146"/>
      <c r="R129" s="147"/>
      <c r="S129" s="143"/>
      <c r="T129" s="146"/>
      <c r="U129" s="143"/>
      <c r="V129" s="143"/>
      <c r="W129" s="130"/>
      <c r="X129" s="130"/>
      <c r="Y129" s="130"/>
      <c r="Z129" s="130"/>
      <c r="AA129" s="143"/>
      <c r="AB129" s="130"/>
      <c r="AC129" s="143"/>
    </row>
    <row r="130" customFormat="false" ht="12.75" hidden="false" customHeight="false" outlineLevel="0" collapsed="false">
      <c r="C130" s="125"/>
      <c r="D130" s="129"/>
      <c r="E130" s="129"/>
      <c r="G130" s="129"/>
      <c r="H130" s="129"/>
      <c r="I130" s="129"/>
      <c r="J130" s="129"/>
      <c r="K130" s="129"/>
      <c r="L130" s="129"/>
      <c r="M130" s="142"/>
      <c r="N130" s="129"/>
      <c r="O130" s="144"/>
      <c r="P130" s="145"/>
      <c r="Q130" s="146"/>
      <c r="R130" s="147"/>
      <c r="S130" s="143"/>
      <c r="T130" s="146"/>
      <c r="U130" s="143"/>
      <c r="V130" s="143"/>
      <c r="W130" s="130"/>
      <c r="X130" s="130"/>
      <c r="Y130" s="130"/>
      <c r="Z130" s="130"/>
      <c r="AA130" s="143"/>
      <c r="AB130" s="130"/>
      <c r="AC130" s="143"/>
    </row>
    <row r="131" customFormat="false" ht="12.75" hidden="false" customHeight="false" outlineLevel="0" collapsed="false">
      <c r="C131" s="125"/>
      <c r="D131" s="129"/>
      <c r="E131" s="129"/>
      <c r="G131" s="129"/>
      <c r="H131" s="129"/>
      <c r="I131" s="129"/>
      <c r="J131" s="129"/>
      <c r="K131" s="129"/>
      <c r="L131" s="129"/>
      <c r="M131" s="142"/>
      <c r="N131" s="129"/>
      <c r="O131" s="144"/>
      <c r="P131" s="145"/>
      <c r="Q131" s="146"/>
      <c r="R131" s="147"/>
      <c r="S131" s="143"/>
      <c r="T131" s="146"/>
      <c r="U131" s="143"/>
      <c r="V131" s="143"/>
      <c r="W131" s="130"/>
      <c r="X131" s="130"/>
      <c r="Y131" s="130"/>
      <c r="Z131" s="130"/>
      <c r="AA131" s="143"/>
      <c r="AB131" s="130"/>
      <c r="AC131" s="143"/>
    </row>
    <row r="132" customFormat="false" ht="12.75" hidden="false" customHeight="false" outlineLevel="0" collapsed="false">
      <c r="C132" s="125"/>
      <c r="D132" s="129"/>
      <c r="E132" s="129"/>
      <c r="G132" s="129"/>
      <c r="H132" s="129"/>
      <c r="I132" s="129"/>
      <c r="J132" s="129"/>
      <c r="K132" s="129"/>
      <c r="L132" s="129"/>
      <c r="M132" s="142"/>
      <c r="N132" s="129"/>
      <c r="O132" s="144"/>
      <c r="P132" s="145"/>
      <c r="Q132" s="146"/>
      <c r="R132" s="147"/>
      <c r="S132" s="143"/>
      <c r="T132" s="146"/>
      <c r="U132" s="143"/>
      <c r="V132" s="143"/>
      <c r="W132" s="130"/>
      <c r="X132" s="130"/>
      <c r="Y132" s="130"/>
      <c r="Z132" s="130"/>
      <c r="AA132" s="143"/>
      <c r="AB132" s="130"/>
      <c r="AC132" s="143"/>
    </row>
    <row r="133" customFormat="false" ht="12.75" hidden="false" customHeight="false" outlineLevel="0" collapsed="false">
      <c r="C133" s="125"/>
      <c r="D133" s="129"/>
      <c r="E133" s="129"/>
      <c r="G133" s="129"/>
      <c r="H133" s="129"/>
      <c r="I133" s="129"/>
      <c r="J133" s="129"/>
      <c r="K133" s="129"/>
      <c r="L133" s="129"/>
      <c r="M133" s="142"/>
      <c r="N133" s="129"/>
      <c r="O133" s="144"/>
      <c r="P133" s="145"/>
      <c r="Q133" s="146"/>
      <c r="R133" s="147"/>
      <c r="S133" s="143"/>
      <c r="T133" s="146"/>
      <c r="U133" s="143"/>
      <c r="V133" s="143"/>
      <c r="W133" s="130"/>
      <c r="X133" s="130"/>
      <c r="Y133" s="130"/>
      <c r="Z133" s="130"/>
      <c r="AA133" s="143"/>
      <c r="AB133" s="130"/>
      <c r="AC133" s="143"/>
    </row>
    <row r="134" customFormat="false" ht="12.75" hidden="false" customHeight="false" outlineLevel="0" collapsed="false">
      <c r="C134" s="125"/>
      <c r="D134" s="129"/>
      <c r="E134" s="129"/>
      <c r="G134" s="129"/>
      <c r="H134" s="129"/>
      <c r="I134" s="129"/>
      <c r="J134" s="129"/>
      <c r="K134" s="129"/>
      <c r="L134" s="129"/>
      <c r="M134" s="142"/>
      <c r="N134" s="129"/>
      <c r="O134" s="144"/>
      <c r="P134" s="145"/>
      <c r="Q134" s="146"/>
      <c r="R134" s="147"/>
      <c r="S134" s="143"/>
      <c r="T134" s="146"/>
      <c r="U134" s="143"/>
      <c r="V134" s="143"/>
      <c r="W134" s="130"/>
      <c r="X134" s="130"/>
      <c r="Y134" s="130"/>
      <c r="Z134" s="130"/>
      <c r="AA134" s="143"/>
      <c r="AB134" s="130"/>
      <c r="AC134" s="143"/>
    </row>
    <row r="135" customFormat="false" ht="12.75" hidden="false" customHeight="false" outlineLevel="0" collapsed="false">
      <c r="C135" s="125"/>
      <c r="D135" s="129"/>
      <c r="E135" s="129"/>
      <c r="G135" s="129"/>
      <c r="H135" s="129"/>
      <c r="I135" s="129"/>
      <c r="J135" s="129"/>
      <c r="K135" s="129"/>
      <c r="L135" s="129"/>
      <c r="M135" s="142"/>
      <c r="N135" s="129"/>
      <c r="O135" s="144"/>
      <c r="P135" s="145"/>
      <c r="Q135" s="146"/>
      <c r="R135" s="147"/>
      <c r="S135" s="143"/>
      <c r="T135" s="146"/>
      <c r="U135" s="143"/>
      <c r="V135" s="143"/>
      <c r="W135" s="130"/>
      <c r="X135" s="130"/>
      <c r="Y135" s="130"/>
      <c r="Z135" s="130"/>
      <c r="AA135" s="143"/>
      <c r="AB135" s="130"/>
      <c r="AC135" s="143"/>
    </row>
    <row r="136" customFormat="false" ht="12.75" hidden="false" customHeight="false" outlineLevel="0" collapsed="false">
      <c r="C136" s="125"/>
      <c r="D136" s="129"/>
      <c r="E136" s="129"/>
      <c r="G136" s="129"/>
      <c r="H136" s="129"/>
      <c r="I136" s="129"/>
      <c r="J136" s="129"/>
      <c r="K136" s="129"/>
      <c r="L136" s="129"/>
      <c r="M136" s="142"/>
      <c r="N136" s="129"/>
      <c r="O136" s="144"/>
      <c r="P136" s="145"/>
      <c r="Q136" s="146"/>
      <c r="R136" s="147"/>
      <c r="S136" s="143"/>
      <c r="T136" s="146"/>
      <c r="U136" s="143"/>
      <c r="V136" s="143"/>
      <c r="W136" s="130"/>
      <c r="X136" s="130"/>
      <c r="Y136" s="130"/>
      <c r="Z136" s="130"/>
      <c r="AA136" s="143"/>
      <c r="AB136" s="130"/>
      <c r="AC136" s="143"/>
    </row>
    <row r="137" customFormat="false" ht="12.75" hidden="false" customHeight="false" outlineLevel="0" collapsed="false">
      <c r="C137" s="125"/>
      <c r="D137" s="129"/>
      <c r="E137" s="129"/>
      <c r="G137" s="129"/>
      <c r="H137" s="129"/>
      <c r="I137" s="129"/>
      <c r="J137" s="129"/>
      <c r="K137" s="129"/>
      <c r="L137" s="129"/>
      <c r="M137" s="142"/>
      <c r="N137" s="129"/>
      <c r="O137" s="144"/>
      <c r="P137" s="145"/>
      <c r="Q137" s="146"/>
      <c r="R137" s="147"/>
      <c r="S137" s="143"/>
      <c r="T137" s="146"/>
      <c r="U137" s="143"/>
      <c r="V137" s="143"/>
      <c r="W137" s="130"/>
      <c r="X137" s="130"/>
      <c r="Y137" s="130"/>
      <c r="Z137" s="130"/>
      <c r="AA137" s="143"/>
      <c r="AB137" s="130"/>
      <c r="AC137" s="143"/>
    </row>
    <row r="138" customFormat="false" ht="12.75" hidden="false" customHeight="false" outlineLevel="0" collapsed="false">
      <c r="C138" s="125"/>
      <c r="D138" s="129"/>
      <c r="E138" s="129"/>
      <c r="G138" s="129"/>
      <c r="H138" s="129"/>
      <c r="I138" s="129"/>
      <c r="J138" s="129"/>
      <c r="K138" s="129"/>
      <c r="L138" s="129"/>
      <c r="M138" s="142"/>
      <c r="N138" s="129"/>
      <c r="O138" s="144"/>
      <c r="P138" s="145"/>
      <c r="Q138" s="146"/>
      <c r="R138" s="147"/>
      <c r="S138" s="143"/>
      <c r="T138" s="146"/>
      <c r="U138" s="143"/>
      <c r="V138" s="143"/>
      <c r="W138" s="130"/>
      <c r="X138" s="130"/>
      <c r="Y138" s="130"/>
      <c r="Z138" s="130"/>
      <c r="AA138" s="143"/>
      <c r="AB138" s="130"/>
      <c r="AC138" s="143"/>
    </row>
    <row r="139" customFormat="false" ht="12.75" hidden="false" customHeight="false" outlineLevel="0" collapsed="false">
      <c r="C139" s="125"/>
      <c r="D139" s="129"/>
      <c r="E139" s="129"/>
      <c r="G139" s="129"/>
      <c r="H139" s="129"/>
      <c r="I139" s="129"/>
      <c r="J139" s="129"/>
      <c r="K139" s="129"/>
      <c r="L139" s="129"/>
      <c r="M139" s="142"/>
      <c r="N139" s="129"/>
      <c r="O139" s="144"/>
      <c r="P139" s="145"/>
      <c r="Q139" s="146"/>
      <c r="R139" s="147"/>
      <c r="S139" s="143"/>
      <c r="T139" s="146"/>
      <c r="U139" s="143"/>
      <c r="V139" s="143"/>
      <c r="W139" s="130"/>
      <c r="X139" s="130"/>
      <c r="Y139" s="130"/>
      <c r="Z139" s="130"/>
      <c r="AA139" s="143"/>
      <c r="AB139" s="130"/>
      <c r="AC139" s="143"/>
    </row>
    <row r="140" customFormat="false" ht="12.75" hidden="false" customHeight="false" outlineLevel="0" collapsed="false">
      <c r="C140" s="125"/>
      <c r="D140" s="129"/>
      <c r="E140" s="129"/>
      <c r="G140" s="129"/>
      <c r="H140" s="129"/>
      <c r="I140" s="129"/>
      <c r="J140" s="129"/>
      <c r="K140" s="129"/>
      <c r="L140" s="129"/>
      <c r="M140" s="142"/>
      <c r="N140" s="129"/>
      <c r="O140" s="144"/>
      <c r="P140" s="145"/>
      <c r="Q140" s="146"/>
      <c r="R140" s="147"/>
      <c r="S140" s="143"/>
      <c r="T140" s="146"/>
      <c r="U140" s="143"/>
      <c r="V140" s="143"/>
      <c r="W140" s="130"/>
      <c r="X140" s="130"/>
      <c r="Y140" s="130"/>
      <c r="Z140" s="130"/>
      <c r="AA140" s="143"/>
      <c r="AB140" s="130"/>
      <c r="AC140" s="143"/>
    </row>
    <row r="141" customFormat="false" ht="12.75" hidden="false" customHeight="false" outlineLevel="0" collapsed="false">
      <c r="C141" s="125"/>
      <c r="D141" s="129"/>
      <c r="E141" s="129"/>
      <c r="G141" s="129"/>
      <c r="H141" s="129"/>
      <c r="I141" s="129"/>
      <c r="J141" s="129"/>
      <c r="K141" s="129"/>
      <c r="L141" s="129"/>
      <c r="M141" s="142"/>
      <c r="N141" s="129"/>
      <c r="O141" s="144"/>
      <c r="P141" s="145"/>
      <c r="Q141" s="146"/>
      <c r="R141" s="147"/>
      <c r="S141" s="143"/>
      <c r="T141" s="146"/>
      <c r="U141" s="143"/>
      <c r="V141" s="143"/>
      <c r="W141" s="130"/>
      <c r="X141" s="130"/>
      <c r="Y141" s="130"/>
      <c r="Z141" s="130"/>
      <c r="AA141" s="143"/>
      <c r="AB141" s="130"/>
      <c r="AC141" s="143"/>
    </row>
    <row r="142" customFormat="false" ht="12.75" hidden="false" customHeight="false" outlineLevel="0" collapsed="false">
      <c r="C142" s="125"/>
      <c r="D142" s="129"/>
      <c r="E142" s="129"/>
      <c r="G142" s="129"/>
      <c r="H142" s="129"/>
      <c r="I142" s="129"/>
      <c r="J142" s="129"/>
      <c r="K142" s="129"/>
      <c r="L142" s="129"/>
      <c r="M142" s="142"/>
      <c r="N142" s="129"/>
      <c r="O142" s="144"/>
      <c r="P142" s="145"/>
      <c r="Q142" s="146"/>
      <c r="R142" s="147"/>
      <c r="S142" s="143"/>
      <c r="T142" s="146"/>
      <c r="U142" s="143"/>
      <c r="V142" s="143"/>
      <c r="W142" s="130"/>
      <c r="X142" s="130"/>
      <c r="Y142" s="130"/>
      <c r="Z142" s="130"/>
      <c r="AA142" s="143"/>
      <c r="AB142" s="130"/>
      <c r="AC142" s="143"/>
    </row>
    <row r="143" customFormat="false" ht="12.75" hidden="false" customHeight="false" outlineLevel="0" collapsed="false">
      <c r="C143" s="125"/>
      <c r="D143" s="129"/>
      <c r="E143" s="129"/>
      <c r="G143" s="129"/>
      <c r="H143" s="129"/>
      <c r="I143" s="129"/>
      <c r="J143" s="129"/>
      <c r="K143" s="129"/>
      <c r="L143" s="129"/>
      <c r="M143" s="142"/>
      <c r="N143" s="129"/>
      <c r="O143" s="144"/>
      <c r="P143" s="145"/>
      <c r="Q143" s="146"/>
      <c r="R143" s="147"/>
      <c r="S143" s="143"/>
      <c r="T143" s="146"/>
      <c r="U143" s="143"/>
      <c r="V143" s="143"/>
      <c r="W143" s="130"/>
      <c r="X143" s="130"/>
      <c r="Y143" s="130"/>
      <c r="Z143" s="130"/>
      <c r="AA143" s="143"/>
      <c r="AB143" s="130"/>
      <c r="AC143" s="143"/>
    </row>
    <row r="144" customFormat="false" ht="12.75" hidden="false" customHeight="false" outlineLevel="0" collapsed="false">
      <c r="C144" s="125"/>
      <c r="D144" s="129"/>
      <c r="E144" s="129"/>
      <c r="G144" s="129"/>
      <c r="H144" s="129"/>
      <c r="I144" s="129"/>
      <c r="J144" s="129"/>
      <c r="K144" s="129"/>
      <c r="L144" s="129"/>
      <c r="M144" s="142"/>
      <c r="N144" s="129"/>
      <c r="O144" s="144"/>
      <c r="P144" s="145"/>
      <c r="Q144" s="146"/>
      <c r="R144" s="147"/>
      <c r="S144" s="143"/>
      <c r="T144" s="146"/>
      <c r="U144" s="143"/>
      <c r="V144" s="143"/>
      <c r="W144" s="130"/>
      <c r="X144" s="130"/>
      <c r="Y144" s="130"/>
      <c r="Z144" s="130"/>
      <c r="AA144" s="143"/>
      <c r="AB144" s="130"/>
      <c r="AC144" s="143"/>
    </row>
    <row r="145" customFormat="false" ht="12.75" hidden="false" customHeight="false" outlineLevel="0" collapsed="false">
      <c r="C145" s="125"/>
      <c r="D145" s="129"/>
      <c r="E145" s="129"/>
      <c r="G145" s="129"/>
      <c r="H145" s="129"/>
      <c r="I145" s="129"/>
      <c r="J145" s="129"/>
      <c r="K145" s="129"/>
      <c r="L145" s="129"/>
      <c r="M145" s="142"/>
      <c r="N145" s="129"/>
      <c r="O145" s="144"/>
      <c r="P145" s="145"/>
      <c r="Q145" s="146"/>
      <c r="R145" s="147"/>
      <c r="S145" s="143"/>
      <c r="T145" s="146"/>
      <c r="U145" s="143"/>
      <c r="V145" s="143"/>
      <c r="W145" s="130"/>
      <c r="X145" s="130"/>
      <c r="Y145" s="130"/>
      <c r="Z145" s="130"/>
      <c r="AA145" s="143"/>
      <c r="AB145" s="130"/>
      <c r="AC145" s="143"/>
    </row>
    <row r="146" customFormat="false" ht="12.75" hidden="false" customHeight="false" outlineLevel="0" collapsed="false">
      <c r="C146" s="125"/>
      <c r="D146" s="129"/>
      <c r="E146" s="129"/>
      <c r="G146" s="129"/>
      <c r="H146" s="129"/>
      <c r="I146" s="129"/>
      <c r="J146" s="129"/>
      <c r="K146" s="129"/>
      <c r="L146" s="129"/>
      <c r="M146" s="142"/>
      <c r="N146" s="129"/>
      <c r="O146" s="144"/>
      <c r="P146" s="145"/>
      <c r="Q146" s="146"/>
      <c r="R146" s="147"/>
      <c r="S146" s="143"/>
      <c r="T146" s="146"/>
      <c r="U146" s="143"/>
      <c r="V146" s="143"/>
      <c r="W146" s="130"/>
      <c r="X146" s="130"/>
      <c r="Y146" s="130"/>
      <c r="Z146" s="130"/>
      <c r="AA146" s="143"/>
      <c r="AB146" s="130"/>
      <c r="AC146" s="143"/>
    </row>
    <row r="147" customFormat="false" ht="12.75" hidden="false" customHeight="false" outlineLevel="0" collapsed="false">
      <c r="C147" s="125"/>
      <c r="D147" s="129"/>
      <c r="E147" s="129"/>
      <c r="G147" s="129"/>
      <c r="H147" s="129"/>
      <c r="I147" s="129"/>
      <c r="J147" s="129"/>
      <c r="K147" s="129"/>
      <c r="L147" s="129"/>
      <c r="M147" s="142"/>
      <c r="N147" s="129"/>
      <c r="O147" s="144"/>
      <c r="P147" s="145"/>
      <c r="Q147" s="146"/>
      <c r="R147" s="147"/>
      <c r="S147" s="143"/>
      <c r="T147" s="146"/>
      <c r="U147" s="143"/>
      <c r="V147" s="143"/>
      <c r="W147" s="130"/>
      <c r="X147" s="130"/>
      <c r="Y147" s="130"/>
      <c r="Z147" s="130"/>
      <c r="AA147" s="143"/>
      <c r="AB147" s="130"/>
      <c r="AC147" s="143"/>
    </row>
    <row r="148" customFormat="false" ht="12.75" hidden="false" customHeight="false" outlineLevel="0" collapsed="false">
      <c r="C148" s="125"/>
      <c r="D148" s="129"/>
      <c r="E148" s="129"/>
      <c r="G148" s="129"/>
      <c r="H148" s="129"/>
      <c r="I148" s="129"/>
      <c r="J148" s="129"/>
      <c r="K148" s="129"/>
      <c r="L148" s="129"/>
      <c r="M148" s="142"/>
      <c r="N148" s="129"/>
      <c r="O148" s="144"/>
      <c r="P148" s="145"/>
      <c r="Q148" s="146"/>
      <c r="R148" s="147"/>
      <c r="S148" s="143"/>
      <c r="T148" s="146"/>
      <c r="U148" s="143"/>
      <c r="V148" s="143"/>
      <c r="W148" s="130"/>
      <c r="X148" s="130"/>
      <c r="Y148" s="130"/>
      <c r="Z148" s="130"/>
      <c r="AA148" s="143"/>
      <c r="AB148" s="130"/>
      <c r="AC148" s="143"/>
    </row>
    <row r="149" customFormat="false" ht="12.75" hidden="false" customHeight="false" outlineLevel="0" collapsed="false">
      <c r="C149" s="125"/>
      <c r="D149" s="129"/>
      <c r="E149" s="129"/>
      <c r="G149" s="129"/>
      <c r="H149" s="129"/>
      <c r="I149" s="129"/>
      <c r="J149" s="129"/>
      <c r="K149" s="129"/>
      <c r="L149" s="129"/>
      <c r="M149" s="142"/>
      <c r="N149" s="129"/>
      <c r="O149" s="144"/>
      <c r="P149" s="145"/>
      <c r="Q149" s="146"/>
      <c r="R149" s="147"/>
      <c r="S149" s="143"/>
      <c r="T149" s="146"/>
      <c r="U149" s="143"/>
      <c r="V149" s="143"/>
      <c r="W149" s="130"/>
      <c r="X149" s="130"/>
      <c r="Y149" s="130"/>
      <c r="Z149" s="130"/>
      <c r="AA149" s="143"/>
      <c r="AB149" s="130"/>
      <c r="AC149" s="143"/>
    </row>
    <row r="150" customFormat="false" ht="12.75" hidden="false" customHeight="false" outlineLevel="0" collapsed="false">
      <c r="C150" s="125"/>
      <c r="D150" s="129"/>
      <c r="E150" s="129"/>
      <c r="G150" s="129"/>
      <c r="H150" s="129"/>
      <c r="I150" s="129"/>
      <c r="J150" s="129"/>
      <c r="K150" s="129"/>
      <c r="L150" s="129"/>
      <c r="M150" s="142"/>
      <c r="N150" s="129"/>
      <c r="O150" s="144"/>
      <c r="P150" s="145"/>
      <c r="Q150" s="146"/>
      <c r="R150" s="147"/>
      <c r="S150" s="143"/>
      <c r="T150" s="146"/>
      <c r="U150" s="143"/>
      <c r="V150" s="143"/>
      <c r="W150" s="130"/>
      <c r="X150" s="130"/>
      <c r="Y150" s="130"/>
      <c r="Z150" s="130"/>
      <c r="AA150" s="143"/>
      <c r="AB150" s="130"/>
      <c r="AC150" s="143"/>
    </row>
    <row r="151" customFormat="false" ht="12.75" hidden="false" customHeight="false" outlineLevel="0" collapsed="false">
      <c r="C151" s="125"/>
      <c r="D151" s="129"/>
      <c r="E151" s="129"/>
      <c r="G151" s="129"/>
      <c r="H151" s="129"/>
      <c r="I151" s="129"/>
      <c r="J151" s="129"/>
      <c r="K151" s="129"/>
      <c r="L151" s="129"/>
      <c r="M151" s="142"/>
      <c r="N151" s="129"/>
      <c r="O151" s="144"/>
      <c r="P151" s="145"/>
      <c r="Q151" s="146"/>
      <c r="R151" s="147"/>
      <c r="S151" s="143"/>
      <c r="T151" s="146"/>
      <c r="U151" s="143"/>
      <c r="V151" s="143"/>
      <c r="W151" s="130"/>
      <c r="X151" s="130"/>
      <c r="Y151" s="130"/>
      <c r="Z151" s="130"/>
      <c r="AA151" s="143"/>
      <c r="AB151" s="130"/>
      <c r="AC151" s="143"/>
    </row>
    <row r="152" customFormat="false" ht="12.75" hidden="false" customHeight="false" outlineLevel="0" collapsed="false">
      <c r="C152" s="125"/>
      <c r="D152" s="129"/>
      <c r="E152" s="129"/>
      <c r="G152" s="129"/>
      <c r="H152" s="129"/>
      <c r="I152" s="129"/>
      <c r="J152" s="129"/>
      <c r="K152" s="129"/>
      <c r="L152" s="129"/>
      <c r="M152" s="142"/>
      <c r="N152" s="129"/>
      <c r="O152" s="144"/>
      <c r="P152" s="145"/>
      <c r="Q152" s="146"/>
      <c r="R152" s="147"/>
      <c r="S152" s="143"/>
      <c r="T152" s="146"/>
      <c r="U152" s="143"/>
      <c r="V152" s="143"/>
      <c r="W152" s="130"/>
      <c r="X152" s="130"/>
      <c r="Y152" s="130"/>
      <c r="Z152" s="130"/>
      <c r="AA152" s="143"/>
      <c r="AB152" s="130"/>
      <c r="AC152" s="143"/>
    </row>
    <row r="153" customFormat="false" ht="12.75" hidden="false" customHeight="false" outlineLevel="0" collapsed="false">
      <c r="C153" s="125"/>
      <c r="D153" s="129"/>
      <c r="E153" s="129"/>
      <c r="G153" s="129"/>
      <c r="H153" s="129"/>
      <c r="I153" s="129"/>
      <c r="J153" s="129"/>
      <c r="K153" s="129"/>
      <c r="L153" s="129"/>
      <c r="M153" s="142"/>
      <c r="N153" s="129"/>
      <c r="O153" s="144"/>
      <c r="P153" s="145"/>
      <c r="Q153" s="146"/>
      <c r="R153" s="147"/>
      <c r="S153" s="143"/>
      <c r="T153" s="146"/>
      <c r="U153" s="143"/>
      <c r="V153" s="143"/>
      <c r="W153" s="130"/>
      <c r="X153" s="130"/>
      <c r="Y153" s="130"/>
      <c r="Z153" s="130"/>
      <c r="AA153" s="143"/>
      <c r="AB153" s="130"/>
      <c r="AC153" s="143"/>
    </row>
    <row r="154" customFormat="false" ht="12.75" hidden="false" customHeight="false" outlineLevel="0" collapsed="false">
      <c r="C154" s="125"/>
      <c r="D154" s="129"/>
      <c r="E154" s="129"/>
      <c r="G154" s="129"/>
      <c r="H154" s="129"/>
      <c r="I154" s="129"/>
      <c r="J154" s="129"/>
      <c r="K154" s="129"/>
      <c r="L154" s="129"/>
      <c r="M154" s="142"/>
      <c r="N154" s="129"/>
      <c r="O154" s="144"/>
      <c r="P154" s="145"/>
      <c r="Q154" s="146"/>
      <c r="R154" s="147"/>
      <c r="S154" s="143"/>
      <c r="T154" s="146"/>
      <c r="U154" s="143"/>
      <c r="V154" s="143"/>
      <c r="W154" s="130"/>
      <c r="X154" s="130"/>
      <c r="Y154" s="130"/>
      <c r="Z154" s="130"/>
      <c r="AA154" s="143"/>
      <c r="AB154" s="130"/>
      <c r="AC154" s="143"/>
    </row>
    <row r="155" customFormat="false" ht="12.75" hidden="false" customHeight="false" outlineLevel="0" collapsed="false">
      <c r="C155" s="125"/>
      <c r="D155" s="129"/>
      <c r="E155" s="129"/>
      <c r="G155" s="129"/>
      <c r="H155" s="129"/>
      <c r="I155" s="129"/>
      <c r="J155" s="129"/>
      <c r="K155" s="129"/>
      <c r="L155" s="129"/>
      <c r="M155" s="142"/>
      <c r="N155" s="129"/>
      <c r="O155" s="144"/>
      <c r="P155" s="145"/>
      <c r="Q155" s="146"/>
      <c r="R155" s="147"/>
      <c r="S155" s="143"/>
      <c r="T155" s="146"/>
      <c r="U155" s="143"/>
      <c r="V155" s="143"/>
      <c r="W155" s="130"/>
      <c r="X155" s="130"/>
      <c r="Y155" s="130"/>
      <c r="Z155" s="130"/>
      <c r="AA155" s="143"/>
      <c r="AB155" s="130"/>
      <c r="AC155" s="143"/>
    </row>
    <row r="156" customFormat="false" ht="12.75" hidden="false" customHeight="false" outlineLevel="0" collapsed="false">
      <c r="C156" s="125"/>
      <c r="D156" s="129"/>
      <c r="E156" s="129"/>
      <c r="G156" s="129"/>
      <c r="H156" s="129"/>
      <c r="I156" s="129"/>
      <c r="J156" s="129"/>
      <c r="K156" s="129"/>
      <c r="L156" s="129"/>
      <c r="M156" s="142"/>
      <c r="N156" s="129"/>
      <c r="O156" s="144"/>
      <c r="P156" s="145"/>
      <c r="Q156" s="146"/>
      <c r="R156" s="147"/>
      <c r="S156" s="143"/>
      <c r="T156" s="146"/>
      <c r="U156" s="143"/>
      <c r="V156" s="143"/>
      <c r="W156" s="130"/>
      <c r="X156" s="130"/>
      <c r="Y156" s="130"/>
      <c r="Z156" s="130"/>
      <c r="AA156" s="143"/>
      <c r="AB156" s="130"/>
      <c r="AC156" s="143"/>
    </row>
    <row r="157" customFormat="false" ht="12.75" hidden="false" customHeight="false" outlineLevel="0" collapsed="false">
      <c r="C157" s="125"/>
      <c r="D157" s="129"/>
      <c r="E157" s="129"/>
      <c r="G157" s="129"/>
      <c r="H157" s="129"/>
      <c r="I157" s="129"/>
      <c r="J157" s="129"/>
      <c r="K157" s="129"/>
      <c r="L157" s="129"/>
      <c r="M157" s="142"/>
      <c r="N157" s="129"/>
      <c r="O157" s="144"/>
      <c r="P157" s="145"/>
      <c r="Q157" s="146"/>
      <c r="R157" s="147"/>
      <c r="S157" s="143"/>
      <c r="T157" s="146"/>
      <c r="U157" s="143"/>
      <c r="V157" s="143"/>
      <c r="W157" s="130"/>
      <c r="X157" s="130"/>
      <c r="Y157" s="130"/>
      <c r="Z157" s="130"/>
      <c r="AA157" s="143"/>
      <c r="AB157" s="130"/>
      <c r="AC157" s="143"/>
    </row>
    <row r="158" customFormat="false" ht="12.75" hidden="false" customHeight="false" outlineLevel="0" collapsed="false">
      <c r="C158" s="125"/>
      <c r="D158" s="129"/>
      <c r="E158" s="129"/>
      <c r="G158" s="129"/>
      <c r="H158" s="129"/>
      <c r="I158" s="129"/>
      <c r="J158" s="129"/>
      <c r="K158" s="129"/>
      <c r="L158" s="129"/>
      <c r="M158" s="142"/>
      <c r="N158" s="129"/>
      <c r="O158" s="144"/>
      <c r="P158" s="145"/>
      <c r="Q158" s="146"/>
      <c r="R158" s="147"/>
      <c r="S158" s="143"/>
      <c r="T158" s="146"/>
      <c r="U158" s="143"/>
      <c r="V158" s="143"/>
      <c r="W158" s="130"/>
      <c r="X158" s="130"/>
      <c r="Y158" s="130"/>
      <c r="Z158" s="130"/>
      <c r="AA158" s="143"/>
      <c r="AB158" s="130"/>
      <c r="AC158" s="143"/>
    </row>
    <row r="159" customFormat="false" ht="12.75" hidden="false" customHeight="false" outlineLevel="0" collapsed="false">
      <c r="C159" s="125"/>
      <c r="D159" s="129"/>
      <c r="E159" s="129"/>
      <c r="G159" s="129"/>
      <c r="H159" s="129"/>
      <c r="I159" s="129"/>
      <c r="J159" s="129"/>
      <c r="K159" s="129"/>
      <c r="L159" s="129"/>
      <c r="M159" s="142"/>
      <c r="N159" s="129"/>
      <c r="O159" s="144"/>
      <c r="P159" s="145"/>
      <c r="Q159" s="146"/>
      <c r="R159" s="147"/>
      <c r="S159" s="143"/>
      <c r="T159" s="146"/>
      <c r="U159" s="143"/>
      <c r="V159" s="143"/>
      <c r="W159" s="130"/>
      <c r="X159" s="130"/>
      <c r="Y159" s="130"/>
      <c r="Z159" s="130"/>
      <c r="AA159" s="143"/>
      <c r="AB159" s="130"/>
      <c r="AC159" s="143"/>
    </row>
    <row r="160" customFormat="false" ht="12.75" hidden="false" customHeight="false" outlineLevel="0" collapsed="false">
      <c r="C160" s="125"/>
      <c r="D160" s="129"/>
      <c r="E160" s="129"/>
      <c r="G160" s="129"/>
      <c r="H160" s="129"/>
      <c r="I160" s="129"/>
      <c r="J160" s="129"/>
      <c r="K160" s="129"/>
      <c r="L160" s="129"/>
      <c r="M160" s="142"/>
      <c r="N160" s="129"/>
      <c r="O160" s="144"/>
      <c r="P160" s="145"/>
      <c r="Q160" s="146"/>
      <c r="R160" s="147"/>
      <c r="S160" s="143"/>
      <c r="T160" s="146"/>
      <c r="U160" s="143"/>
      <c r="V160" s="143"/>
      <c r="W160" s="130"/>
      <c r="X160" s="130"/>
      <c r="Y160" s="130"/>
      <c r="Z160" s="130"/>
      <c r="AA160" s="143"/>
      <c r="AB160" s="130"/>
      <c r="AC160" s="143"/>
    </row>
    <row r="161" customFormat="false" ht="12.75" hidden="false" customHeight="false" outlineLevel="0" collapsed="false">
      <c r="C161" s="125"/>
      <c r="D161" s="129"/>
      <c r="E161" s="129"/>
      <c r="G161" s="129"/>
      <c r="H161" s="129"/>
      <c r="I161" s="129"/>
      <c r="J161" s="129"/>
      <c r="K161" s="129"/>
      <c r="L161" s="129"/>
      <c r="M161" s="142"/>
      <c r="N161" s="129"/>
      <c r="O161" s="144"/>
      <c r="P161" s="145"/>
      <c r="Q161" s="146"/>
      <c r="R161" s="147"/>
      <c r="S161" s="143"/>
      <c r="T161" s="146"/>
      <c r="U161" s="143"/>
      <c r="V161" s="143"/>
      <c r="W161" s="130"/>
      <c r="X161" s="130"/>
      <c r="Y161" s="130"/>
      <c r="Z161" s="130"/>
      <c r="AA161" s="143"/>
      <c r="AB161" s="130"/>
      <c r="AC161" s="143"/>
    </row>
    <row r="162" customFormat="false" ht="12.75" hidden="false" customHeight="false" outlineLevel="0" collapsed="false">
      <c r="C162" s="125"/>
      <c r="D162" s="129"/>
      <c r="E162" s="129"/>
      <c r="G162" s="129"/>
      <c r="H162" s="129"/>
      <c r="I162" s="129"/>
      <c r="J162" s="129"/>
      <c r="K162" s="129"/>
      <c r="L162" s="129"/>
      <c r="M162" s="142"/>
      <c r="N162" s="129"/>
      <c r="O162" s="144"/>
      <c r="P162" s="145"/>
      <c r="Q162" s="146"/>
      <c r="R162" s="147"/>
      <c r="S162" s="143"/>
      <c r="T162" s="146"/>
      <c r="U162" s="143"/>
      <c r="V162" s="143"/>
      <c r="W162" s="130"/>
      <c r="X162" s="130"/>
      <c r="Y162" s="130"/>
      <c r="Z162" s="130"/>
      <c r="AA162" s="143"/>
      <c r="AB162" s="130"/>
      <c r="AC162" s="143"/>
    </row>
    <row r="163" customFormat="false" ht="12.75" hidden="false" customHeight="false" outlineLevel="0" collapsed="false">
      <c r="C163" s="125"/>
      <c r="D163" s="129"/>
      <c r="E163" s="129"/>
      <c r="G163" s="129"/>
      <c r="H163" s="129"/>
      <c r="I163" s="129"/>
      <c r="J163" s="129"/>
      <c r="K163" s="129"/>
      <c r="L163" s="129"/>
      <c r="M163" s="142"/>
      <c r="N163" s="129"/>
      <c r="O163" s="144"/>
      <c r="P163" s="145"/>
      <c r="Q163" s="146"/>
      <c r="R163" s="147"/>
      <c r="S163" s="143"/>
      <c r="T163" s="146"/>
      <c r="U163" s="143"/>
      <c r="V163" s="143"/>
      <c r="W163" s="130"/>
      <c r="X163" s="130"/>
      <c r="Y163" s="130"/>
      <c r="Z163" s="130"/>
      <c r="AA163" s="143"/>
      <c r="AB163" s="130"/>
      <c r="AC163" s="143"/>
    </row>
    <row r="164" customFormat="false" ht="12.75" hidden="false" customHeight="false" outlineLevel="0" collapsed="false">
      <c r="C164" s="125"/>
      <c r="D164" s="129"/>
      <c r="E164" s="129"/>
      <c r="G164" s="129"/>
      <c r="H164" s="129"/>
      <c r="I164" s="129"/>
      <c r="J164" s="129"/>
      <c r="K164" s="129"/>
      <c r="L164" s="129"/>
      <c r="M164" s="142"/>
      <c r="N164" s="129"/>
      <c r="O164" s="144"/>
      <c r="P164" s="145"/>
      <c r="Q164" s="146"/>
      <c r="R164" s="147"/>
      <c r="S164" s="143"/>
      <c r="T164" s="146"/>
      <c r="U164" s="143"/>
      <c r="V164" s="143"/>
      <c r="W164" s="130"/>
      <c r="X164" s="130"/>
      <c r="Y164" s="130"/>
      <c r="Z164" s="130"/>
      <c r="AA164" s="143"/>
      <c r="AB164" s="130"/>
      <c r="AC164" s="143"/>
    </row>
    <row r="165" customFormat="false" ht="12.75" hidden="false" customHeight="false" outlineLevel="0" collapsed="false">
      <c r="C165" s="125"/>
      <c r="D165" s="129"/>
      <c r="E165" s="129"/>
      <c r="G165" s="129"/>
      <c r="H165" s="129"/>
      <c r="I165" s="129"/>
      <c r="J165" s="129"/>
      <c r="K165" s="129"/>
      <c r="L165" s="129"/>
      <c r="M165" s="142"/>
      <c r="N165" s="129"/>
      <c r="O165" s="144"/>
      <c r="P165" s="145"/>
      <c r="Q165" s="146"/>
      <c r="R165" s="147"/>
      <c r="S165" s="143"/>
      <c r="T165" s="146"/>
      <c r="U165" s="143"/>
      <c r="V165" s="143"/>
      <c r="W165" s="130"/>
      <c r="X165" s="130"/>
      <c r="Y165" s="130"/>
      <c r="Z165" s="130"/>
      <c r="AA165" s="143"/>
      <c r="AB165" s="130"/>
      <c r="AC165" s="143"/>
    </row>
    <row r="166" customFormat="false" ht="12.75" hidden="false" customHeight="false" outlineLevel="0" collapsed="false">
      <c r="C166" s="125"/>
      <c r="D166" s="129"/>
      <c r="E166" s="129"/>
      <c r="G166" s="129"/>
      <c r="H166" s="129"/>
      <c r="I166" s="129"/>
      <c r="J166" s="129"/>
      <c r="K166" s="129"/>
      <c r="L166" s="129"/>
      <c r="M166" s="142"/>
      <c r="N166" s="129"/>
      <c r="O166" s="144"/>
      <c r="P166" s="145"/>
      <c r="Q166" s="146"/>
      <c r="R166" s="147"/>
      <c r="S166" s="143"/>
      <c r="T166" s="146"/>
      <c r="U166" s="143"/>
      <c r="V166" s="143"/>
      <c r="W166" s="130"/>
      <c r="X166" s="130"/>
      <c r="Y166" s="130"/>
      <c r="Z166" s="130"/>
      <c r="AA166" s="143"/>
      <c r="AB166" s="130"/>
      <c r="AC166" s="143"/>
    </row>
    <row r="167" customFormat="false" ht="12.75" hidden="false" customHeight="false" outlineLevel="0" collapsed="false">
      <c r="C167" s="125"/>
      <c r="D167" s="129"/>
      <c r="E167" s="129"/>
      <c r="G167" s="129"/>
      <c r="H167" s="129"/>
      <c r="I167" s="129"/>
      <c r="J167" s="129"/>
      <c r="K167" s="129"/>
      <c r="L167" s="129"/>
      <c r="M167" s="142"/>
      <c r="N167" s="129"/>
      <c r="O167" s="144"/>
      <c r="P167" s="145"/>
      <c r="Q167" s="146"/>
      <c r="R167" s="147"/>
      <c r="S167" s="143"/>
      <c r="T167" s="146"/>
      <c r="U167" s="143"/>
      <c r="V167" s="143"/>
      <c r="W167" s="130"/>
      <c r="X167" s="130"/>
      <c r="Y167" s="130"/>
      <c r="Z167" s="130"/>
      <c r="AA167" s="143"/>
      <c r="AB167" s="130"/>
      <c r="AC167" s="143"/>
    </row>
    <row r="168" customFormat="false" ht="12.75" hidden="false" customHeight="false" outlineLevel="0" collapsed="false">
      <c r="C168" s="125"/>
      <c r="D168" s="129"/>
      <c r="E168" s="129"/>
      <c r="G168" s="129"/>
      <c r="H168" s="129"/>
      <c r="I168" s="129"/>
      <c r="J168" s="129"/>
      <c r="K168" s="129"/>
      <c r="L168" s="129"/>
      <c r="M168" s="142"/>
      <c r="N168" s="129"/>
      <c r="O168" s="144"/>
      <c r="P168" s="145"/>
      <c r="Q168" s="146"/>
      <c r="R168" s="147"/>
      <c r="S168" s="143"/>
      <c r="T168" s="146"/>
      <c r="U168" s="143"/>
      <c r="V168" s="143"/>
      <c r="W168" s="130"/>
      <c r="X168" s="130"/>
      <c r="Y168" s="130"/>
      <c r="Z168" s="130"/>
      <c r="AA168" s="143"/>
      <c r="AB168" s="130"/>
      <c r="AC168" s="143"/>
    </row>
    <row r="169" customFormat="false" ht="12.75" hidden="false" customHeight="false" outlineLevel="0" collapsed="false">
      <c r="C169" s="125"/>
      <c r="D169" s="129"/>
      <c r="E169" s="129"/>
      <c r="G169" s="129"/>
      <c r="H169" s="129"/>
      <c r="I169" s="129"/>
      <c r="J169" s="129"/>
      <c r="K169" s="129"/>
      <c r="L169" s="129"/>
      <c r="M169" s="142"/>
      <c r="N169" s="129"/>
      <c r="O169" s="144"/>
      <c r="P169" s="145"/>
      <c r="Q169" s="146"/>
      <c r="R169" s="147"/>
      <c r="S169" s="143"/>
      <c r="T169" s="146"/>
      <c r="U169" s="143"/>
      <c r="V169" s="143"/>
      <c r="W169" s="130"/>
      <c r="X169" s="130"/>
      <c r="Y169" s="130"/>
      <c r="Z169" s="130"/>
      <c r="AA169" s="143"/>
      <c r="AB169" s="130"/>
      <c r="AC169" s="143"/>
    </row>
    <row r="170" customFormat="false" ht="12.75" hidden="false" customHeight="false" outlineLevel="0" collapsed="false">
      <c r="C170" s="125"/>
      <c r="D170" s="129"/>
      <c r="E170" s="129"/>
      <c r="G170" s="129"/>
      <c r="H170" s="129"/>
      <c r="I170" s="129"/>
      <c r="J170" s="129"/>
      <c r="K170" s="129"/>
      <c r="L170" s="129"/>
      <c r="M170" s="142"/>
      <c r="N170" s="129"/>
      <c r="O170" s="144"/>
      <c r="P170" s="145"/>
      <c r="Q170" s="146"/>
      <c r="R170" s="147"/>
      <c r="S170" s="143"/>
      <c r="T170" s="146"/>
      <c r="U170" s="143"/>
      <c r="V170" s="143"/>
      <c r="W170" s="130"/>
      <c r="X170" s="130"/>
      <c r="Y170" s="130"/>
      <c r="Z170" s="130"/>
      <c r="AA170" s="143"/>
      <c r="AB170" s="130"/>
      <c r="AC170" s="143"/>
    </row>
    <row r="171" customFormat="false" ht="12.75" hidden="false" customHeight="false" outlineLevel="0" collapsed="false">
      <c r="C171" s="125"/>
      <c r="D171" s="129"/>
      <c r="E171" s="129"/>
      <c r="G171" s="129"/>
      <c r="H171" s="129"/>
      <c r="I171" s="129"/>
      <c r="J171" s="129"/>
      <c r="K171" s="129"/>
      <c r="L171" s="129"/>
      <c r="M171" s="142"/>
      <c r="N171" s="129"/>
      <c r="O171" s="144"/>
      <c r="P171" s="145"/>
      <c r="Q171" s="146"/>
      <c r="R171" s="147"/>
      <c r="S171" s="143"/>
      <c r="T171" s="146"/>
      <c r="U171" s="143"/>
      <c r="V171" s="143"/>
      <c r="W171" s="130"/>
      <c r="X171" s="130"/>
      <c r="Y171" s="130"/>
      <c r="Z171" s="130"/>
      <c r="AA171" s="143"/>
      <c r="AB171" s="130"/>
      <c r="AC171" s="143"/>
    </row>
    <row r="172" customFormat="false" ht="12.75" hidden="false" customHeight="false" outlineLevel="0" collapsed="false">
      <c r="C172" s="125"/>
      <c r="D172" s="129"/>
      <c r="E172" s="129"/>
      <c r="G172" s="129"/>
      <c r="H172" s="129"/>
      <c r="I172" s="129"/>
      <c r="J172" s="129"/>
      <c r="K172" s="129"/>
      <c r="L172" s="129"/>
      <c r="M172" s="142"/>
      <c r="N172" s="129"/>
      <c r="O172" s="144"/>
      <c r="P172" s="145"/>
      <c r="Q172" s="146"/>
      <c r="R172" s="147"/>
      <c r="S172" s="143"/>
      <c r="T172" s="146"/>
      <c r="U172" s="143"/>
      <c r="V172" s="143"/>
      <c r="W172" s="130"/>
      <c r="X172" s="130"/>
      <c r="Y172" s="130"/>
      <c r="Z172" s="130"/>
      <c r="AA172" s="143"/>
      <c r="AB172" s="130"/>
      <c r="AC172" s="143"/>
    </row>
    <row r="173" customFormat="false" ht="12.75" hidden="false" customHeight="false" outlineLevel="0" collapsed="false">
      <c r="C173" s="125"/>
      <c r="D173" s="129"/>
      <c r="E173" s="129"/>
      <c r="G173" s="129"/>
      <c r="H173" s="129"/>
      <c r="I173" s="129"/>
      <c r="J173" s="129"/>
      <c r="K173" s="129"/>
      <c r="L173" s="129"/>
      <c r="M173" s="142"/>
      <c r="N173" s="129"/>
      <c r="O173" s="144"/>
      <c r="P173" s="145"/>
      <c r="Q173" s="146"/>
      <c r="R173" s="147"/>
      <c r="S173" s="143"/>
      <c r="T173" s="146"/>
      <c r="U173" s="143"/>
      <c r="V173" s="143"/>
      <c r="W173" s="130"/>
      <c r="X173" s="130"/>
      <c r="Y173" s="130"/>
      <c r="Z173" s="130"/>
      <c r="AA173" s="143"/>
      <c r="AB173" s="130"/>
      <c r="AC173" s="143"/>
    </row>
    <row r="174" customFormat="false" ht="12.75" hidden="false" customHeight="false" outlineLevel="0" collapsed="false">
      <c r="C174" s="125"/>
      <c r="D174" s="129"/>
      <c r="E174" s="129"/>
      <c r="G174" s="129"/>
      <c r="H174" s="129"/>
      <c r="I174" s="129"/>
      <c r="J174" s="129"/>
      <c r="K174" s="129"/>
      <c r="L174" s="129"/>
      <c r="M174" s="142"/>
      <c r="N174" s="129"/>
      <c r="O174" s="144"/>
      <c r="P174" s="145"/>
      <c r="Q174" s="146"/>
      <c r="R174" s="147"/>
      <c r="S174" s="143"/>
      <c r="T174" s="146"/>
      <c r="U174" s="143"/>
      <c r="V174" s="143"/>
      <c r="W174" s="130"/>
      <c r="X174" s="130"/>
      <c r="Y174" s="130"/>
      <c r="Z174" s="130"/>
      <c r="AA174" s="143"/>
      <c r="AB174" s="130"/>
      <c r="AC174" s="143"/>
    </row>
    <row r="175" customFormat="false" ht="12.75" hidden="false" customHeight="false" outlineLevel="0" collapsed="false">
      <c r="C175" s="125"/>
      <c r="D175" s="129"/>
      <c r="E175" s="129"/>
      <c r="G175" s="129"/>
      <c r="H175" s="129"/>
      <c r="I175" s="129"/>
      <c r="J175" s="129"/>
      <c r="K175" s="129"/>
      <c r="L175" s="129"/>
      <c r="M175" s="142"/>
      <c r="N175" s="129"/>
      <c r="O175" s="144"/>
      <c r="P175" s="145"/>
      <c r="Q175" s="146"/>
      <c r="R175" s="147"/>
      <c r="S175" s="143"/>
      <c r="T175" s="146"/>
      <c r="U175" s="143"/>
      <c r="V175" s="143"/>
      <c r="W175" s="130"/>
      <c r="X175" s="130"/>
      <c r="Y175" s="130"/>
      <c r="Z175" s="130"/>
      <c r="AA175" s="143"/>
      <c r="AB175" s="130"/>
      <c r="AC175" s="143"/>
    </row>
    <row r="176" customFormat="false" ht="12.75" hidden="false" customHeight="false" outlineLevel="0" collapsed="false">
      <c r="C176" s="125"/>
      <c r="D176" s="129"/>
      <c r="E176" s="129"/>
      <c r="G176" s="129"/>
      <c r="H176" s="129"/>
      <c r="I176" s="129"/>
      <c r="J176" s="129"/>
      <c r="K176" s="129"/>
      <c r="L176" s="129"/>
      <c r="M176" s="142"/>
      <c r="N176" s="129"/>
      <c r="O176" s="144"/>
      <c r="P176" s="145"/>
      <c r="Q176" s="146"/>
      <c r="R176" s="147"/>
      <c r="S176" s="143"/>
      <c r="T176" s="146"/>
      <c r="U176" s="143"/>
      <c r="V176" s="143"/>
      <c r="W176" s="130"/>
      <c r="X176" s="130"/>
      <c r="Y176" s="130"/>
      <c r="Z176" s="130"/>
      <c r="AA176" s="143"/>
      <c r="AB176" s="130"/>
      <c r="AC176" s="143"/>
    </row>
    <row r="177" customFormat="false" ht="12.75" hidden="false" customHeight="false" outlineLevel="0" collapsed="false">
      <c r="C177" s="125"/>
      <c r="D177" s="129"/>
      <c r="E177" s="129"/>
      <c r="G177" s="129"/>
      <c r="H177" s="129"/>
      <c r="I177" s="129"/>
      <c r="J177" s="129"/>
      <c r="K177" s="129"/>
      <c r="L177" s="129"/>
      <c r="M177" s="142"/>
      <c r="N177" s="129"/>
      <c r="O177" s="144"/>
      <c r="P177" s="145"/>
      <c r="Q177" s="146"/>
      <c r="R177" s="147"/>
      <c r="S177" s="143"/>
      <c r="T177" s="146"/>
      <c r="U177" s="143"/>
      <c r="V177" s="143"/>
      <c r="W177" s="130"/>
      <c r="X177" s="130"/>
      <c r="Y177" s="130"/>
      <c r="Z177" s="130"/>
      <c r="AA177" s="143"/>
      <c r="AB177" s="130"/>
      <c r="AC177" s="143"/>
    </row>
    <row r="178" customFormat="false" ht="12.75" hidden="false" customHeight="false" outlineLevel="0" collapsed="false">
      <c r="C178" s="125"/>
      <c r="D178" s="129"/>
      <c r="E178" s="129"/>
      <c r="G178" s="129"/>
      <c r="H178" s="129"/>
      <c r="I178" s="129"/>
      <c r="J178" s="129"/>
      <c r="K178" s="129"/>
      <c r="L178" s="129"/>
      <c r="M178" s="142"/>
      <c r="N178" s="129"/>
      <c r="O178" s="144"/>
      <c r="P178" s="145"/>
      <c r="Q178" s="146"/>
      <c r="R178" s="147"/>
      <c r="S178" s="143"/>
      <c r="T178" s="146"/>
      <c r="U178" s="143"/>
      <c r="V178" s="143"/>
      <c r="W178" s="130"/>
      <c r="X178" s="130"/>
      <c r="Y178" s="130"/>
      <c r="Z178" s="130"/>
      <c r="AA178" s="143"/>
      <c r="AB178" s="130"/>
      <c r="AC178" s="143"/>
    </row>
    <row r="179" customFormat="false" ht="12.75" hidden="false" customHeight="false" outlineLevel="0" collapsed="false">
      <c r="C179" s="125"/>
      <c r="D179" s="129"/>
      <c r="E179" s="129"/>
      <c r="G179" s="129"/>
      <c r="H179" s="129"/>
      <c r="I179" s="129"/>
      <c r="J179" s="129"/>
      <c r="K179" s="129"/>
      <c r="L179" s="129"/>
      <c r="M179" s="142"/>
      <c r="N179" s="129"/>
      <c r="O179" s="144"/>
      <c r="P179" s="145"/>
      <c r="Q179" s="146"/>
      <c r="R179" s="147"/>
      <c r="S179" s="143"/>
      <c r="T179" s="146"/>
      <c r="U179" s="143"/>
      <c r="V179" s="143"/>
      <c r="W179" s="130"/>
      <c r="X179" s="130"/>
      <c r="Y179" s="130"/>
      <c r="Z179" s="130"/>
      <c r="AA179" s="143"/>
      <c r="AB179" s="130"/>
      <c r="AC179" s="143"/>
    </row>
    <row r="180" customFormat="false" ht="12.75" hidden="false" customHeight="false" outlineLevel="0" collapsed="false">
      <c r="C180" s="125"/>
      <c r="D180" s="129"/>
      <c r="E180" s="129"/>
      <c r="G180" s="129"/>
      <c r="H180" s="129"/>
      <c r="I180" s="129"/>
      <c r="J180" s="129"/>
      <c r="K180" s="129"/>
      <c r="L180" s="129"/>
      <c r="M180" s="142"/>
      <c r="N180" s="129"/>
      <c r="O180" s="144"/>
      <c r="P180" s="145"/>
      <c r="Q180" s="146"/>
      <c r="R180" s="147"/>
      <c r="S180" s="143"/>
      <c r="T180" s="146"/>
      <c r="U180" s="143"/>
      <c r="V180" s="143"/>
      <c r="W180" s="130"/>
      <c r="X180" s="130"/>
      <c r="Y180" s="130"/>
      <c r="Z180" s="130"/>
      <c r="AA180" s="143"/>
      <c r="AB180" s="130"/>
      <c r="AC180" s="143"/>
    </row>
    <row r="181" customFormat="false" ht="12.75" hidden="false" customHeight="false" outlineLevel="0" collapsed="false">
      <c r="C181" s="125"/>
      <c r="D181" s="129"/>
      <c r="E181" s="129"/>
      <c r="G181" s="129"/>
      <c r="H181" s="129"/>
      <c r="I181" s="129"/>
      <c r="J181" s="129"/>
      <c r="K181" s="129"/>
      <c r="L181" s="129"/>
      <c r="M181" s="142"/>
      <c r="N181" s="129"/>
      <c r="O181" s="144"/>
      <c r="P181" s="145"/>
      <c r="Q181" s="146"/>
      <c r="R181" s="147"/>
      <c r="S181" s="143"/>
      <c r="T181" s="146"/>
      <c r="U181" s="143"/>
      <c r="V181" s="143"/>
      <c r="W181" s="130"/>
      <c r="X181" s="130"/>
      <c r="Y181" s="130"/>
      <c r="Z181" s="130"/>
      <c r="AA181" s="143"/>
      <c r="AB181" s="130"/>
      <c r="AC181" s="143"/>
    </row>
    <row r="182" customFormat="false" ht="12.75" hidden="false" customHeight="false" outlineLevel="0" collapsed="false">
      <c r="C182" s="125"/>
      <c r="D182" s="129"/>
      <c r="E182" s="129"/>
      <c r="G182" s="129"/>
      <c r="H182" s="129"/>
      <c r="I182" s="129"/>
      <c r="J182" s="129"/>
      <c r="K182" s="129"/>
      <c r="L182" s="129"/>
      <c r="M182" s="142"/>
      <c r="N182" s="129"/>
      <c r="O182" s="144"/>
      <c r="P182" s="145"/>
      <c r="Q182" s="146"/>
      <c r="R182" s="147"/>
      <c r="S182" s="143"/>
      <c r="T182" s="146"/>
      <c r="U182" s="143"/>
      <c r="V182" s="143"/>
      <c r="W182" s="130"/>
      <c r="X182" s="130"/>
      <c r="Y182" s="130"/>
      <c r="Z182" s="130"/>
      <c r="AA182" s="143"/>
      <c r="AB182" s="130"/>
      <c r="AC182" s="143"/>
    </row>
    <row r="183" customFormat="false" ht="12.75" hidden="false" customHeight="false" outlineLevel="0" collapsed="false">
      <c r="C183" s="125"/>
      <c r="D183" s="129"/>
      <c r="E183" s="129"/>
      <c r="G183" s="129"/>
      <c r="H183" s="129"/>
      <c r="I183" s="129"/>
      <c r="J183" s="129"/>
      <c r="K183" s="129"/>
      <c r="L183" s="129"/>
      <c r="M183" s="142"/>
      <c r="N183" s="129"/>
      <c r="O183" s="144"/>
      <c r="P183" s="145"/>
      <c r="Q183" s="146"/>
      <c r="R183" s="147"/>
      <c r="S183" s="143"/>
      <c r="T183" s="146"/>
      <c r="U183" s="143"/>
      <c r="V183" s="143"/>
      <c r="W183" s="130"/>
      <c r="X183" s="130"/>
      <c r="Y183" s="130"/>
      <c r="Z183" s="130"/>
      <c r="AA183" s="143"/>
      <c r="AB183" s="130"/>
      <c r="AC183" s="143"/>
    </row>
    <row r="184" customFormat="false" ht="12.75" hidden="false" customHeight="false" outlineLevel="0" collapsed="false">
      <c r="C184" s="125"/>
      <c r="D184" s="129"/>
      <c r="E184" s="129"/>
      <c r="G184" s="129"/>
      <c r="H184" s="129"/>
      <c r="I184" s="129"/>
      <c r="J184" s="129"/>
      <c r="K184" s="129"/>
      <c r="L184" s="129"/>
      <c r="M184" s="142"/>
      <c r="N184" s="129"/>
      <c r="O184" s="144"/>
      <c r="P184" s="145"/>
      <c r="Q184" s="146"/>
      <c r="R184" s="147"/>
      <c r="S184" s="143"/>
      <c r="T184" s="146"/>
      <c r="U184" s="143"/>
      <c r="V184" s="143"/>
      <c r="W184" s="130"/>
      <c r="X184" s="130"/>
      <c r="Y184" s="130"/>
      <c r="Z184" s="130"/>
      <c r="AA184" s="143"/>
      <c r="AB184" s="130"/>
      <c r="AC184" s="143"/>
    </row>
    <row r="185" customFormat="false" ht="12.75" hidden="false" customHeight="false" outlineLevel="0" collapsed="false">
      <c r="C185" s="125"/>
      <c r="D185" s="129"/>
      <c r="E185" s="129"/>
      <c r="G185" s="129"/>
      <c r="H185" s="129"/>
      <c r="I185" s="129"/>
      <c r="J185" s="129"/>
      <c r="K185" s="129"/>
      <c r="L185" s="129"/>
      <c r="M185" s="142"/>
      <c r="N185" s="129"/>
      <c r="O185" s="144"/>
      <c r="P185" s="145"/>
      <c r="Q185" s="146"/>
      <c r="R185" s="147"/>
      <c r="S185" s="143"/>
      <c r="T185" s="146"/>
      <c r="U185" s="143"/>
      <c r="V185" s="143"/>
      <c r="W185" s="130"/>
      <c r="X185" s="130"/>
      <c r="Y185" s="130"/>
      <c r="Z185" s="130"/>
      <c r="AA185" s="143"/>
      <c r="AB185" s="130"/>
      <c r="AC185" s="143"/>
    </row>
    <row r="186" customFormat="false" ht="12.75" hidden="false" customHeight="false" outlineLevel="0" collapsed="false">
      <c r="C186" s="125"/>
      <c r="D186" s="129"/>
      <c r="E186" s="129"/>
      <c r="G186" s="129"/>
      <c r="H186" s="129"/>
      <c r="I186" s="129"/>
      <c r="J186" s="129"/>
      <c r="K186" s="129"/>
      <c r="L186" s="129"/>
      <c r="M186" s="142"/>
      <c r="N186" s="129"/>
      <c r="O186" s="144"/>
      <c r="P186" s="145"/>
      <c r="Q186" s="146"/>
      <c r="R186" s="147"/>
      <c r="S186" s="143"/>
      <c r="T186" s="146"/>
      <c r="U186" s="143"/>
      <c r="V186" s="143"/>
      <c r="W186" s="130"/>
      <c r="X186" s="130"/>
      <c r="Y186" s="130"/>
      <c r="Z186" s="130"/>
      <c r="AA186" s="143"/>
      <c r="AB186" s="130"/>
      <c r="AC186" s="143"/>
    </row>
    <row r="187" customFormat="false" ht="12.75" hidden="false" customHeight="false" outlineLevel="0" collapsed="false">
      <c r="C187" s="125"/>
      <c r="D187" s="129"/>
      <c r="E187" s="129"/>
      <c r="G187" s="129"/>
      <c r="H187" s="129"/>
      <c r="I187" s="129"/>
      <c r="J187" s="129"/>
      <c r="K187" s="129"/>
      <c r="L187" s="129"/>
      <c r="M187" s="142"/>
      <c r="N187" s="129"/>
      <c r="O187" s="144"/>
      <c r="P187" s="145"/>
      <c r="Q187" s="146"/>
      <c r="R187" s="147"/>
      <c r="S187" s="143"/>
      <c r="T187" s="146"/>
      <c r="U187" s="143"/>
      <c r="V187" s="143"/>
      <c r="W187" s="130"/>
      <c r="X187" s="130"/>
      <c r="Y187" s="130"/>
      <c r="Z187" s="130"/>
      <c r="AA187" s="143"/>
      <c r="AB187" s="130"/>
      <c r="AC187" s="143"/>
    </row>
    <row r="188" customFormat="false" ht="12.75" hidden="false" customHeight="false" outlineLevel="0" collapsed="false">
      <c r="C188" s="125"/>
      <c r="D188" s="129"/>
      <c r="E188" s="129"/>
      <c r="G188" s="129"/>
      <c r="H188" s="129"/>
      <c r="I188" s="129"/>
      <c r="J188" s="129"/>
      <c r="K188" s="129"/>
      <c r="L188" s="129"/>
      <c r="M188" s="142"/>
      <c r="N188" s="129"/>
      <c r="O188" s="144"/>
      <c r="P188" s="145"/>
      <c r="Q188" s="146"/>
      <c r="R188" s="147"/>
      <c r="S188" s="143"/>
      <c r="T188" s="146"/>
      <c r="U188" s="143"/>
      <c r="V188" s="143"/>
      <c r="W188" s="130"/>
      <c r="X188" s="130"/>
      <c r="Y188" s="130"/>
      <c r="Z188" s="130"/>
      <c r="AA188" s="143"/>
      <c r="AB188" s="130"/>
      <c r="AC188" s="143"/>
    </row>
    <row r="189" customFormat="false" ht="12.75" hidden="false" customHeight="false" outlineLevel="0" collapsed="false">
      <c r="C189" s="125"/>
      <c r="D189" s="129"/>
      <c r="E189" s="129"/>
      <c r="G189" s="129"/>
      <c r="H189" s="129"/>
      <c r="I189" s="129"/>
      <c r="J189" s="129"/>
      <c r="K189" s="129"/>
      <c r="L189" s="129"/>
      <c r="M189" s="142"/>
      <c r="N189" s="129"/>
      <c r="O189" s="144"/>
      <c r="P189" s="145"/>
      <c r="Q189" s="146"/>
      <c r="R189" s="147"/>
      <c r="S189" s="143"/>
      <c r="T189" s="146"/>
      <c r="U189" s="143"/>
      <c r="V189" s="143"/>
      <c r="W189" s="130"/>
      <c r="X189" s="130"/>
      <c r="Y189" s="130"/>
      <c r="Z189" s="130"/>
      <c r="AA189" s="143"/>
      <c r="AB189" s="130"/>
      <c r="AC189" s="143"/>
    </row>
    <row r="190" customFormat="false" ht="12.75" hidden="false" customHeight="false" outlineLevel="0" collapsed="false">
      <c r="C190" s="125"/>
      <c r="D190" s="129"/>
      <c r="E190" s="129"/>
      <c r="G190" s="129"/>
      <c r="H190" s="129"/>
      <c r="I190" s="129"/>
      <c r="J190" s="129"/>
      <c r="K190" s="129"/>
      <c r="L190" s="129"/>
      <c r="M190" s="142"/>
      <c r="N190" s="129"/>
      <c r="O190" s="144"/>
      <c r="P190" s="145"/>
      <c r="Q190" s="146"/>
      <c r="R190" s="147"/>
      <c r="S190" s="143"/>
      <c r="T190" s="146"/>
      <c r="U190" s="143"/>
      <c r="V190" s="143"/>
      <c r="W190" s="130"/>
      <c r="X190" s="130"/>
      <c r="Y190" s="130"/>
      <c r="Z190" s="130"/>
      <c r="AA190" s="143"/>
      <c r="AB190" s="130"/>
      <c r="AC190" s="143"/>
    </row>
    <row r="191" customFormat="false" ht="12.75" hidden="false" customHeight="false" outlineLevel="0" collapsed="false">
      <c r="C191" s="125"/>
      <c r="D191" s="129"/>
      <c r="E191" s="129"/>
      <c r="G191" s="129"/>
      <c r="H191" s="129"/>
      <c r="I191" s="129"/>
      <c r="J191" s="129"/>
      <c r="K191" s="129"/>
      <c r="L191" s="129"/>
      <c r="M191" s="142"/>
      <c r="N191" s="129"/>
      <c r="O191" s="144"/>
      <c r="P191" s="145"/>
      <c r="Q191" s="146"/>
      <c r="R191" s="147"/>
      <c r="S191" s="143"/>
      <c r="T191" s="146"/>
      <c r="U191" s="143"/>
      <c r="V191" s="143"/>
      <c r="W191" s="130"/>
      <c r="X191" s="130"/>
      <c r="Y191" s="130"/>
      <c r="Z191" s="130"/>
      <c r="AA191" s="143"/>
      <c r="AB191" s="130"/>
      <c r="AC191" s="143"/>
    </row>
    <row r="192" customFormat="false" ht="12.75" hidden="false" customHeight="false" outlineLevel="0" collapsed="false">
      <c r="C192" s="125"/>
      <c r="D192" s="129"/>
      <c r="E192" s="129"/>
      <c r="G192" s="129"/>
      <c r="H192" s="129"/>
      <c r="I192" s="129"/>
      <c r="J192" s="129"/>
      <c r="K192" s="129"/>
      <c r="L192" s="129"/>
      <c r="M192" s="142"/>
      <c r="N192" s="129"/>
      <c r="O192" s="144"/>
      <c r="P192" s="145"/>
      <c r="Q192" s="146"/>
      <c r="R192" s="147"/>
      <c r="S192" s="143"/>
      <c r="T192" s="146"/>
      <c r="U192" s="143"/>
      <c r="V192" s="143"/>
      <c r="W192" s="130"/>
      <c r="X192" s="130"/>
      <c r="Y192" s="130"/>
      <c r="Z192" s="130"/>
      <c r="AA192" s="143"/>
      <c r="AB192" s="130"/>
      <c r="AC192" s="143"/>
    </row>
    <row r="193" customFormat="false" ht="12.75" hidden="false" customHeight="false" outlineLevel="0" collapsed="false">
      <c r="C193" s="125"/>
      <c r="D193" s="129"/>
      <c r="E193" s="129"/>
      <c r="G193" s="129"/>
      <c r="H193" s="129"/>
      <c r="I193" s="129"/>
      <c r="J193" s="129"/>
      <c r="K193" s="129"/>
      <c r="L193" s="129"/>
      <c r="M193" s="142"/>
      <c r="N193" s="129"/>
      <c r="O193" s="144"/>
      <c r="P193" s="145"/>
      <c r="Q193" s="146"/>
      <c r="R193" s="147"/>
      <c r="S193" s="143"/>
      <c r="T193" s="146"/>
      <c r="U193" s="143"/>
      <c r="V193" s="143"/>
      <c r="W193" s="130"/>
      <c r="X193" s="130"/>
      <c r="Y193" s="130"/>
      <c r="Z193" s="130"/>
      <c r="AA193" s="143"/>
      <c r="AB193" s="130"/>
      <c r="AC193" s="143"/>
    </row>
    <row r="194" customFormat="false" ht="12.75" hidden="false" customHeight="false" outlineLevel="0" collapsed="false">
      <c r="C194" s="125"/>
      <c r="D194" s="129"/>
      <c r="E194" s="129"/>
      <c r="G194" s="129"/>
      <c r="H194" s="129"/>
      <c r="I194" s="129"/>
      <c r="J194" s="129"/>
      <c r="K194" s="129"/>
      <c r="L194" s="129"/>
      <c r="M194" s="142"/>
      <c r="N194" s="129"/>
      <c r="O194" s="144"/>
      <c r="P194" s="145"/>
      <c r="Q194" s="146"/>
      <c r="R194" s="147"/>
      <c r="S194" s="143"/>
      <c r="T194" s="146"/>
      <c r="U194" s="143"/>
      <c r="V194" s="143"/>
      <c r="W194" s="130"/>
      <c r="X194" s="130"/>
      <c r="Y194" s="130"/>
      <c r="Z194" s="130"/>
      <c r="AA194" s="143"/>
      <c r="AB194" s="130"/>
      <c r="AC194" s="143"/>
    </row>
    <row r="195" customFormat="false" ht="12.75" hidden="false" customHeight="false" outlineLevel="0" collapsed="false">
      <c r="C195" s="125"/>
      <c r="D195" s="129"/>
      <c r="E195" s="129"/>
      <c r="G195" s="129"/>
      <c r="H195" s="129"/>
      <c r="I195" s="129"/>
      <c r="J195" s="129"/>
      <c r="K195" s="129"/>
      <c r="L195" s="129"/>
      <c r="M195" s="142"/>
      <c r="N195" s="129"/>
      <c r="O195" s="144"/>
      <c r="P195" s="145"/>
      <c r="Q195" s="146"/>
      <c r="R195" s="147"/>
      <c r="S195" s="143"/>
      <c r="T195" s="146"/>
      <c r="U195" s="143"/>
      <c r="V195" s="143"/>
      <c r="W195" s="130"/>
      <c r="X195" s="130"/>
      <c r="Y195" s="130"/>
      <c r="Z195" s="130"/>
      <c r="AA195" s="143"/>
      <c r="AB195" s="130"/>
      <c r="AC195" s="143"/>
    </row>
    <row r="196" customFormat="false" ht="12.75" hidden="false" customHeight="false" outlineLevel="0" collapsed="false">
      <c r="C196" s="125"/>
      <c r="D196" s="129"/>
      <c r="E196" s="129"/>
      <c r="G196" s="129"/>
      <c r="H196" s="129"/>
      <c r="I196" s="129"/>
      <c r="J196" s="129"/>
      <c r="K196" s="129"/>
      <c r="L196" s="129"/>
      <c r="M196" s="142"/>
      <c r="N196" s="129"/>
      <c r="O196" s="144"/>
      <c r="P196" s="145"/>
      <c r="Q196" s="146"/>
      <c r="R196" s="147"/>
      <c r="S196" s="143"/>
      <c r="T196" s="146"/>
      <c r="U196" s="143"/>
      <c r="V196" s="143"/>
      <c r="W196" s="130"/>
      <c r="X196" s="130"/>
      <c r="Y196" s="130"/>
      <c r="Z196" s="130"/>
      <c r="AA196" s="143"/>
      <c r="AB196" s="130"/>
      <c r="AC196" s="143"/>
    </row>
    <row r="197" customFormat="false" ht="12.75" hidden="false" customHeight="false" outlineLevel="0" collapsed="false">
      <c r="C197" s="125"/>
      <c r="D197" s="129"/>
      <c r="E197" s="129"/>
      <c r="G197" s="129"/>
      <c r="H197" s="129"/>
      <c r="I197" s="129"/>
      <c r="J197" s="129"/>
      <c r="K197" s="129"/>
      <c r="L197" s="129"/>
      <c r="M197" s="142"/>
      <c r="N197" s="129"/>
      <c r="O197" s="144"/>
      <c r="P197" s="145"/>
      <c r="Q197" s="146"/>
      <c r="R197" s="147"/>
      <c r="S197" s="143"/>
      <c r="T197" s="146"/>
      <c r="U197" s="143"/>
      <c r="V197" s="143"/>
      <c r="W197" s="130"/>
      <c r="X197" s="130"/>
      <c r="Y197" s="130"/>
      <c r="Z197" s="130"/>
      <c r="AA197" s="143"/>
      <c r="AB197" s="130"/>
      <c r="AC197" s="143"/>
    </row>
    <row r="198" customFormat="false" ht="12.75" hidden="false" customHeight="false" outlineLevel="0" collapsed="false">
      <c r="C198" s="125"/>
      <c r="D198" s="129"/>
      <c r="E198" s="129"/>
      <c r="G198" s="129"/>
      <c r="H198" s="129"/>
      <c r="I198" s="129"/>
      <c r="J198" s="129"/>
      <c r="K198" s="129"/>
      <c r="L198" s="129"/>
      <c r="M198" s="142"/>
      <c r="N198" s="129"/>
      <c r="O198" s="144"/>
      <c r="P198" s="145"/>
      <c r="Q198" s="146"/>
      <c r="R198" s="147"/>
      <c r="S198" s="143"/>
      <c r="T198" s="146"/>
      <c r="U198" s="143"/>
      <c r="V198" s="143"/>
      <c r="W198" s="130"/>
      <c r="X198" s="130"/>
      <c r="Y198" s="130"/>
      <c r="Z198" s="130"/>
      <c r="AA198" s="143"/>
      <c r="AB198" s="130"/>
      <c r="AC198" s="143"/>
    </row>
    <row r="199" customFormat="false" ht="12.75" hidden="false" customHeight="false" outlineLevel="0" collapsed="false">
      <c r="C199" s="125"/>
      <c r="D199" s="129"/>
      <c r="E199" s="129"/>
      <c r="G199" s="129"/>
      <c r="H199" s="129"/>
      <c r="I199" s="129"/>
      <c r="J199" s="129"/>
      <c r="K199" s="129"/>
      <c r="L199" s="129"/>
      <c r="M199" s="142"/>
      <c r="N199" s="129"/>
      <c r="O199" s="144"/>
      <c r="P199" s="145"/>
      <c r="Q199" s="146"/>
      <c r="R199" s="147"/>
      <c r="S199" s="143"/>
      <c r="T199" s="146"/>
      <c r="U199" s="143"/>
      <c r="V199" s="143"/>
      <c r="W199" s="130"/>
      <c r="X199" s="130"/>
      <c r="Y199" s="130"/>
      <c r="Z199" s="130"/>
      <c r="AA199" s="143"/>
      <c r="AB199" s="130"/>
      <c r="AC199" s="143"/>
    </row>
    <row r="200" customFormat="false" ht="12.75" hidden="false" customHeight="false" outlineLevel="0" collapsed="false">
      <c r="C200" s="125"/>
      <c r="D200" s="129"/>
      <c r="E200" s="129"/>
      <c r="G200" s="129"/>
      <c r="H200" s="129"/>
      <c r="I200" s="129"/>
      <c r="J200" s="129"/>
      <c r="K200" s="129"/>
      <c r="L200" s="129"/>
      <c r="M200" s="142"/>
      <c r="N200" s="129"/>
      <c r="O200" s="144"/>
      <c r="P200" s="145"/>
      <c r="Q200" s="146"/>
      <c r="R200" s="147"/>
      <c r="S200" s="143"/>
      <c r="T200" s="146"/>
      <c r="U200" s="143"/>
      <c r="V200" s="143"/>
      <c r="W200" s="130"/>
      <c r="X200" s="130"/>
      <c r="Y200" s="130"/>
      <c r="Z200" s="130"/>
      <c r="AA200" s="143"/>
      <c r="AB200" s="130"/>
      <c r="AC200" s="143"/>
    </row>
    <row r="201" customFormat="false" ht="12.75" hidden="false" customHeight="false" outlineLevel="0" collapsed="false">
      <c r="C201" s="125"/>
      <c r="D201" s="129"/>
      <c r="E201" s="129"/>
      <c r="G201" s="129"/>
      <c r="H201" s="129"/>
      <c r="I201" s="129"/>
      <c r="J201" s="129"/>
      <c r="K201" s="129"/>
      <c r="L201" s="129"/>
      <c r="M201" s="142"/>
      <c r="N201" s="129"/>
      <c r="O201" s="144"/>
      <c r="P201" s="145"/>
      <c r="Q201" s="146"/>
      <c r="R201" s="147"/>
      <c r="S201" s="143"/>
      <c r="T201" s="146"/>
      <c r="U201" s="143"/>
      <c r="V201" s="143"/>
      <c r="W201" s="130"/>
      <c r="X201" s="130"/>
      <c r="Y201" s="130"/>
      <c r="Z201" s="130"/>
      <c r="AA201" s="143"/>
      <c r="AB201" s="130"/>
      <c r="AC201" s="143"/>
    </row>
    <row r="202" customFormat="false" ht="12.75" hidden="false" customHeight="false" outlineLevel="0" collapsed="false">
      <c r="C202" s="125"/>
      <c r="D202" s="129"/>
      <c r="E202" s="129"/>
      <c r="G202" s="129"/>
      <c r="H202" s="129"/>
      <c r="I202" s="129"/>
      <c r="J202" s="129"/>
      <c r="K202" s="129"/>
      <c r="L202" s="129"/>
      <c r="M202" s="142"/>
      <c r="N202" s="129"/>
      <c r="O202" s="144"/>
      <c r="P202" s="145"/>
      <c r="Q202" s="146"/>
      <c r="R202" s="147"/>
      <c r="S202" s="143"/>
      <c r="T202" s="146"/>
      <c r="U202" s="143"/>
      <c r="V202" s="143"/>
      <c r="W202" s="130"/>
      <c r="X202" s="130"/>
      <c r="Y202" s="130"/>
      <c r="Z202" s="130"/>
      <c r="AA202" s="143"/>
      <c r="AB202" s="130"/>
      <c r="AC202" s="143"/>
    </row>
    <row r="203" customFormat="false" ht="12.75" hidden="false" customHeight="false" outlineLevel="0" collapsed="false">
      <c r="C203" s="125"/>
      <c r="D203" s="129"/>
      <c r="E203" s="129"/>
      <c r="G203" s="129"/>
      <c r="H203" s="129"/>
      <c r="I203" s="129"/>
      <c r="J203" s="129"/>
      <c r="K203" s="129"/>
      <c r="L203" s="129"/>
      <c r="M203" s="142"/>
      <c r="N203" s="129"/>
      <c r="O203" s="144"/>
      <c r="P203" s="145"/>
      <c r="Q203" s="146"/>
      <c r="R203" s="147"/>
      <c r="S203" s="143"/>
      <c r="T203" s="146"/>
      <c r="U203" s="143"/>
      <c r="V203" s="143"/>
      <c r="W203" s="130"/>
      <c r="X203" s="130"/>
      <c r="Y203" s="130"/>
      <c r="Z203" s="130"/>
      <c r="AA203" s="143"/>
      <c r="AB203" s="130"/>
      <c r="AC203" s="143"/>
    </row>
    <row r="204" customFormat="false" ht="12.75" hidden="false" customHeight="false" outlineLevel="0" collapsed="false">
      <c r="C204" s="125"/>
      <c r="D204" s="129"/>
      <c r="E204" s="129"/>
      <c r="G204" s="129"/>
      <c r="H204" s="129"/>
      <c r="I204" s="129"/>
      <c r="J204" s="129"/>
      <c r="K204" s="129"/>
      <c r="L204" s="129"/>
      <c r="M204" s="142"/>
      <c r="N204" s="129"/>
      <c r="O204" s="144"/>
      <c r="P204" s="145"/>
      <c r="Q204" s="146"/>
      <c r="R204" s="147"/>
      <c r="S204" s="143"/>
      <c r="T204" s="146"/>
      <c r="U204" s="143"/>
      <c r="V204" s="143"/>
      <c r="W204" s="130"/>
      <c r="X204" s="130"/>
      <c r="Y204" s="130"/>
      <c r="Z204" s="130"/>
      <c r="AA204" s="143"/>
      <c r="AB204" s="130"/>
      <c r="AC204" s="143"/>
    </row>
    <row r="205" customFormat="false" ht="12.75" hidden="false" customHeight="false" outlineLevel="0" collapsed="false">
      <c r="C205" s="125"/>
      <c r="D205" s="129"/>
      <c r="E205" s="129"/>
      <c r="G205" s="129"/>
      <c r="H205" s="129"/>
      <c r="I205" s="129"/>
      <c r="J205" s="129"/>
      <c r="K205" s="129"/>
      <c r="L205" s="129"/>
      <c r="M205" s="142"/>
      <c r="N205" s="129"/>
      <c r="O205" s="144"/>
      <c r="P205" s="145"/>
      <c r="Q205" s="146"/>
      <c r="R205" s="147"/>
      <c r="S205" s="143"/>
      <c r="T205" s="146"/>
      <c r="U205" s="143"/>
      <c r="V205" s="143"/>
      <c r="W205" s="130"/>
      <c r="X205" s="130"/>
      <c r="Y205" s="130"/>
      <c r="Z205" s="130"/>
      <c r="AA205" s="143"/>
      <c r="AB205" s="130"/>
      <c r="AC205" s="143"/>
    </row>
    <row r="206" customFormat="false" ht="12.75" hidden="false" customHeight="false" outlineLevel="0" collapsed="false">
      <c r="C206" s="125"/>
      <c r="D206" s="129"/>
      <c r="E206" s="129"/>
      <c r="G206" s="129"/>
      <c r="H206" s="129"/>
      <c r="I206" s="129"/>
      <c r="J206" s="129"/>
      <c r="K206" s="129"/>
      <c r="L206" s="129"/>
      <c r="M206" s="142"/>
      <c r="N206" s="129"/>
      <c r="O206" s="144"/>
      <c r="P206" s="145"/>
      <c r="Q206" s="146"/>
      <c r="R206" s="147"/>
      <c r="S206" s="143"/>
      <c r="T206" s="146"/>
      <c r="U206" s="143"/>
      <c r="V206" s="143"/>
      <c r="W206" s="130"/>
      <c r="X206" s="130"/>
      <c r="Y206" s="130"/>
      <c r="Z206" s="130"/>
      <c r="AA206" s="143"/>
      <c r="AB206" s="130"/>
      <c r="AC206" s="143"/>
    </row>
    <row r="207" customFormat="false" ht="12.75" hidden="false" customHeight="false" outlineLevel="0" collapsed="false">
      <c r="C207" s="125"/>
      <c r="D207" s="129"/>
      <c r="E207" s="129"/>
      <c r="G207" s="129"/>
      <c r="H207" s="129"/>
      <c r="I207" s="129"/>
      <c r="J207" s="129"/>
      <c r="K207" s="129"/>
      <c r="L207" s="129"/>
      <c r="M207" s="142"/>
      <c r="N207" s="129"/>
      <c r="O207" s="144"/>
      <c r="P207" s="145"/>
      <c r="Q207" s="146"/>
      <c r="R207" s="147"/>
      <c r="S207" s="143"/>
      <c r="T207" s="146"/>
      <c r="U207" s="143"/>
      <c r="V207" s="143"/>
      <c r="W207" s="130"/>
      <c r="X207" s="130"/>
      <c r="Y207" s="130"/>
      <c r="Z207" s="130"/>
      <c r="AA207" s="143"/>
      <c r="AB207" s="130"/>
      <c r="AC207" s="143"/>
    </row>
    <row r="208" customFormat="false" ht="12.75" hidden="false" customHeight="false" outlineLevel="0" collapsed="false">
      <c r="C208" s="125"/>
      <c r="D208" s="129"/>
      <c r="E208" s="129"/>
      <c r="G208" s="129"/>
      <c r="H208" s="129"/>
      <c r="I208" s="129"/>
      <c r="J208" s="129"/>
      <c r="K208" s="129"/>
      <c r="L208" s="129"/>
      <c r="M208" s="142"/>
      <c r="N208" s="129"/>
      <c r="O208" s="144"/>
      <c r="P208" s="145"/>
      <c r="Q208" s="146"/>
      <c r="R208" s="147"/>
      <c r="S208" s="143"/>
      <c r="T208" s="146"/>
      <c r="U208" s="143"/>
      <c r="V208" s="143"/>
      <c r="W208" s="130"/>
      <c r="X208" s="130"/>
      <c r="Y208" s="130"/>
      <c r="Z208" s="130"/>
      <c r="AA208" s="143"/>
      <c r="AB208" s="130"/>
      <c r="AC208" s="143"/>
    </row>
    <row r="209" customFormat="false" ht="12.75" hidden="false" customHeight="false" outlineLevel="0" collapsed="false">
      <c r="C209" s="125"/>
      <c r="D209" s="129"/>
      <c r="E209" s="129"/>
      <c r="G209" s="129"/>
      <c r="H209" s="129"/>
      <c r="I209" s="129"/>
      <c r="J209" s="129"/>
      <c r="K209" s="129"/>
      <c r="L209" s="129"/>
      <c r="M209" s="142"/>
      <c r="N209" s="129"/>
      <c r="O209" s="144"/>
      <c r="P209" s="145"/>
      <c r="Q209" s="146"/>
      <c r="R209" s="147"/>
      <c r="S209" s="143"/>
      <c r="T209" s="146"/>
      <c r="U209" s="143"/>
      <c r="V209" s="143"/>
      <c r="W209" s="130"/>
      <c r="X209" s="130"/>
      <c r="Y209" s="130"/>
      <c r="Z209" s="130"/>
      <c r="AA209" s="143"/>
      <c r="AB209" s="130"/>
      <c r="AC209" s="143"/>
    </row>
    <row r="210" customFormat="false" ht="12.75" hidden="false" customHeight="false" outlineLevel="0" collapsed="false">
      <c r="C210" s="125"/>
      <c r="D210" s="129"/>
      <c r="E210" s="129"/>
      <c r="G210" s="129"/>
      <c r="H210" s="129"/>
      <c r="I210" s="129"/>
      <c r="J210" s="129"/>
      <c r="K210" s="129"/>
      <c r="L210" s="129"/>
      <c r="M210" s="142"/>
      <c r="N210" s="129"/>
      <c r="O210" s="144"/>
      <c r="P210" s="145"/>
      <c r="Q210" s="146"/>
      <c r="R210" s="147"/>
      <c r="S210" s="143"/>
      <c r="T210" s="146"/>
      <c r="U210" s="143"/>
      <c r="V210" s="143"/>
      <c r="W210" s="130"/>
      <c r="X210" s="130"/>
      <c r="Y210" s="130"/>
      <c r="Z210" s="130"/>
      <c r="AA210" s="143"/>
      <c r="AB210" s="130"/>
      <c r="AC210" s="143"/>
    </row>
    <row r="211" customFormat="false" ht="12.75" hidden="false" customHeight="false" outlineLevel="0" collapsed="false">
      <c r="C211" s="125"/>
      <c r="D211" s="129"/>
      <c r="E211" s="129"/>
      <c r="G211" s="129"/>
      <c r="H211" s="129"/>
      <c r="I211" s="129"/>
      <c r="J211" s="129"/>
      <c r="K211" s="129"/>
      <c r="L211" s="129"/>
      <c r="M211" s="142"/>
      <c r="N211" s="129"/>
      <c r="O211" s="144"/>
      <c r="P211" s="145"/>
      <c r="Q211" s="146"/>
      <c r="R211" s="147"/>
      <c r="S211" s="143"/>
      <c r="T211" s="146"/>
      <c r="U211" s="143"/>
      <c r="V211" s="143"/>
      <c r="W211" s="130"/>
      <c r="X211" s="130"/>
      <c r="Y211" s="130"/>
      <c r="Z211" s="130"/>
      <c r="AA211" s="143"/>
      <c r="AB211" s="130"/>
      <c r="AC211" s="143"/>
    </row>
    <row r="212" customFormat="false" ht="12.75" hidden="false" customHeight="false" outlineLevel="0" collapsed="false">
      <c r="C212" s="125"/>
      <c r="D212" s="129"/>
      <c r="E212" s="129"/>
      <c r="G212" s="129"/>
      <c r="H212" s="129"/>
      <c r="I212" s="129"/>
      <c r="J212" s="129"/>
      <c r="K212" s="129"/>
      <c r="L212" s="129"/>
      <c r="M212" s="142"/>
      <c r="N212" s="129"/>
      <c r="O212" s="144"/>
      <c r="P212" s="145"/>
      <c r="Q212" s="146"/>
      <c r="R212" s="147"/>
      <c r="S212" s="143"/>
      <c r="T212" s="146"/>
      <c r="U212" s="143"/>
      <c r="V212" s="143"/>
      <c r="W212" s="130"/>
      <c r="X212" s="130"/>
      <c r="Y212" s="130"/>
      <c r="Z212" s="130"/>
      <c r="AA212" s="143"/>
      <c r="AB212" s="130"/>
      <c r="AC212" s="143"/>
    </row>
    <row r="213" customFormat="false" ht="12.75" hidden="false" customHeight="false" outlineLevel="0" collapsed="false">
      <c r="C213" s="125"/>
      <c r="D213" s="129"/>
      <c r="E213" s="129"/>
      <c r="G213" s="129"/>
      <c r="H213" s="129"/>
      <c r="I213" s="129"/>
      <c r="J213" s="129"/>
      <c r="K213" s="129"/>
      <c r="L213" s="129"/>
      <c r="M213" s="142"/>
      <c r="N213" s="129"/>
      <c r="O213" s="144"/>
      <c r="P213" s="145"/>
      <c r="Q213" s="146"/>
      <c r="R213" s="147"/>
      <c r="S213" s="143"/>
      <c r="T213" s="146"/>
      <c r="U213" s="143"/>
      <c r="V213" s="143"/>
      <c r="W213" s="130"/>
      <c r="X213" s="130"/>
      <c r="Y213" s="130"/>
      <c r="Z213" s="130"/>
      <c r="AA213" s="143"/>
      <c r="AB213" s="130"/>
      <c r="AC213" s="143"/>
    </row>
    <row r="214" customFormat="false" ht="12.75" hidden="false" customHeight="false" outlineLevel="0" collapsed="false">
      <c r="C214" s="125"/>
      <c r="D214" s="129"/>
      <c r="E214" s="129"/>
      <c r="G214" s="129"/>
      <c r="H214" s="129"/>
      <c r="I214" s="129"/>
      <c r="J214" s="129"/>
      <c r="K214" s="129"/>
      <c r="L214" s="129"/>
      <c r="M214" s="142"/>
      <c r="N214" s="129"/>
      <c r="O214" s="144"/>
      <c r="P214" s="145"/>
      <c r="Q214" s="146"/>
      <c r="R214" s="147"/>
      <c r="S214" s="143"/>
      <c r="T214" s="146"/>
      <c r="U214" s="143"/>
      <c r="V214" s="143"/>
      <c r="W214" s="130"/>
      <c r="X214" s="130"/>
      <c r="Y214" s="130"/>
      <c r="Z214" s="130"/>
      <c r="AA214" s="143"/>
      <c r="AB214" s="130"/>
      <c r="AC214" s="143"/>
    </row>
    <row r="215" customFormat="false" ht="12.75" hidden="false" customHeight="false" outlineLevel="0" collapsed="false">
      <c r="C215" s="125"/>
      <c r="D215" s="129"/>
      <c r="E215" s="129"/>
      <c r="G215" s="129"/>
      <c r="H215" s="129"/>
      <c r="I215" s="129"/>
      <c r="J215" s="129"/>
      <c r="K215" s="129"/>
      <c r="L215" s="129"/>
      <c r="M215" s="142"/>
      <c r="N215" s="129"/>
      <c r="O215" s="144"/>
      <c r="P215" s="145"/>
      <c r="Q215" s="146"/>
      <c r="R215" s="147"/>
      <c r="S215" s="143"/>
      <c r="T215" s="146"/>
      <c r="U215" s="143"/>
      <c r="V215" s="143"/>
      <c r="W215" s="130"/>
      <c r="X215" s="130"/>
      <c r="Y215" s="130"/>
      <c r="Z215" s="130"/>
      <c r="AA215" s="143"/>
      <c r="AB215" s="130"/>
      <c r="AC215" s="143"/>
    </row>
    <row r="216" customFormat="false" ht="12.75" hidden="false" customHeight="false" outlineLevel="0" collapsed="false">
      <c r="C216" s="125"/>
      <c r="D216" s="129"/>
      <c r="E216" s="129"/>
      <c r="G216" s="129"/>
      <c r="H216" s="129"/>
      <c r="I216" s="129"/>
      <c r="J216" s="129"/>
      <c r="K216" s="129"/>
      <c r="L216" s="129"/>
      <c r="M216" s="142"/>
      <c r="N216" s="129"/>
      <c r="O216" s="144"/>
      <c r="P216" s="145"/>
      <c r="Q216" s="146"/>
      <c r="R216" s="147"/>
      <c r="S216" s="143"/>
      <c r="T216" s="146"/>
      <c r="U216" s="143"/>
      <c r="V216" s="143"/>
      <c r="W216" s="130"/>
      <c r="X216" s="130"/>
      <c r="Y216" s="130"/>
      <c r="Z216" s="130"/>
      <c r="AA216" s="143"/>
      <c r="AB216" s="130"/>
      <c r="AC216" s="143"/>
    </row>
    <row r="217" customFormat="false" ht="12.75" hidden="false" customHeight="false" outlineLevel="0" collapsed="false">
      <c r="C217" s="125"/>
      <c r="D217" s="129"/>
      <c r="E217" s="129"/>
      <c r="G217" s="129"/>
      <c r="H217" s="129"/>
      <c r="I217" s="129"/>
      <c r="J217" s="129"/>
      <c r="K217" s="129"/>
      <c r="L217" s="129"/>
      <c r="M217" s="142"/>
      <c r="N217" s="129"/>
      <c r="O217" s="144"/>
      <c r="P217" s="145"/>
      <c r="Q217" s="146"/>
      <c r="R217" s="147"/>
      <c r="S217" s="143"/>
      <c r="T217" s="146"/>
      <c r="U217" s="143"/>
      <c r="V217" s="143"/>
      <c r="W217" s="130"/>
      <c r="X217" s="130"/>
      <c r="Y217" s="130"/>
      <c r="Z217" s="130"/>
      <c r="AA217" s="143"/>
      <c r="AB217" s="130"/>
      <c r="AC217" s="143"/>
    </row>
    <row r="218" customFormat="false" ht="12.75" hidden="false" customHeight="false" outlineLevel="0" collapsed="false">
      <c r="C218" s="125"/>
      <c r="D218" s="129"/>
      <c r="E218" s="129"/>
      <c r="G218" s="129"/>
      <c r="H218" s="129"/>
      <c r="I218" s="129"/>
      <c r="J218" s="129"/>
      <c r="K218" s="129"/>
      <c r="L218" s="129"/>
      <c r="M218" s="142"/>
      <c r="N218" s="129"/>
      <c r="O218" s="144"/>
      <c r="P218" s="145"/>
      <c r="Q218" s="146"/>
      <c r="R218" s="147"/>
      <c r="S218" s="143"/>
      <c r="T218" s="146"/>
      <c r="U218" s="143"/>
      <c r="V218" s="143"/>
      <c r="W218" s="130"/>
      <c r="X218" s="130"/>
      <c r="Y218" s="130"/>
      <c r="Z218" s="130"/>
      <c r="AA218" s="143"/>
      <c r="AB218" s="130"/>
      <c r="AC218" s="143"/>
    </row>
    <row r="219" customFormat="false" ht="12.75" hidden="false" customHeight="false" outlineLevel="0" collapsed="false">
      <c r="C219" s="125"/>
      <c r="D219" s="129"/>
      <c r="E219" s="129"/>
      <c r="G219" s="129"/>
      <c r="H219" s="129"/>
      <c r="I219" s="129"/>
      <c r="J219" s="129"/>
      <c r="K219" s="129"/>
      <c r="L219" s="129"/>
      <c r="M219" s="142"/>
      <c r="N219" s="129"/>
      <c r="O219" s="144"/>
      <c r="P219" s="145"/>
      <c r="Q219" s="146"/>
      <c r="R219" s="147"/>
      <c r="S219" s="143"/>
      <c r="T219" s="146"/>
      <c r="U219" s="143"/>
      <c r="V219" s="143"/>
      <c r="W219" s="130"/>
      <c r="X219" s="130"/>
      <c r="Y219" s="130"/>
      <c r="Z219" s="130"/>
      <c r="AA219" s="143"/>
      <c r="AB219" s="130"/>
      <c r="AC219" s="143"/>
    </row>
    <row r="220" customFormat="false" ht="12.75" hidden="false" customHeight="false" outlineLevel="0" collapsed="false">
      <c r="C220" s="125"/>
      <c r="D220" s="129"/>
      <c r="E220" s="129"/>
      <c r="G220" s="129"/>
      <c r="H220" s="129"/>
      <c r="I220" s="129"/>
      <c r="J220" s="129"/>
      <c r="K220" s="129"/>
      <c r="L220" s="129"/>
      <c r="M220" s="142"/>
      <c r="N220" s="129"/>
      <c r="O220" s="144"/>
      <c r="P220" s="145"/>
      <c r="Q220" s="146"/>
      <c r="R220" s="147"/>
      <c r="S220" s="143"/>
      <c r="T220" s="146"/>
      <c r="U220" s="143"/>
      <c r="V220" s="143"/>
      <c r="W220" s="130"/>
      <c r="X220" s="130"/>
      <c r="Y220" s="130"/>
      <c r="Z220" s="130"/>
      <c r="AA220" s="143"/>
      <c r="AB220" s="130"/>
      <c r="AC220" s="143"/>
    </row>
    <row r="221" customFormat="false" ht="12.75" hidden="false" customHeight="false" outlineLevel="0" collapsed="false">
      <c r="C221" s="125"/>
      <c r="D221" s="129"/>
      <c r="E221" s="129"/>
      <c r="G221" s="129"/>
      <c r="H221" s="129"/>
      <c r="I221" s="129"/>
      <c r="J221" s="129"/>
      <c r="K221" s="129"/>
      <c r="L221" s="129"/>
      <c r="M221" s="142"/>
      <c r="N221" s="129"/>
      <c r="O221" s="144"/>
      <c r="P221" s="145"/>
      <c r="Q221" s="146"/>
      <c r="R221" s="147"/>
      <c r="S221" s="143"/>
      <c r="T221" s="146"/>
      <c r="U221" s="143"/>
      <c r="V221" s="143"/>
      <c r="W221" s="130"/>
      <c r="X221" s="130"/>
      <c r="Y221" s="130"/>
      <c r="Z221" s="130"/>
      <c r="AA221" s="143"/>
      <c r="AB221" s="130"/>
      <c r="AC221" s="143"/>
    </row>
    <row r="222" customFormat="false" ht="12.75" hidden="false" customHeight="false" outlineLevel="0" collapsed="false">
      <c r="C222" s="125"/>
      <c r="D222" s="129"/>
      <c r="E222" s="129"/>
      <c r="G222" s="129"/>
      <c r="H222" s="129"/>
      <c r="I222" s="129"/>
      <c r="J222" s="129"/>
      <c r="K222" s="129"/>
      <c r="L222" s="129"/>
      <c r="M222" s="142"/>
      <c r="N222" s="129"/>
      <c r="O222" s="144"/>
      <c r="P222" s="145"/>
      <c r="Q222" s="146"/>
      <c r="R222" s="147"/>
      <c r="S222" s="143"/>
      <c r="T222" s="146"/>
      <c r="U222" s="143"/>
      <c r="V222" s="143"/>
      <c r="W222" s="130"/>
      <c r="X222" s="130"/>
      <c r="Y222" s="130"/>
      <c r="Z222" s="130"/>
      <c r="AA222" s="143"/>
      <c r="AB222" s="130"/>
      <c r="AC222" s="143"/>
    </row>
    <row r="223" customFormat="false" ht="12.75" hidden="false" customHeight="false" outlineLevel="0" collapsed="false">
      <c r="C223" s="125"/>
      <c r="D223" s="129"/>
      <c r="E223" s="129"/>
      <c r="G223" s="129"/>
      <c r="H223" s="129"/>
      <c r="I223" s="129"/>
      <c r="J223" s="129"/>
      <c r="K223" s="129"/>
      <c r="L223" s="129"/>
      <c r="M223" s="142"/>
      <c r="N223" s="129"/>
      <c r="O223" s="144"/>
      <c r="P223" s="145"/>
      <c r="Q223" s="146"/>
      <c r="R223" s="147"/>
      <c r="S223" s="143"/>
      <c r="T223" s="146"/>
      <c r="U223" s="143"/>
      <c r="V223" s="143"/>
      <c r="W223" s="130"/>
      <c r="X223" s="130"/>
      <c r="Y223" s="130"/>
      <c r="Z223" s="130"/>
      <c r="AA223" s="143"/>
      <c r="AB223" s="130"/>
      <c r="AC223" s="143"/>
    </row>
    <row r="224" customFormat="false" ht="12.75" hidden="false" customHeight="false" outlineLevel="0" collapsed="false">
      <c r="C224" s="125"/>
      <c r="D224" s="129"/>
      <c r="E224" s="129"/>
      <c r="G224" s="129"/>
      <c r="H224" s="129"/>
      <c r="I224" s="129"/>
      <c r="J224" s="129"/>
      <c r="K224" s="129"/>
      <c r="L224" s="129"/>
      <c r="M224" s="142"/>
      <c r="N224" s="129"/>
      <c r="O224" s="144"/>
      <c r="P224" s="145"/>
      <c r="Q224" s="146"/>
      <c r="R224" s="147"/>
      <c r="S224" s="143"/>
      <c r="T224" s="146"/>
      <c r="U224" s="143"/>
      <c r="V224" s="143"/>
      <c r="W224" s="130"/>
      <c r="X224" s="130"/>
      <c r="Y224" s="130"/>
      <c r="Z224" s="130"/>
      <c r="AA224" s="143"/>
      <c r="AB224" s="130"/>
      <c r="AC224" s="143"/>
    </row>
    <row r="225" customFormat="false" ht="12.75" hidden="false" customHeight="false" outlineLevel="0" collapsed="false">
      <c r="C225" s="125"/>
      <c r="D225" s="129"/>
      <c r="E225" s="129"/>
      <c r="G225" s="129"/>
      <c r="H225" s="129"/>
      <c r="I225" s="129"/>
      <c r="J225" s="129"/>
      <c r="K225" s="129"/>
      <c r="L225" s="129"/>
      <c r="M225" s="142"/>
      <c r="N225" s="129"/>
      <c r="O225" s="144"/>
      <c r="P225" s="145"/>
      <c r="Q225" s="146"/>
      <c r="R225" s="147"/>
      <c r="S225" s="143"/>
      <c r="T225" s="146"/>
      <c r="U225" s="143"/>
      <c r="V225" s="143"/>
      <c r="W225" s="130"/>
      <c r="X225" s="130"/>
      <c r="Y225" s="130"/>
      <c r="Z225" s="130"/>
      <c r="AA225" s="143"/>
      <c r="AB225" s="130"/>
      <c r="AC225" s="143"/>
    </row>
    <row r="226" customFormat="false" ht="12.75" hidden="false" customHeight="false" outlineLevel="0" collapsed="false">
      <c r="C226" s="125"/>
      <c r="D226" s="129"/>
      <c r="E226" s="129"/>
      <c r="G226" s="129"/>
      <c r="H226" s="129"/>
      <c r="I226" s="129"/>
      <c r="J226" s="129"/>
      <c r="K226" s="129"/>
      <c r="L226" s="129"/>
      <c r="M226" s="142"/>
      <c r="N226" s="129"/>
      <c r="O226" s="144"/>
      <c r="P226" s="145"/>
      <c r="Q226" s="146"/>
      <c r="R226" s="147"/>
      <c r="S226" s="143"/>
      <c r="T226" s="146"/>
      <c r="U226" s="143"/>
      <c r="V226" s="143"/>
      <c r="W226" s="130"/>
      <c r="X226" s="130"/>
      <c r="Y226" s="130"/>
      <c r="Z226" s="130"/>
      <c r="AA226" s="143"/>
      <c r="AB226" s="130"/>
      <c r="AC226" s="143"/>
    </row>
    <row r="227" customFormat="false" ht="12.75" hidden="false" customHeight="false" outlineLevel="0" collapsed="false">
      <c r="C227" s="125"/>
      <c r="D227" s="129"/>
      <c r="E227" s="129"/>
      <c r="G227" s="129"/>
      <c r="H227" s="129"/>
      <c r="I227" s="129"/>
      <c r="J227" s="129"/>
      <c r="K227" s="129"/>
      <c r="L227" s="129"/>
      <c r="M227" s="142"/>
      <c r="N227" s="129"/>
      <c r="O227" s="144"/>
      <c r="P227" s="145"/>
      <c r="Q227" s="146"/>
      <c r="R227" s="147"/>
      <c r="S227" s="143"/>
      <c r="T227" s="146"/>
      <c r="U227" s="143"/>
      <c r="V227" s="143"/>
      <c r="W227" s="130"/>
      <c r="X227" s="130"/>
      <c r="Y227" s="130"/>
      <c r="Z227" s="130"/>
      <c r="AA227" s="143"/>
      <c r="AB227" s="130"/>
      <c r="AC227" s="143"/>
    </row>
    <row r="228" customFormat="false" ht="12.75" hidden="false" customHeight="false" outlineLevel="0" collapsed="false">
      <c r="C228" s="125"/>
      <c r="D228" s="129"/>
      <c r="E228" s="129"/>
      <c r="G228" s="129"/>
      <c r="H228" s="129"/>
      <c r="I228" s="129"/>
      <c r="J228" s="129"/>
      <c r="K228" s="129"/>
      <c r="L228" s="129"/>
      <c r="M228" s="142"/>
      <c r="N228" s="129"/>
      <c r="O228" s="144"/>
      <c r="P228" s="145"/>
      <c r="Q228" s="146"/>
      <c r="R228" s="147"/>
      <c r="S228" s="143"/>
      <c r="T228" s="146"/>
      <c r="U228" s="143"/>
      <c r="V228" s="143"/>
      <c r="W228" s="130"/>
      <c r="X228" s="130"/>
      <c r="Y228" s="130"/>
      <c r="Z228" s="130"/>
      <c r="AA228" s="143"/>
      <c r="AB228" s="130"/>
      <c r="AC228" s="143"/>
    </row>
    <row r="229" customFormat="false" ht="12.75" hidden="false" customHeight="false" outlineLevel="0" collapsed="false">
      <c r="C229" s="125"/>
      <c r="D229" s="129"/>
      <c r="E229" s="129"/>
      <c r="G229" s="129"/>
      <c r="H229" s="129"/>
      <c r="I229" s="129"/>
      <c r="J229" s="129"/>
      <c r="K229" s="129"/>
      <c r="L229" s="129"/>
      <c r="M229" s="142"/>
      <c r="N229" s="129"/>
      <c r="O229" s="144"/>
      <c r="P229" s="145"/>
      <c r="Q229" s="146"/>
      <c r="R229" s="147"/>
      <c r="S229" s="143"/>
      <c r="T229" s="146"/>
      <c r="U229" s="143"/>
      <c r="V229" s="143"/>
      <c r="W229" s="130"/>
      <c r="X229" s="130"/>
      <c r="Y229" s="130"/>
      <c r="Z229" s="130"/>
      <c r="AA229" s="143"/>
      <c r="AB229" s="130"/>
      <c r="AC229" s="143"/>
    </row>
    <row r="230" customFormat="false" ht="12.75" hidden="false" customHeight="false" outlineLevel="0" collapsed="false">
      <c r="C230" s="125"/>
      <c r="D230" s="129"/>
      <c r="E230" s="129"/>
      <c r="G230" s="129"/>
      <c r="H230" s="129"/>
      <c r="I230" s="129"/>
      <c r="J230" s="129"/>
      <c r="K230" s="129"/>
      <c r="L230" s="129"/>
      <c r="M230" s="142"/>
      <c r="N230" s="129"/>
      <c r="O230" s="144"/>
      <c r="P230" s="145"/>
      <c r="Q230" s="146"/>
      <c r="R230" s="147"/>
      <c r="S230" s="143"/>
      <c r="T230" s="146"/>
      <c r="U230" s="143"/>
      <c r="V230" s="143"/>
      <c r="W230" s="130"/>
      <c r="X230" s="130"/>
      <c r="Y230" s="130"/>
      <c r="Z230" s="130"/>
      <c r="AA230" s="143"/>
      <c r="AB230" s="130"/>
      <c r="AC230" s="143"/>
    </row>
    <row r="231" customFormat="false" ht="12.75" hidden="false" customHeight="false" outlineLevel="0" collapsed="false">
      <c r="C231" s="125"/>
      <c r="D231" s="129"/>
      <c r="E231" s="129"/>
      <c r="G231" s="129"/>
      <c r="H231" s="129"/>
      <c r="I231" s="129"/>
      <c r="J231" s="129"/>
      <c r="K231" s="129"/>
      <c r="L231" s="129"/>
      <c r="M231" s="142"/>
      <c r="N231" s="129"/>
      <c r="O231" s="144"/>
      <c r="P231" s="145"/>
      <c r="Q231" s="146"/>
      <c r="R231" s="147"/>
      <c r="S231" s="143"/>
      <c r="T231" s="146"/>
      <c r="U231" s="143"/>
      <c r="V231" s="143"/>
      <c r="W231" s="130"/>
      <c r="X231" s="130"/>
      <c r="Y231" s="130"/>
      <c r="Z231" s="130"/>
      <c r="AA231" s="143"/>
      <c r="AB231" s="130"/>
      <c r="AC231" s="143"/>
    </row>
    <row r="232" customFormat="false" ht="12.75" hidden="false" customHeight="false" outlineLevel="0" collapsed="false">
      <c r="C232" s="125"/>
      <c r="D232" s="129"/>
      <c r="E232" s="129"/>
      <c r="G232" s="129"/>
      <c r="H232" s="129"/>
      <c r="I232" s="129"/>
      <c r="J232" s="129"/>
      <c r="K232" s="129"/>
      <c r="L232" s="129"/>
      <c r="M232" s="142"/>
      <c r="N232" s="129"/>
      <c r="O232" s="144"/>
      <c r="P232" s="145"/>
      <c r="Q232" s="146"/>
      <c r="R232" s="147"/>
      <c r="S232" s="143"/>
      <c r="T232" s="146"/>
      <c r="U232" s="143"/>
      <c r="V232" s="143"/>
      <c r="W232" s="130"/>
      <c r="X232" s="130"/>
      <c r="Y232" s="130"/>
      <c r="Z232" s="130"/>
      <c r="AA232" s="143"/>
      <c r="AB232" s="130"/>
      <c r="AC232" s="143"/>
    </row>
    <row r="233" customFormat="false" ht="12.75" hidden="false" customHeight="false" outlineLevel="0" collapsed="false">
      <c r="C233" s="125"/>
      <c r="D233" s="129"/>
      <c r="E233" s="129"/>
      <c r="G233" s="129"/>
      <c r="H233" s="129"/>
      <c r="I233" s="129"/>
      <c r="J233" s="129"/>
      <c r="K233" s="129"/>
      <c r="L233" s="129"/>
      <c r="M233" s="142"/>
      <c r="N233" s="129"/>
      <c r="O233" s="144"/>
      <c r="P233" s="145"/>
      <c r="Q233" s="146"/>
      <c r="R233" s="147"/>
      <c r="S233" s="143"/>
      <c r="T233" s="146"/>
      <c r="U233" s="143"/>
      <c r="V233" s="143"/>
      <c r="W233" s="130"/>
      <c r="X233" s="130"/>
      <c r="Y233" s="130"/>
      <c r="Z233" s="130"/>
      <c r="AA233" s="143"/>
      <c r="AB233" s="130"/>
      <c r="AC233" s="143"/>
    </row>
    <row r="234" customFormat="false" ht="12.75" hidden="false" customHeight="false" outlineLevel="0" collapsed="false">
      <c r="C234" s="125"/>
      <c r="D234" s="129"/>
      <c r="E234" s="129"/>
      <c r="G234" s="129"/>
      <c r="H234" s="129"/>
      <c r="I234" s="129"/>
      <c r="J234" s="129"/>
      <c r="K234" s="129"/>
      <c r="L234" s="129"/>
      <c r="M234" s="142"/>
      <c r="N234" s="129"/>
      <c r="O234" s="144"/>
      <c r="P234" s="145"/>
      <c r="Q234" s="146"/>
      <c r="R234" s="147"/>
      <c r="S234" s="143"/>
      <c r="T234" s="146"/>
      <c r="U234" s="143"/>
      <c r="V234" s="143"/>
      <c r="W234" s="130"/>
      <c r="X234" s="130"/>
      <c r="Y234" s="130"/>
      <c r="Z234" s="130"/>
      <c r="AA234" s="143"/>
      <c r="AB234" s="130"/>
      <c r="AC234" s="143"/>
    </row>
    <row r="235" customFormat="false" ht="12.75" hidden="false" customHeight="false" outlineLevel="0" collapsed="false">
      <c r="C235" s="125"/>
      <c r="D235" s="129"/>
      <c r="E235" s="129"/>
      <c r="G235" s="129"/>
      <c r="H235" s="129"/>
      <c r="I235" s="129"/>
      <c r="J235" s="129"/>
      <c r="K235" s="129"/>
      <c r="L235" s="129"/>
      <c r="M235" s="142"/>
      <c r="N235" s="129"/>
      <c r="O235" s="144"/>
      <c r="P235" s="145"/>
      <c r="Q235" s="146"/>
      <c r="R235" s="147"/>
      <c r="S235" s="143"/>
      <c r="T235" s="146"/>
      <c r="U235" s="143"/>
      <c r="V235" s="143"/>
      <c r="W235" s="130"/>
      <c r="X235" s="130"/>
      <c r="Y235" s="130"/>
      <c r="Z235" s="130"/>
      <c r="AA235" s="143"/>
      <c r="AB235" s="130"/>
      <c r="AC235" s="143"/>
    </row>
    <row r="236" customFormat="false" ht="12.75" hidden="false" customHeight="false" outlineLevel="0" collapsed="false">
      <c r="C236" s="125"/>
      <c r="D236" s="129"/>
      <c r="E236" s="129"/>
      <c r="G236" s="129"/>
      <c r="H236" s="129"/>
      <c r="I236" s="129"/>
      <c r="J236" s="129"/>
      <c r="K236" s="129"/>
      <c r="L236" s="129"/>
      <c r="M236" s="142"/>
      <c r="N236" s="129"/>
      <c r="O236" s="144"/>
      <c r="P236" s="145"/>
      <c r="Q236" s="146"/>
      <c r="R236" s="147"/>
      <c r="S236" s="143"/>
      <c r="T236" s="146"/>
      <c r="U236" s="143"/>
      <c r="V236" s="143"/>
      <c r="W236" s="130"/>
      <c r="X236" s="130"/>
      <c r="Y236" s="130"/>
      <c r="Z236" s="130"/>
      <c r="AA236" s="143"/>
      <c r="AB236" s="130"/>
      <c r="AC236" s="143"/>
    </row>
    <row r="237" customFormat="false" ht="12.75" hidden="false" customHeight="false" outlineLevel="0" collapsed="false">
      <c r="C237" s="125"/>
      <c r="D237" s="129"/>
      <c r="E237" s="129"/>
      <c r="G237" s="129"/>
      <c r="H237" s="129"/>
      <c r="I237" s="129"/>
      <c r="J237" s="129"/>
      <c r="K237" s="129"/>
      <c r="L237" s="129"/>
      <c r="M237" s="142"/>
      <c r="N237" s="129"/>
      <c r="O237" s="144"/>
      <c r="P237" s="145"/>
      <c r="Q237" s="146"/>
      <c r="R237" s="147"/>
      <c r="S237" s="143"/>
      <c r="T237" s="146"/>
      <c r="U237" s="143"/>
      <c r="V237" s="143"/>
      <c r="W237" s="130"/>
      <c r="X237" s="130"/>
      <c r="Y237" s="130"/>
      <c r="Z237" s="130"/>
      <c r="AA237" s="143"/>
      <c r="AB237" s="130"/>
      <c r="AC237" s="143"/>
    </row>
    <row r="238" customFormat="false" ht="12.75" hidden="false" customHeight="false" outlineLevel="0" collapsed="false">
      <c r="C238" s="125"/>
      <c r="D238" s="129"/>
      <c r="E238" s="129"/>
      <c r="G238" s="129"/>
      <c r="H238" s="129"/>
      <c r="I238" s="129"/>
      <c r="J238" s="129"/>
      <c r="K238" s="129"/>
      <c r="L238" s="129"/>
      <c r="M238" s="142"/>
      <c r="N238" s="129"/>
      <c r="O238" s="144"/>
      <c r="P238" s="145"/>
      <c r="Q238" s="146"/>
      <c r="R238" s="147"/>
      <c r="S238" s="143"/>
      <c r="T238" s="146"/>
      <c r="U238" s="143"/>
      <c r="V238" s="143"/>
      <c r="W238" s="130"/>
      <c r="X238" s="130"/>
      <c r="Y238" s="130"/>
      <c r="Z238" s="130"/>
      <c r="AA238" s="143"/>
      <c r="AB238" s="130"/>
      <c r="AC238" s="143"/>
    </row>
    <row r="239" customFormat="false" ht="12.75" hidden="false" customHeight="false" outlineLevel="0" collapsed="false">
      <c r="C239" s="125"/>
      <c r="D239" s="129"/>
      <c r="E239" s="129"/>
      <c r="G239" s="129"/>
      <c r="H239" s="129"/>
      <c r="I239" s="129"/>
      <c r="J239" s="129"/>
      <c r="K239" s="129"/>
      <c r="L239" s="129"/>
      <c r="M239" s="142"/>
      <c r="N239" s="129"/>
      <c r="O239" s="144"/>
      <c r="P239" s="145"/>
      <c r="Q239" s="146"/>
      <c r="R239" s="147"/>
      <c r="S239" s="143"/>
      <c r="T239" s="146"/>
      <c r="U239" s="143"/>
      <c r="V239" s="143"/>
      <c r="W239" s="130"/>
      <c r="X239" s="130"/>
      <c r="Y239" s="130"/>
      <c r="Z239" s="130"/>
      <c r="AA239" s="143"/>
      <c r="AB239" s="130"/>
      <c r="AC239" s="143"/>
    </row>
    <row r="240" customFormat="false" ht="12.75" hidden="false" customHeight="false" outlineLevel="0" collapsed="false">
      <c r="C240" s="125"/>
      <c r="D240" s="129"/>
      <c r="E240" s="129"/>
      <c r="G240" s="129"/>
      <c r="H240" s="129"/>
      <c r="I240" s="129"/>
      <c r="J240" s="129"/>
      <c r="K240" s="129"/>
      <c r="L240" s="129"/>
      <c r="M240" s="142"/>
      <c r="N240" s="129"/>
      <c r="O240" s="144"/>
      <c r="P240" s="145"/>
      <c r="Q240" s="146"/>
      <c r="R240" s="147"/>
      <c r="S240" s="143"/>
      <c r="T240" s="146"/>
      <c r="U240" s="143"/>
      <c r="V240" s="143"/>
      <c r="W240" s="130"/>
      <c r="X240" s="130"/>
      <c r="Y240" s="130"/>
      <c r="Z240" s="130"/>
      <c r="AA240" s="143"/>
      <c r="AB240" s="130"/>
      <c r="AC240" s="143"/>
    </row>
    <row r="241" customFormat="false" ht="12.75" hidden="false" customHeight="false" outlineLevel="0" collapsed="false">
      <c r="C241" s="125"/>
      <c r="D241" s="129"/>
      <c r="E241" s="129"/>
      <c r="G241" s="129"/>
      <c r="H241" s="129"/>
      <c r="I241" s="129"/>
      <c r="J241" s="129"/>
      <c r="K241" s="129"/>
      <c r="L241" s="129"/>
      <c r="M241" s="142"/>
      <c r="N241" s="129"/>
      <c r="O241" s="144"/>
      <c r="P241" s="145"/>
      <c r="Q241" s="146"/>
      <c r="R241" s="147"/>
      <c r="S241" s="143"/>
      <c r="T241" s="146"/>
      <c r="U241" s="143"/>
      <c r="V241" s="143"/>
      <c r="W241" s="130"/>
      <c r="X241" s="130"/>
      <c r="Y241" s="130"/>
      <c r="Z241" s="130"/>
      <c r="AA241" s="143"/>
      <c r="AB241" s="130"/>
      <c r="AC241" s="143"/>
    </row>
    <row r="242" customFormat="false" ht="12.75" hidden="false" customHeight="false" outlineLevel="0" collapsed="false">
      <c r="C242" s="125"/>
      <c r="D242" s="129"/>
      <c r="E242" s="129"/>
      <c r="G242" s="129"/>
      <c r="H242" s="129"/>
      <c r="I242" s="129"/>
      <c r="J242" s="129"/>
      <c r="K242" s="129"/>
      <c r="L242" s="129"/>
      <c r="M242" s="142"/>
      <c r="N242" s="129"/>
      <c r="O242" s="144"/>
      <c r="P242" s="145"/>
      <c r="Q242" s="146"/>
      <c r="R242" s="147"/>
      <c r="S242" s="143"/>
      <c r="T242" s="146"/>
      <c r="U242" s="143"/>
      <c r="V242" s="143"/>
      <c r="W242" s="130"/>
      <c r="X242" s="130"/>
      <c r="Y242" s="130"/>
      <c r="Z242" s="130"/>
      <c r="AA242" s="143"/>
      <c r="AB242" s="130"/>
      <c r="AC242" s="143"/>
    </row>
    <row r="243" customFormat="false" ht="12.75" hidden="false" customHeight="false" outlineLevel="0" collapsed="false">
      <c r="C243" s="125"/>
      <c r="D243" s="129"/>
      <c r="E243" s="129"/>
      <c r="G243" s="129"/>
      <c r="H243" s="129"/>
      <c r="I243" s="129"/>
      <c r="J243" s="129"/>
      <c r="K243" s="129"/>
      <c r="L243" s="129"/>
      <c r="M243" s="142"/>
      <c r="N243" s="129"/>
      <c r="O243" s="144"/>
      <c r="P243" s="145"/>
      <c r="Q243" s="146"/>
      <c r="R243" s="147"/>
      <c r="S243" s="143"/>
      <c r="T243" s="146"/>
      <c r="U243" s="143"/>
      <c r="V243" s="143"/>
      <c r="W243" s="130"/>
      <c r="X243" s="130"/>
      <c r="Y243" s="130"/>
      <c r="Z243" s="130"/>
      <c r="AA243" s="143"/>
      <c r="AB243" s="130"/>
      <c r="AC243" s="143"/>
    </row>
    <row r="244" customFormat="false" ht="12.75" hidden="false" customHeight="false" outlineLevel="0" collapsed="false">
      <c r="C244" s="149"/>
      <c r="D244" s="149"/>
      <c r="E244" s="150"/>
      <c r="F244" s="151"/>
      <c r="G244" s="150"/>
      <c r="H244" s="150"/>
      <c r="I244" s="150"/>
      <c r="J244" s="150"/>
      <c r="K244" s="150"/>
      <c r="L244" s="150"/>
      <c r="M244" s="152"/>
      <c r="N244" s="143"/>
      <c r="O244" s="144"/>
      <c r="P244" s="145"/>
      <c r="Q244" s="146"/>
      <c r="R244" s="147"/>
      <c r="S244" s="143"/>
      <c r="T244" s="146"/>
      <c r="U244" s="143"/>
      <c r="V244" s="143"/>
      <c r="W244" s="130"/>
      <c r="X244" s="130"/>
      <c r="Y244" s="130"/>
      <c r="Z244" s="130"/>
      <c r="AA244" s="143"/>
      <c r="AB244" s="130"/>
      <c r="AC244" s="143"/>
    </row>
    <row r="245" customFormat="false" ht="12.75" hidden="false" customHeight="false" outlineLevel="0" collapsed="false">
      <c r="C245" s="149"/>
      <c r="D245" s="149"/>
      <c r="E245" s="150"/>
      <c r="F245" s="151"/>
      <c r="G245" s="150"/>
      <c r="H245" s="150"/>
      <c r="I245" s="150"/>
      <c r="J245" s="150"/>
      <c r="K245" s="150"/>
      <c r="L245" s="150"/>
      <c r="M245" s="152"/>
      <c r="N245" s="143"/>
      <c r="O245" s="144"/>
      <c r="P245" s="145"/>
      <c r="Q245" s="146"/>
      <c r="R245" s="147"/>
      <c r="S245" s="143"/>
      <c r="T245" s="146"/>
      <c r="U245" s="143"/>
      <c r="V245" s="143"/>
      <c r="W245" s="130"/>
      <c r="X245" s="130"/>
      <c r="Y245" s="130"/>
      <c r="Z245" s="130"/>
      <c r="AA245" s="143"/>
      <c r="AB245" s="130"/>
      <c r="AC245" s="143"/>
    </row>
    <row r="246" customFormat="false" ht="12.75" hidden="false" customHeight="false" outlineLevel="0" collapsed="false">
      <c r="C246" s="149"/>
      <c r="D246" s="149"/>
      <c r="E246" s="150"/>
      <c r="F246" s="151"/>
      <c r="G246" s="150"/>
      <c r="H246" s="150"/>
      <c r="I246" s="150"/>
      <c r="J246" s="150"/>
      <c r="K246" s="150"/>
      <c r="L246" s="150"/>
      <c r="M246" s="152"/>
      <c r="N246" s="143"/>
      <c r="O246" s="144"/>
      <c r="P246" s="145"/>
      <c r="Q246" s="146"/>
      <c r="R246" s="147"/>
      <c r="S246" s="143"/>
      <c r="T246" s="146"/>
      <c r="U246" s="143"/>
      <c r="V246" s="143"/>
      <c r="W246" s="130"/>
      <c r="X246" s="130"/>
      <c r="Y246" s="130"/>
      <c r="Z246" s="130"/>
      <c r="AA246" s="143"/>
      <c r="AB246" s="130"/>
      <c r="AC246" s="143"/>
    </row>
    <row r="247" customFormat="false" ht="12.75" hidden="false" customHeight="false" outlineLevel="0" collapsed="false">
      <c r="C247" s="149"/>
      <c r="D247" s="149"/>
      <c r="E247" s="150"/>
      <c r="F247" s="151"/>
      <c r="G247" s="150"/>
      <c r="H247" s="150"/>
      <c r="I247" s="150"/>
      <c r="J247" s="150"/>
      <c r="K247" s="150"/>
      <c r="L247" s="150"/>
      <c r="M247" s="152"/>
      <c r="N247" s="143"/>
      <c r="O247" s="144"/>
      <c r="P247" s="145"/>
      <c r="Q247" s="146"/>
      <c r="R247" s="147"/>
      <c r="S247" s="143"/>
      <c r="T247" s="146"/>
      <c r="U247" s="143"/>
      <c r="V247" s="143"/>
      <c r="W247" s="130"/>
      <c r="X247" s="130"/>
      <c r="Y247" s="130"/>
      <c r="Z247" s="130"/>
      <c r="AA247" s="143"/>
      <c r="AB247" s="130"/>
      <c r="AC247" s="143"/>
    </row>
    <row r="248" customFormat="false" ht="12.75" hidden="false" customHeight="false" outlineLevel="0" collapsed="false">
      <c r="C248" s="149"/>
      <c r="D248" s="149"/>
      <c r="E248" s="150"/>
      <c r="F248" s="151"/>
      <c r="G248" s="150"/>
      <c r="H248" s="150"/>
      <c r="I248" s="150"/>
      <c r="J248" s="150"/>
      <c r="K248" s="150"/>
      <c r="L248" s="150"/>
      <c r="M248" s="152"/>
      <c r="N248" s="143"/>
      <c r="O248" s="144"/>
      <c r="P248" s="145"/>
      <c r="Q248" s="146"/>
      <c r="R248" s="147"/>
      <c r="S248" s="143"/>
      <c r="T248" s="146"/>
      <c r="U248" s="143"/>
      <c r="V248" s="143"/>
      <c r="W248" s="130"/>
      <c r="X248" s="130"/>
      <c r="Y248" s="130"/>
      <c r="Z248" s="130"/>
      <c r="AA248" s="143"/>
      <c r="AB248" s="130"/>
      <c r="AC248" s="143"/>
    </row>
    <row r="249" customFormat="false" ht="12.75" hidden="false" customHeight="false" outlineLevel="0" collapsed="false">
      <c r="C249" s="149"/>
      <c r="D249" s="149"/>
      <c r="E249" s="150"/>
      <c r="F249" s="151"/>
      <c r="G249" s="150"/>
      <c r="H249" s="150"/>
      <c r="I249" s="150"/>
      <c r="J249" s="150"/>
      <c r="K249" s="150"/>
      <c r="L249" s="150"/>
      <c r="M249" s="152"/>
      <c r="N249" s="143"/>
      <c r="O249" s="144"/>
      <c r="P249" s="145"/>
      <c r="Q249" s="146"/>
      <c r="R249" s="147"/>
      <c r="S249" s="143"/>
      <c r="T249" s="146"/>
      <c r="U249" s="143"/>
      <c r="V249" s="143"/>
      <c r="W249" s="130"/>
      <c r="X249" s="130"/>
      <c r="Y249" s="130"/>
      <c r="Z249" s="130"/>
      <c r="AA249" s="143"/>
      <c r="AB249" s="130"/>
      <c r="AC249" s="143"/>
    </row>
    <row r="250" customFormat="false" ht="12.75" hidden="false" customHeight="false" outlineLevel="0" collapsed="false">
      <c r="C250" s="149"/>
      <c r="D250" s="149"/>
      <c r="E250" s="150"/>
      <c r="F250" s="151"/>
      <c r="G250" s="150"/>
      <c r="H250" s="150"/>
      <c r="I250" s="150"/>
      <c r="J250" s="150"/>
      <c r="K250" s="150"/>
      <c r="L250" s="150"/>
      <c r="M250" s="152"/>
      <c r="N250" s="143"/>
      <c r="O250" s="144"/>
      <c r="P250" s="145"/>
      <c r="Q250" s="146"/>
      <c r="R250" s="147"/>
      <c r="S250" s="143"/>
      <c r="T250" s="146"/>
      <c r="U250" s="143"/>
      <c r="V250" s="143"/>
      <c r="W250" s="130"/>
      <c r="X250" s="130"/>
      <c r="Y250" s="130"/>
      <c r="Z250" s="130"/>
      <c r="AA250" s="143"/>
      <c r="AB250" s="130"/>
      <c r="AC250" s="143"/>
    </row>
    <row r="251" customFormat="false" ht="12.75" hidden="false" customHeight="false" outlineLevel="0" collapsed="false">
      <c r="C251" s="149"/>
      <c r="D251" s="149"/>
      <c r="E251" s="150"/>
      <c r="F251" s="151"/>
      <c r="G251" s="150"/>
      <c r="H251" s="150"/>
      <c r="I251" s="150"/>
      <c r="J251" s="150"/>
      <c r="K251" s="150"/>
      <c r="L251" s="150"/>
      <c r="M251" s="152"/>
      <c r="N251" s="143"/>
      <c r="O251" s="144"/>
      <c r="P251" s="145"/>
      <c r="Q251" s="146"/>
      <c r="R251" s="147"/>
      <c r="S251" s="143"/>
      <c r="T251" s="146"/>
      <c r="U251" s="143"/>
      <c r="V251" s="143"/>
      <c r="W251" s="130"/>
      <c r="X251" s="130"/>
      <c r="Y251" s="130"/>
      <c r="Z251" s="130"/>
      <c r="AA251" s="143"/>
      <c r="AB251" s="130"/>
      <c r="AC251" s="143"/>
    </row>
    <row r="252" customFormat="false" ht="12.75" hidden="false" customHeight="false" outlineLevel="0" collapsed="false">
      <c r="M252" s="152"/>
      <c r="O252" s="144"/>
    </row>
    <row r="253" customFormat="false" ht="12.75" hidden="false" customHeight="false" outlineLevel="0" collapsed="false">
      <c r="M253" s="152"/>
      <c r="O253" s="144"/>
    </row>
    <row r="254" customFormat="false" ht="12.75" hidden="false" customHeight="false" outlineLevel="0" collapsed="false">
      <c r="M254" s="152"/>
      <c r="O254" s="144"/>
    </row>
    <row r="255" customFormat="false" ht="12.75" hidden="false" customHeight="false" outlineLevel="0" collapsed="false">
      <c r="M255" s="152"/>
      <c r="O255" s="144"/>
    </row>
    <row r="256" customFormat="false" ht="12.75" hidden="false" customHeight="false" outlineLevel="0" collapsed="false">
      <c r="M256" s="152"/>
      <c r="O256" s="144"/>
    </row>
    <row r="257" customFormat="false" ht="12.75" hidden="false" customHeight="false" outlineLevel="0" collapsed="false">
      <c r="M257" s="152"/>
      <c r="O257" s="144"/>
    </row>
    <row r="258" customFormat="false" ht="12.75" hidden="false" customHeight="false" outlineLevel="0" collapsed="false">
      <c r="M258" s="152"/>
      <c r="O258" s="144"/>
    </row>
    <row r="259" customFormat="false" ht="12.75" hidden="false" customHeight="false" outlineLevel="0" collapsed="false">
      <c r="M259" s="152"/>
      <c r="O259" s="144"/>
    </row>
    <row r="260" customFormat="false" ht="12.75" hidden="false" customHeight="false" outlineLevel="0" collapsed="false">
      <c r="M260" s="152"/>
      <c r="O260" s="144"/>
    </row>
    <row r="261" customFormat="false" ht="12.75" hidden="false" customHeight="false" outlineLevel="0" collapsed="false">
      <c r="M261" s="152"/>
      <c r="O261" s="144"/>
    </row>
    <row r="262" customFormat="false" ht="12.75" hidden="false" customHeight="false" outlineLevel="0" collapsed="false">
      <c r="M262" s="152"/>
      <c r="O262" s="144"/>
    </row>
    <row r="263" customFormat="false" ht="12.75" hidden="false" customHeight="false" outlineLevel="0" collapsed="false">
      <c r="M263" s="152"/>
      <c r="O263" s="144"/>
    </row>
    <row r="264" customFormat="false" ht="12.75" hidden="false" customHeight="false" outlineLevel="0" collapsed="false">
      <c r="M264" s="152"/>
      <c r="O264" s="144"/>
    </row>
    <row r="265" customFormat="false" ht="12.75" hidden="false" customHeight="false" outlineLevel="0" collapsed="false">
      <c r="M265" s="152"/>
      <c r="O265" s="144"/>
    </row>
    <row r="266" customFormat="false" ht="12.75" hidden="false" customHeight="false" outlineLevel="0" collapsed="false">
      <c r="M266" s="152"/>
      <c r="O266" s="144"/>
    </row>
    <row r="267" customFormat="false" ht="12.75" hidden="false" customHeight="false" outlineLevel="0" collapsed="false">
      <c r="M267" s="152"/>
      <c r="O267" s="144"/>
    </row>
    <row r="268" customFormat="false" ht="12.75" hidden="false" customHeight="false" outlineLevel="0" collapsed="false">
      <c r="M268" s="152"/>
      <c r="O268" s="144"/>
    </row>
    <row r="269" customFormat="false" ht="12.75" hidden="false" customHeight="false" outlineLevel="0" collapsed="false">
      <c r="M269" s="152"/>
      <c r="O269" s="144"/>
    </row>
    <row r="270" customFormat="false" ht="12.75" hidden="false" customHeight="false" outlineLevel="0" collapsed="false">
      <c r="M270" s="152"/>
      <c r="O270" s="144"/>
    </row>
    <row r="271" customFormat="false" ht="12.75" hidden="false" customHeight="false" outlineLevel="0" collapsed="false">
      <c r="M271" s="152"/>
      <c r="O271" s="144"/>
    </row>
    <row r="272" customFormat="false" ht="12.75" hidden="false" customHeight="false" outlineLevel="0" collapsed="false">
      <c r="M272" s="152"/>
      <c r="O272" s="144"/>
    </row>
    <row r="273" customFormat="false" ht="12.75" hidden="false" customHeight="false" outlineLevel="0" collapsed="false">
      <c r="M273" s="152"/>
      <c r="O273" s="144"/>
    </row>
    <row r="274" customFormat="false" ht="12.75" hidden="false" customHeight="false" outlineLevel="0" collapsed="false">
      <c r="M274" s="152"/>
      <c r="O274" s="144"/>
    </row>
    <row r="275" customFormat="false" ht="12.75" hidden="false" customHeight="false" outlineLevel="0" collapsed="false">
      <c r="M275" s="152"/>
      <c r="O275" s="144"/>
    </row>
    <row r="276" customFormat="false" ht="12.75" hidden="false" customHeight="false" outlineLevel="0" collapsed="false">
      <c r="M276" s="152"/>
      <c r="O276" s="144"/>
    </row>
    <row r="277" customFormat="false" ht="12.75" hidden="false" customHeight="false" outlineLevel="0" collapsed="false">
      <c r="M277" s="152"/>
      <c r="O277" s="144"/>
    </row>
    <row r="278" customFormat="false" ht="12.75" hidden="false" customHeight="false" outlineLevel="0" collapsed="false">
      <c r="M278" s="152"/>
      <c r="O278" s="144"/>
    </row>
    <row r="279" customFormat="false" ht="12.75" hidden="false" customHeight="false" outlineLevel="0" collapsed="false">
      <c r="M279" s="152"/>
      <c r="O279" s="144"/>
    </row>
    <row r="280" customFormat="false" ht="12.75" hidden="false" customHeight="false" outlineLevel="0" collapsed="false">
      <c r="M280" s="152"/>
      <c r="O280" s="144"/>
    </row>
    <row r="281" customFormat="false" ht="12.75" hidden="false" customHeight="false" outlineLevel="0" collapsed="false">
      <c r="M281" s="152"/>
      <c r="O281" s="144"/>
    </row>
    <row r="282" customFormat="false" ht="12.75" hidden="false" customHeight="false" outlineLevel="0" collapsed="false">
      <c r="M282" s="152"/>
      <c r="O282" s="144"/>
    </row>
    <row r="283" customFormat="false" ht="12.75" hidden="false" customHeight="false" outlineLevel="0" collapsed="false">
      <c r="M283" s="152"/>
      <c r="O283" s="144"/>
    </row>
    <row r="284" customFormat="false" ht="12.75" hidden="false" customHeight="false" outlineLevel="0" collapsed="false">
      <c r="M284" s="152"/>
      <c r="O284" s="144"/>
    </row>
    <row r="285" customFormat="false" ht="12.75" hidden="false" customHeight="false" outlineLevel="0" collapsed="false">
      <c r="M285" s="152"/>
      <c r="O285" s="144"/>
    </row>
    <row r="286" customFormat="false" ht="12.75" hidden="false" customHeight="false" outlineLevel="0" collapsed="false">
      <c r="M286" s="152"/>
      <c r="O286" s="144"/>
    </row>
    <row r="287" customFormat="false" ht="12.75" hidden="false" customHeight="false" outlineLevel="0" collapsed="false">
      <c r="M287" s="152"/>
      <c r="O287" s="144"/>
    </row>
    <row r="288" customFormat="false" ht="12.75" hidden="false" customHeight="false" outlineLevel="0" collapsed="false">
      <c r="M288" s="152"/>
      <c r="O288" s="144"/>
    </row>
    <row r="289" customFormat="false" ht="12.75" hidden="false" customHeight="false" outlineLevel="0" collapsed="false">
      <c r="M289" s="152"/>
      <c r="O289" s="144"/>
    </row>
    <row r="290" customFormat="false" ht="12.75" hidden="false" customHeight="false" outlineLevel="0" collapsed="false">
      <c r="M290" s="152"/>
      <c r="O290" s="144"/>
    </row>
    <row r="291" customFormat="false" ht="12.75" hidden="false" customHeight="false" outlineLevel="0" collapsed="false">
      <c r="M291" s="152"/>
      <c r="O291" s="144"/>
    </row>
    <row r="292" customFormat="false" ht="12.75" hidden="false" customHeight="false" outlineLevel="0" collapsed="false">
      <c r="M292" s="152"/>
      <c r="O292" s="144"/>
    </row>
    <row r="293" customFormat="false" ht="12.75" hidden="false" customHeight="false" outlineLevel="0" collapsed="false">
      <c r="M293" s="152"/>
      <c r="O293" s="144"/>
    </row>
    <row r="294" customFormat="false" ht="12.75" hidden="false" customHeight="false" outlineLevel="0" collapsed="false">
      <c r="M294" s="152"/>
      <c r="O294" s="144"/>
    </row>
    <row r="295" customFormat="false" ht="12.75" hidden="false" customHeight="false" outlineLevel="0" collapsed="false">
      <c r="M295" s="152"/>
      <c r="O295" s="144"/>
    </row>
    <row r="296" customFormat="false" ht="12.75" hidden="false" customHeight="false" outlineLevel="0" collapsed="false">
      <c r="M296" s="152"/>
      <c r="O296" s="144"/>
    </row>
    <row r="297" customFormat="false" ht="12.75" hidden="false" customHeight="false" outlineLevel="0" collapsed="false">
      <c r="M297" s="152"/>
      <c r="O297" s="144"/>
    </row>
    <row r="298" customFormat="false" ht="12.75" hidden="false" customHeight="false" outlineLevel="0" collapsed="false">
      <c r="M298" s="152"/>
      <c r="O298" s="144"/>
    </row>
    <row r="299" customFormat="false" ht="12.75" hidden="false" customHeight="false" outlineLevel="0" collapsed="false">
      <c r="M299" s="152"/>
      <c r="O299" s="144"/>
    </row>
    <row r="300" customFormat="false" ht="12.75" hidden="false" customHeight="false" outlineLevel="0" collapsed="false">
      <c r="M300" s="152"/>
      <c r="O300" s="144"/>
    </row>
    <row r="301" customFormat="false" ht="12.75" hidden="false" customHeight="false" outlineLevel="0" collapsed="false">
      <c r="M301" s="152"/>
      <c r="O301" s="144"/>
    </row>
    <row r="302" customFormat="false" ht="12.75" hidden="false" customHeight="false" outlineLevel="0" collapsed="false">
      <c r="M302" s="152"/>
      <c r="O302" s="144"/>
    </row>
    <row r="303" customFormat="false" ht="12.75" hidden="false" customHeight="false" outlineLevel="0" collapsed="false">
      <c r="M303" s="152"/>
      <c r="O303" s="144"/>
    </row>
    <row r="304" customFormat="false" ht="12.75" hidden="false" customHeight="false" outlineLevel="0" collapsed="false">
      <c r="M304" s="152"/>
      <c r="O304" s="144"/>
    </row>
    <row r="305" customFormat="false" ht="12.75" hidden="false" customHeight="false" outlineLevel="0" collapsed="false">
      <c r="M305" s="152"/>
      <c r="O305" s="144"/>
    </row>
    <row r="306" customFormat="false" ht="12.75" hidden="false" customHeight="false" outlineLevel="0" collapsed="false">
      <c r="M306" s="152"/>
      <c r="O306" s="144"/>
    </row>
    <row r="307" customFormat="false" ht="12.75" hidden="false" customHeight="false" outlineLevel="0" collapsed="false">
      <c r="M307" s="152"/>
      <c r="O307" s="144"/>
    </row>
    <row r="308" customFormat="false" ht="12.75" hidden="false" customHeight="false" outlineLevel="0" collapsed="false">
      <c r="M308" s="152"/>
      <c r="O308" s="144"/>
    </row>
    <row r="309" customFormat="false" ht="12.75" hidden="false" customHeight="false" outlineLevel="0" collapsed="false">
      <c r="M309" s="152"/>
      <c r="O309" s="144"/>
    </row>
    <row r="310" customFormat="false" ht="12.75" hidden="false" customHeight="false" outlineLevel="0" collapsed="false">
      <c r="M310" s="152"/>
      <c r="O310" s="144"/>
    </row>
    <row r="311" customFormat="false" ht="12.75" hidden="false" customHeight="false" outlineLevel="0" collapsed="false">
      <c r="M311" s="152"/>
      <c r="O311" s="144"/>
    </row>
    <row r="312" customFormat="false" ht="12.75" hidden="false" customHeight="false" outlineLevel="0" collapsed="false">
      <c r="M312" s="152"/>
      <c r="O312" s="144"/>
    </row>
    <row r="313" customFormat="false" ht="12.75" hidden="false" customHeight="false" outlineLevel="0" collapsed="false">
      <c r="M313" s="152"/>
      <c r="O313" s="144"/>
    </row>
    <row r="314" customFormat="false" ht="12.75" hidden="false" customHeight="false" outlineLevel="0" collapsed="false">
      <c r="M314" s="152"/>
      <c r="O314" s="144"/>
    </row>
    <row r="315" customFormat="false" ht="12.75" hidden="false" customHeight="false" outlineLevel="0" collapsed="false">
      <c r="M315" s="152"/>
      <c r="O315" s="144"/>
    </row>
    <row r="316" customFormat="false" ht="12.75" hidden="false" customHeight="false" outlineLevel="0" collapsed="false">
      <c r="M316" s="152"/>
      <c r="O316" s="144"/>
    </row>
    <row r="317" customFormat="false" ht="12.75" hidden="false" customHeight="false" outlineLevel="0" collapsed="false">
      <c r="M317" s="152"/>
      <c r="O317" s="144"/>
    </row>
    <row r="318" customFormat="false" ht="12.75" hidden="false" customHeight="false" outlineLevel="0" collapsed="false">
      <c r="M318" s="152"/>
      <c r="O318" s="144"/>
    </row>
    <row r="319" customFormat="false" ht="12.75" hidden="false" customHeight="false" outlineLevel="0" collapsed="false">
      <c r="M319" s="152"/>
      <c r="O319" s="144"/>
    </row>
    <row r="320" customFormat="false" ht="12.75" hidden="false" customHeight="false" outlineLevel="0" collapsed="false">
      <c r="M320" s="152"/>
      <c r="O320" s="144"/>
    </row>
    <row r="321" customFormat="false" ht="12.75" hidden="false" customHeight="false" outlineLevel="0" collapsed="false">
      <c r="M321" s="152"/>
      <c r="O321" s="144"/>
    </row>
    <row r="322" customFormat="false" ht="12.75" hidden="false" customHeight="false" outlineLevel="0" collapsed="false">
      <c r="M322" s="152"/>
      <c r="O322" s="144"/>
    </row>
    <row r="323" customFormat="false" ht="12.75" hidden="false" customHeight="false" outlineLevel="0" collapsed="false">
      <c r="M323" s="152"/>
      <c r="O323" s="144"/>
    </row>
    <row r="324" customFormat="false" ht="12.75" hidden="false" customHeight="false" outlineLevel="0" collapsed="false">
      <c r="M324" s="152"/>
      <c r="O324" s="144"/>
    </row>
    <row r="325" customFormat="false" ht="12.75" hidden="false" customHeight="false" outlineLevel="0" collapsed="false">
      <c r="M325" s="152"/>
      <c r="O325" s="144"/>
    </row>
    <row r="326" customFormat="false" ht="12.75" hidden="false" customHeight="false" outlineLevel="0" collapsed="false">
      <c r="M326" s="152"/>
      <c r="O326" s="144"/>
    </row>
    <row r="327" customFormat="false" ht="12.75" hidden="false" customHeight="false" outlineLevel="0" collapsed="false">
      <c r="M327" s="152"/>
      <c r="O327" s="144"/>
    </row>
    <row r="328" customFormat="false" ht="12.75" hidden="false" customHeight="false" outlineLevel="0" collapsed="false">
      <c r="M328" s="152"/>
      <c r="O328" s="144"/>
    </row>
    <row r="329" customFormat="false" ht="12.75" hidden="false" customHeight="false" outlineLevel="0" collapsed="false">
      <c r="M329" s="152"/>
      <c r="O329" s="144"/>
    </row>
    <row r="330" customFormat="false" ht="12.75" hidden="false" customHeight="false" outlineLevel="0" collapsed="false">
      <c r="M330" s="152"/>
      <c r="O330" s="144"/>
    </row>
    <row r="331" customFormat="false" ht="12.75" hidden="false" customHeight="false" outlineLevel="0" collapsed="false">
      <c r="M331" s="152"/>
      <c r="O331" s="144"/>
    </row>
    <row r="332" customFormat="false" ht="12.75" hidden="false" customHeight="false" outlineLevel="0" collapsed="false">
      <c r="M332" s="152"/>
      <c r="O332" s="144"/>
    </row>
    <row r="333" customFormat="false" ht="12.75" hidden="false" customHeight="false" outlineLevel="0" collapsed="false">
      <c r="M333" s="152"/>
      <c r="O333" s="144"/>
    </row>
    <row r="334" customFormat="false" ht="12.75" hidden="false" customHeight="false" outlineLevel="0" collapsed="false">
      <c r="M334" s="152"/>
      <c r="O334" s="144"/>
    </row>
    <row r="335" customFormat="false" ht="12.75" hidden="false" customHeight="false" outlineLevel="0" collapsed="false">
      <c r="M335" s="152"/>
      <c r="O335" s="144"/>
    </row>
    <row r="336" customFormat="false" ht="12.75" hidden="false" customHeight="false" outlineLevel="0" collapsed="false">
      <c r="M336" s="152"/>
      <c r="O336" s="144"/>
    </row>
    <row r="337" customFormat="false" ht="12.75" hidden="false" customHeight="false" outlineLevel="0" collapsed="false">
      <c r="M337" s="152"/>
      <c r="O337" s="144"/>
    </row>
    <row r="338" customFormat="false" ht="12.75" hidden="false" customHeight="false" outlineLevel="0" collapsed="false">
      <c r="M338" s="152"/>
      <c r="O338" s="144"/>
    </row>
    <row r="339" customFormat="false" ht="12.75" hidden="false" customHeight="false" outlineLevel="0" collapsed="false">
      <c r="M339" s="152"/>
      <c r="O339" s="144"/>
    </row>
    <row r="340" customFormat="false" ht="12.75" hidden="false" customHeight="false" outlineLevel="0" collapsed="false">
      <c r="M340" s="152"/>
      <c r="O340" s="144"/>
    </row>
    <row r="341" customFormat="false" ht="12.75" hidden="false" customHeight="false" outlineLevel="0" collapsed="false">
      <c r="M341" s="152"/>
      <c r="O341" s="144"/>
    </row>
    <row r="342" customFormat="false" ht="12.75" hidden="false" customHeight="false" outlineLevel="0" collapsed="false">
      <c r="M342" s="152"/>
      <c r="O342" s="144"/>
    </row>
    <row r="343" customFormat="false" ht="12.75" hidden="false" customHeight="false" outlineLevel="0" collapsed="false">
      <c r="M343" s="152"/>
      <c r="O343" s="144"/>
    </row>
    <row r="344" customFormat="false" ht="12.75" hidden="false" customHeight="false" outlineLevel="0" collapsed="false">
      <c r="M344" s="152"/>
      <c r="O344" s="144"/>
    </row>
    <row r="345" customFormat="false" ht="12.75" hidden="false" customHeight="false" outlineLevel="0" collapsed="false">
      <c r="M345" s="152"/>
      <c r="O345" s="144"/>
    </row>
    <row r="346" customFormat="false" ht="12.75" hidden="false" customHeight="false" outlineLevel="0" collapsed="false">
      <c r="M346" s="152"/>
      <c r="O346" s="144"/>
    </row>
    <row r="347" customFormat="false" ht="12.75" hidden="false" customHeight="false" outlineLevel="0" collapsed="false">
      <c r="M347" s="152"/>
      <c r="O347" s="144"/>
    </row>
    <row r="348" customFormat="false" ht="12.75" hidden="false" customHeight="false" outlineLevel="0" collapsed="false">
      <c r="M348" s="152"/>
      <c r="O348" s="144"/>
    </row>
    <row r="349" customFormat="false" ht="12.75" hidden="false" customHeight="false" outlineLevel="0" collapsed="false">
      <c r="M349" s="152"/>
      <c r="O349" s="144"/>
    </row>
    <row r="350" customFormat="false" ht="12.75" hidden="false" customHeight="false" outlineLevel="0" collapsed="false">
      <c r="M350" s="152"/>
      <c r="O350" s="144"/>
    </row>
    <row r="351" customFormat="false" ht="12.75" hidden="false" customHeight="false" outlineLevel="0" collapsed="false">
      <c r="M351" s="152"/>
      <c r="O351" s="144"/>
    </row>
    <row r="352" customFormat="false" ht="12.75" hidden="false" customHeight="false" outlineLevel="0" collapsed="false">
      <c r="M352" s="152"/>
      <c r="O352" s="144"/>
    </row>
    <row r="353" customFormat="false" ht="12.75" hidden="false" customHeight="false" outlineLevel="0" collapsed="false">
      <c r="M353" s="152"/>
      <c r="O353" s="144"/>
    </row>
    <row r="354" customFormat="false" ht="12.75" hidden="false" customHeight="false" outlineLevel="0" collapsed="false">
      <c r="M354" s="152"/>
      <c r="O354" s="144"/>
    </row>
    <row r="355" customFormat="false" ht="12.75" hidden="false" customHeight="false" outlineLevel="0" collapsed="false">
      <c r="M355" s="152"/>
      <c r="O355" s="144"/>
    </row>
    <row r="356" customFormat="false" ht="12.75" hidden="false" customHeight="false" outlineLevel="0" collapsed="false">
      <c r="M356" s="152"/>
      <c r="O356" s="144"/>
    </row>
    <row r="357" customFormat="false" ht="12.75" hidden="false" customHeight="false" outlineLevel="0" collapsed="false">
      <c r="M357" s="152"/>
      <c r="O357" s="144"/>
    </row>
    <row r="358" customFormat="false" ht="12.75" hidden="false" customHeight="false" outlineLevel="0" collapsed="false">
      <c r="M358" s="152"/>
      <c r="O358" s="144"/>
    </row>
    <row r="359" customFormat="false" ht="12.75" hidden="false" customHeight="false" outlineLevel="0" collapsed="false">
      <c r="M359" s="152"/>
      <c r="O359" s="144"/>
    </row>
    <row r="360" customFormat="false" ht="12.75" hidden="false" customHeight="false" outlineLevel="0" collapsed="false">
      <c r="M360" s="152"/>
      <c r="O360" s="144"/>
    </row>
    <row r="361" customFormat="false" ht="12.75" hidden="false" customHeight="false" outlineLevel="0" collapsed="false">
      <c r="M361" s="152"/>
      <c r="O361" s="144"/>
    </row>
    <row r="362" customFormat="false" ht="12.75" hidden="false" customHeight="false" outlineLevel="0" collapsed="false">
      <c r="M362" s="131"/>
      <c r="O362" s="112"/>
    </row>
    <row r="363" customFormat="false" ht="13.5" hidden="false" customHeight="false" outlineLevel="0" collapsed="false">
      <c r="M363" s="153"/>
      <c r="O363" s="112"/>
    </row>
    <row r="364" customFormat="false" ht="12.75" hidden="false" customHeight="false" outlineLevel="0" collapsed="false">
      <c r="M364" s="154"/>
      <c r="O364" s="112"/>
    </row>
    <row r="365" customFormat="false" ht="12.75" hidden="false" customHeight="false" outlineLevel="0" collapsed="false">
      <c r="M365" s="154"/>
      <c r="O365" s="112"/>
    </row>
    <row r="366" customFormat="false" ht="12.75" hidden="false" customHeight="false" outlineLevel="0" collapsed="false">
      <c r="M366" s="154"/>
      <c r="O366" s="112"/>
    </row>
    <row r="367" customFormat="false" ht="12.75" hidden="false" customHeight="false" outlineLevel="0" collapsed="false">
      <c r="M367" s="154"/>
      <c r="O367" s="112"/>
    </row>
    <row r="368" customFormat="false" ht="12.75" hidden="false" customHeight="false" outlineLevel="0" collapsed="false">
      <c r="M368" s="154"/>
      <c r="O368" s="112"/>
    </row>
    <row r="369" customFormat="false" ht="12.75" hidden="false" customHeight="false" outlineLevel="0" collapsed="false">
      <c r="M369" s="154"/>
      <c r="O369" s="112"/>
    </row>
    <row r="370" customFormat="false" ht="12.75" hidden="false" customHeight="false" outlineLevel="0" collapsed="false">
      <c r="M370" s="154"/>
      <c r="O370" s="112"/>
    </row>
    <row r="371" customFormat="false" ht="12.75" hidden="false" customHeight="false" outlineLevel="0" collapsed="false">
      <c r="M371" s="154"/>
      <c r="O371" s="112"/>
    </row>
    <row r="372" customFormat="false" ht="12.75" hidden="false" customHeight="false" outlineLevel="0" collapsed="false">
      <c r="M372" s="154"/>
      <c r="O372" s="112"/>
    </row>
    <row r="373" customFormat="false" ht="12.75" hidden="false" customHeight="false" outlineLevel="0" collapsed="false">
      <c r="M373" s="154"/>
      <c r="O373" s="112"/>
    </row>
    <row r="374" customFormat="false" ht="12.75" hidden="false" customHeight="false" outlineLevel="0" collapsed="false">
      <c r="M374" s="154"/>
      <c r="O374" s="112"/>
    </row>
    <row r="375" customFormat="false" ht="12.75" hidden="false" customHeight="false" outlineLevel="0" collapsed="false">
      <c r="M375" s="154"/>
      <c r="O375" s="112"/>
    </row>
    <row r="376" customFormat="false" ht="12.75" hidden="false" customHeight="false" outlineLevel="0" collapsed="false">
      <c r="M376" s="154"/>
      <c r="O376" s="112"/>
    </row>
    <row r="377" customFormat="false" ht="12.75" hidden="false" customHeight="false" outlineLevel="0" collapsed="false">
      <c r="M377" s="154"/>
      <c r="O377" s="112"/>
    </row>
    <row r="378" customFormat="false" ht="12.75" hidden="false" customHeight="false" outlineLevel="0" collapsed="false">
      <c r="M378" s="154"/>
      <c r="O378" s="112"/>
    </row>
    <row r="379" customFormat="false" ht="12.75" hidden="false" customHeight="false" outlineLevel="0" collapsed="false">
      <c r="M379" s="154"/>
      <c r="O379" s="112"/>
    </row>
    <row r="380" customFormat="false" ht="12.75" hidden="false" customHeight="false" outlineLevel="0" collapsed="false">
      <c r="M380" s="154"/>
      <c r="O380" s="112"/>
    </row>
    <row r="381" customFormat="false" ht="12.75" hidden="false" customHeight="false" outlineLevel="0" collapsed="false">
      <c r="M381" s="154"/>
      <c r="O381" s="112"/>
    </row>
    <row r="382" customFormat="false" ht="12.75" hidden="false" customHeight="false" outlineLevel="0" collapsed="false">
      <c r="M382" s="112"/>
      <c r="O382" s="112"/>
    </row>
    <row r="383" customFormat="false" ht="12.75" hidden="false" customHeight="false" outlineLevel="0" collapsed="false">
      <c r="M383" s="112"/>
      <c r="O383" s="112"/>
    </row>
    <row r="384" customFormat="false" ht="12.75" hidden="false" customHeight="false" outlineLevel="0" collapsed="false">
      <c r="M384" s="112"/>
      <c r="O384" s="112"/>
    </row>
    <row r="385" customFormat="false" ht="12.75" hidden="false" customHeight="false" outlineLevel="0" collapsed="false">
      <c r="M385" s="112"/>
      <c r="O385" s="112"/>
    </row>
    <row r="386" customFormat="false" ht="12.75" hidden="false" customHeight="false" outlineLevel="0" collapsed="false">
      <c r="M386" s="112"/>
      <c r="O386" s="112"/>
    </row>
    <row r="387" customFormat="false" ht="12.75" hidden="false" customHeight="false" outlineLevel="0" collapsed="false">
      <c r="M387" s="112"/>
      <c r="O387" s="112"/>
    </row>
    <row r="388" customFormat="false" ht="12.75" hidden="false" customHeight="false" outlineLevel="0" collapsed="false">
      <c r="M388" s="112"/>
      <c r="O388" s="112"/>
    </row>
    <row r="389" customFormat="false" ht="12.75" hidden="false" customHeight="false" outlineLevel="0" collapsed="false">
      <c r="M389" s="112"/>
      <c r="O389" s="112"/>
    </row>
    <row r="390" customFormat="false" ht="12.75" hidden="false" customHeight="false" outlineLevel="0" collapsed="false">
      <c r="M390" s="112"/>
      <c r="O390" s="112"/>
    </row>
    <row r="391" customFormat="false" ht="12.75" hidden="false" customHeight="false" outlineLevel="0" collapsed="false">
      <c r="M391" s="112"/>
      <c r="O391" s="112"/>
    </row>
    <row r="392" customFormat="false" ht="12.75" hidden="false" customHeight="false" outlineLevel="0" collapsed="false">
      <c r="M392" s="112"/>
      <c r="O392" s="112"/>
    </row>
    <row r="393" customFormat="false" ht="12.75" hidden="false" customHeight="false" outlineLevel="0" collapsed="false">
      <c r="M393" s="112"/>
      <c r="O393" s="112"/>
    </row>
    <row r="394" customFormat="false" ht="12.75" hidden="false" customHeight="false" outlineLevel="0" collapsed="false">
      <c r="M394" s="112"/>
      <c r="O394" s="112"/>
    </row>
    <row r="395" customFormat="false" ht="12.75" hidden="false" customHeight="false" outlineLevel="0" collapsed="false">
      <c r="M395" s="112"/>
      <c r="O395" s="112"/>
    </row>
    <row r="396" customFormat="false" ht="12.75" hidden="false" customHeight="false" outlineLevel="0" collapsed="false">
      <c r="M396" s="112"/>
      <c r="O396" s="112"/>
    </row>
    <row r="397" customFormat="false" ht="12.75" hidden="false" customHeight="false" outlineLevel="0" collapsed="false">
      <c r="M397" s="112"/>
      <c r="O397" s="112"/>
    </row>
    <row r="398" customFormat="false" ht="12.75" hidden="false" customHeight="false" outlineLevel="0" collapsed="false">
      <c r="M398" s="112"/>
      <c r="O398" s="112"/>
    </row>
    <row r="399" customFormat="false" ht="12.75" hidden="false" customHeight="false" outlineLevel="0" collapsed="false">
      <c r="M399" s="112"/>
      <c r="O399" s="112"/>
    </row>
    <row r="400" customFormat="false" ht="12.75" hidden="false" customHeight="false" outlineLevel="0" collapsed="false">
      <c r="M400" s="112"/>
      <c r="O400" s="112"/>
    </row>
    <row r="401" customFormat="false" ht="12.75" hidden="false" customHeight="false" outlineLevel="0" collapsed="false">
      <c r="M401" s="112"/>
      <c r="O401" s="112"/>
    </row>
    <row r="402" customFormat="false" ht="12.75" hidden="false" customHeight="false" outlineLevel="0" collapsed="false">
      <c r="M402" s="112"/>
      <c r="O402" s="112"/>
    </row>
    <row r="403" customFormat="false" ht="12.75" hidden="false" customHeight="false" outlineLevel="0" collapsed="false">
      <c r="M403" s="112"/>
      <c r="O403" s="112"/>
    </row>
    <row r="404" customFormat="false" ht="12.75" hidden="false" customHeight="false" outlineLevel="0" collapsed="false">
      <c r="M404" s="112"/>
      <c r="O404" s="112"/>
    </row>
    <row r="405" customFormat="false" ht="12.75" hidden="false" customHeight="false" outlineLevel="0" collapsed="false">
      <c r="M405" s="112"/>
    </row>
    <row r="406" customFormat="false" ht="12.75" hidden="false" customHeight="false" outlineLevel="0" collapsed="false">
      <c r="M406" s="112"/>
    </row>
    <row r="407" customFormat="false" ht="12.75" hidden="false" customHeight="false" outlineLevel="0" collapsed="false">
      <c r="M407" s="112"/>
    </row>
    <row r="408" customFormat="false" ht="12.75" hidden="false" customHeight="false" outlineLevel="0" collapsed="false">
      <c r="M408" s="112"/>
    </row>
    <row r="409" customFormat="false" ht="12.75" hidden="false" customHeight="false" outlineLevel="0" collapsed="false">
      <c r="M409" s="112"/>
    </row>
    <row r="410" customFormat="false" ht="12.75" hidden="false" customHeight="false" outlineLevel="0" collapsed="false">
      <c r="M410" s="112"/>
    </row>
    <row r="411" customFormat="false" ht="12.75" hidden="false" customHeight="false" outlineLevel="0" collapsed="false">
      <c r="M411" s="112"/>
    </row>
    <row r="412" customFormat="false" ht="12.75" hidden="false" customHeight="false" outlineLevel="0" collapsed="false">
      <c r="M412" s="112"/>
    </row>
    <row r="413" customFormat="false" ht="12.75" hidden="false" customHeight="false" outlineLevel="0" collapsed="false">
      <c r="M413" s="112"/>
    </row>
    <row r="414" customFormat="false" ht="12.75" hidden="false" customHeight="false" outlineLevel="0" collapsed="false">
      <c r="M414" s="112"/>
    </row>
    <row r="415" customFormat="false" ht="12.75" hidden="false" customHeight="false" outlineLevel="0" collapsed="false">
      <c r="M415" s="112"/>
    </row>
    <row r="416" customFormat="false" ht="12.75" hidden="false" customHeight="false" outlineLevel="0" collapsed="false">
      <c r="M416" s="112"/>
    </row>
    <row r="417" customFormat="false" ht="12.75" hidden="false" customHeight="false" outlineLevel="0" collapsed="false">
      <c r="M417" s="112"/>
    </row>
    <row r="418" customFormat="false" ht="12.75" hidden="false" customHeight="false" outlineLevel="0" collapsed="false">
      <c r="M418" s="112"/>
    </row>
    <row r="419" customFormat="false" ht="12.75" hidden="false" customHeight="false" outlineLevel="0" collapsed="false">
      <c r="M419" s="112"/>
    </row>
    <row r="420" customFormat="false" ht="12.75" hidden="false" customHeight="false" outlineLevel="0" collapsed="false">
      <c r="M420" s="112"/>
    </row>
    <row r="421" customFormat="false" ht="12.75" hidden="false" customHeight="false" outlineLevel="0" collapsed="false">
      <c r="M421" s="112"/>
    </row>
    <row r="422" customFormat="false" ht="12.75" hidden="false" customHeight="false" outlineLevel="0" collapsed="false">
      <c r="M422" s="112"/>
    </row>
    <row r="423" customFormat="false" ht="12.75" hidden="false" customHeight="false" outlineLevel="0" collapsed="false">
      <c r="M423" s="112"/>
    </row>
    <row r="424" customFormat="false" ht="12.75" hidden="false" customHeight="false" outlineLevel="0" collapsed="false">
      <c r="M424" s="112"/>
    </row>
    <row r="425" customFormat="false" ht="12.75" hidden="false" customHeight="false" outlineLevel="0" collapsed="false">
      <c r="M425" s="112"/>
    </row>
    <row r="426" customFormat="false" ht="12.75" hidden="false" customHeight="false" outlineLevel="0" collapsed="false">
      <c r="M426" s="112"/>
    </row>
    <row r="427" customFormat="false" ht="12.75" hidden="false" customHeight="false" outlineLevel="0" collapsed="false">
      <c r="M427" s="112"/>
    </row>
    <row r="428" customFormat="false" ht="12.75" hidden="false" customHeight="false" outlineLevel="0" collapsed="false">
      <c r="M428" s="112"/>
    </row>
    <row r="429" customFormat="false" ht="12.75" hidden="false" customHeight="false" outlineLevel="0" collapsed="false">
      <c r="M429" s="112"/>
    </row>
    <row r="430" customFormat="false" ht="12.75" hidden="false" customHeight="false" outlineLevel="0" collapsed="false">
      <c r="M430" s="112"/>
    </row>
    <row r="431" customFormat="false" ht="12.75" hidden="false" customHeight="false" outlineLevel="0" collapsed="false">
      <c r="M431" s="112"/>
    </row>
    <row r="432" customFormat="false" ht="12.75" hidden="false" customHeight="false" outlineLevel="0" collapsed="false">
      <c r="M432" s="112"/>
    </row>
    <row r="433" customFormat="false" ht="12.75" hidden="false" customHeight="false" outlineLevel="0" collapsed="false">
      <c r="M433" s="112"/>
    </row>
    <row r="434" customFormat="false" ht="12.75" hidden="false" customHeight="false" outlineLevel="0" collapsed="false">
      <c r="M434" s="112"/>
    </row>
    <row r="435" customFormat="false" ht="12.75" hidden="false" customHeight="false" outlineLevel="0" collapsed="false">
      <c r="M435" s="112"/>
    </row>
    <row r="436" customFormat="false" ht="12.75" hidden="false" customHeight="false" outlineLevel="0" collapsed="false">
      <c r="M436" s="112"/>
    </row>
    <row r="437" customFormat="false" ht="12.75" hidden="false" customHeight="false" outlineLevel="0" collapsed="false">
      <c r="M437" s="112"/>
    </row>
    <row r="438" customFormat="false" ht="12.75" hidden="false" customHeight="false" outlineLevel="0" collapsed="false">
      <c r="M438" s="112"/>
    </row>
    <row r="439" customFormat="false" ht="12.75" hidden="false" customHeight="false" outlineLevel="0" collapsed="false">
      <c r="M439" s="112"/>
    </row>
    <row r="440" customFormat="false" ht="12.75" hidden="false" customHeight="false" outlineLevel="0" collapsed="false">
      <c r="M440" s="112"/>
    </row>
    <row r="441" customFormat="false" ht="12.75" hidden="false" customHeight="false" outlineLevel="0" collapsed="false">
      <c r="M441" s="112"/>
    </row>
    <row r="442" customFormat="false" ht="12.75" hidden="false" customHeight="false" outlineLevel="0" collapsed="false">
      <c r="M442" s="112"/>
    </row>
    <row r="443" customFormat="false" ht="12.75" hidden="false" customHeight="false" outlineLevel="0" collapsed="false">
      <c r="M443" s="112"/>
    </row>
    <row r="444" customFormat="false" ht="12.75" hidden="false" customHeight="false" outlineLevel="0" collapsed="false">
      <c r="M444" s="112"/>
    </row>
    <row r="445" customFormat="false" ht="12.75" hidden="false" customHeight="false" outlineLevel="0" collapsed="false">
      <c r="M445" s="112"/>
    </row>
    <row r="446" customFormat="false" ht="12.75" hidden="false" customHeight="false" outlineLevel="0" collapsed="false">
      <c r="M446" s="112"/>
    </row>
    <row r="447" customFormat="false" ht="12.75" hidden="false" customHeight="false" outlineLevel="0" collapsed="false">
      <c r="M447" s="112"/>
    </row>
    <row r="448" customFormat="false" ht="12.75" hidden="false" customHeight="false" outlineLevel="0" collapsed="false">
      <c r="M448" s="112"/>
    </row>
    <row r="449" customFormat="false" ht="12.75" hidden="false" customHeight="false" outlineLevel="0" collapsed="false">
      <c r="M449" s="112"/>
    </row>
    <row r="450" customFormat="false" ht="12.75" hidden="false" customHeight="false" outlineLevel="0" collapsed="false">
      <c r="M450" s="112"/>
    </row>
    <row r="451" customFormat="false" ht="12.75" hidden="false" customHeight="false" outlineLevel="0" collapsed="false">
      <c r="M451" s="112"/>
    </row>
    <row r="452" customFormat="false" ht="12.75" hidden="false" customHeight="false" outlineLevel="0" collapsed="false">
      <c r="M452" s="112"/>
    </row>
    <row r="453" customFormat="false" ht="12.75" hidden="false" customHeight="false" outlineLevel="0" collapsed="false">
      <c r="M453" s="112"/>
    </row>
    <row r="454" customFormat="false" ht="12.75" hidden="false" customHeight="false" outlineLevel="0" collapsed="false">
      <c r="M454" s="112"/>
    </row>
    <row r="455" customFormat="false" ht="12.75" hidden="false" customHeight="false" outlineLevel="0" collapsed="false">
      <c r="M455" s="112"/>
    </row>
    <row r="456" customFormat="false" ht="12.75" hidden="false" customHeight="false" outlineLevel="0" collapsed="false">
      <c r="M456" s="112"/>
    </row>
    <row r="457" customFormat="false" ht="12.75" hidden="false" customHeight="false" outlineLevel="0" collapsed="false">
      <c r="M457" s="112"/>
    </row>
    <row r="458" customFormat="false" ht="12.75" hidden="false" customHeight="false" outlineLevel="0" collapsed="false">
      <c r="M458" s="112"/>
    </row>
    <row r="459" customFormat="false" ht="12.75" hidden="false" customHeight="false" outlineLevel="0" collapsed="false">
      <c r="M459" s="112"/>
    </row>
    <row r="460" customFormat="false" ht="12.75" hidden="false" customHeight="false" outlineLevel="0" collapsed="false">
      <c r="M460" s="112"/>
    </row>
    <row r="461" customFormat="false" ht="12.75" hidden="false" customHeight="false" outlineLevel="0" collapsed="false">
      <c r="M461" s="112"/>
    </row>
    <row r="462" customFormat="false" ht="12.75" hidden="false" customHeight="false" outlineLevel="0" collapsed="false">
      <c r="M462" s="112"/>
    </row>
    <row r="463" customFormat="false" ht="12.75" hidden="false" customHeight="false" outlineLevel="0" collapsed="false">
      <c r="M463" s="112"/>
    </row>
    <row r="464" customFormat="false" ht="12.75" hidden="false" customHeight="false" outlineLevel="0" collapsed="false">
      <c r="M464" s="112"/>
    </row>
    <row r="465" customFormat="false" ht="12.75" hidden="false" customHeight="false" outlineLevel="0" collapsed="false">
      <c r="M465" s="112"/>
    </row>
    <row r="466" customFormat="false" ht="12.75" hidden="false" customHeight="false" outlineLevel="0" collapsed="false">
      <c r="M466" s="112"/>
    </row>
    <row r="467" customFormat="false" ht="12.75" hidden="false" customHeight="false" outlineLevel="0" collapsed="false">
      <c r="M467" s="112"/>
    </row>
    <row r="468" customFormat="false" ht="12.75" hidden="false" customHeight="false" outlineLevel="0" collapsed="false">
      <c r="M468" s="112"/>
    </row>
    <row r="469" customFormat="false" ht="12.75" hidden="false" customHeight="false" outlineLevel="0" collapsed="false">
      <c r="M469" s="112"/>
    </row>
    <row r="470" customFormat="false" ht="12.75" hidden="false" customHeight="false" outlineLevel="0" collapsed="false">
      <c r="M470" s="112"/>
    </row>
    <row r="471" customFormat="false" ht="12.75" hidden="false" customHeight="false" outlineLevel="0" collapsed="false">
      <c r="M471" s="112"/>
    </row>
    <row r="472" customFormat="false" ht="12.75" hidden="false" customHeight="false" outlineLevel="0" collapsed="false">
      <c r="M472" s="112"/>
    </row>
    <row r="473" customFormat="false" ht="12.75" hidden="false" customHeight="false" outlineLevel="0" collapsed="false">
      <c r="M473" s="112"/>
    </row>
    <row r="474" customFormat="false" ht="12.75" hidden="false" customHeight="false" outlineLevel="0" collapsed="false">
      <c r="M474" s="112"/>
    </row>
    <row r="475" customFormat="false" ht="12.75" hidden="false" customHeight="false" outlineLevel="0" collapsed="false">
      <c r="M475" s="112"/>
    </row>
    <row r="476" customFormat="false" ht="12.75" hidden="false" customHeight="false" outlineLevel="0" collapsed="false">
      <c r="M476" s="112"/>
    </row>
    <row r="477" customFormat="false" ht="12.75" hidden="false" customHeight="false" outlineLevel="0" collapsed="false">
      <c r="M477" s="112"/>
    </row>
    <row r="478" customFormat="false" ht="12.75" hidden="false" customHeight="false" outlineLevel="0" collapsed="false">
      <c r="M478" s="112"/>
    </row>
    <row r="479" customFormat="false" ht="12.75" hidden="false" customHeight="false" outlineLevel="0" collapsed="false">
      <c r="M479" s="112"/>
    </row>
    <row r="480" customFormat="false" ht="12.75" hidden="false" customHeight="false" outlineLevel="0" collapsed="false">
      <c r="M480" s="112"/>
    </row>
    <row r="481" customFormat="false" ht="12.75" hidden="false" customHeight="false" outlineLevel="0" collapsed="false">
      <c r="M481" s="112"/>
    </row>
    <row r="482" customFormat="false" ht="12.75" hidden="false" customHeight="false" outlineLevel="0" collapsed="false">
      <c r="M482" s="112"/>
    </row>
    <row r="483" customFormat="false" ht="12.75" hidden="false" customHeight="false" outlineLevel="0" collapsed="false">
      <c r="M483" s="112"/>
    </row>
    <row r="484" customFormat="false" ht="12.75" hidden="false" customHeight="false" outlineLevel="0" collapsed="false">
      <c r="M484" s="112"/>
    </row>
    <row r="485" customFormat="false" ht="12.75" hidden="false" customHeight="false" outlineLevel="0" collapsed="false">
      <c r="M485" s="112"/>
    </row>
    <row r="486" customFormat="false" ht="12.75" hidden="false" customHeight="false" outlineLevel="0" collapsed="false">
      <c r="M486" s="112"/>
    </row>
    <row r="487" customFormat="false" ht="12.75" hidden="false" customHeight="false" outlineLevel="0" collapsed="false">
      <c r="M487" s="112"/>
    </row>
    <row r="488" customFormat="false" ht="12.75" hidden="false" customHeight="false" outlineLevel="0" collapsed="false">
      <c r="M488" s="112"/>
    </row>
    <row r="489" customFormat="false" ht="12.75" hidden="false" customHeight="false" outlineLevel="0" collapsed="false">
      <c r="M489" s="112"/>
    </row>
    <row r="490" customFormat="false" ht="12.75" hidden="false" customHeight="false" outlineLevel="0" collapsed="false">
      <c r="M490" s="112"/>
    </row>
    <row r="491" customFormat="false" ht="12.75" hidden="false" customHeight="false" outlineLevel="0" collapsed="false">
      <c r="M491" s="112"/>
    </row>
    <row r="492" customFormat="false" ht="12.75" hidden="false" customHeight="false" outlineLevel="0" collapsed="false">
      <c r="M492" s="112"/>
    </row>
    <row r="493" customFormat="false" ht="12.75" hidden="false" customHeight="false" outlineLevel="0" collapsed="false">
      <c r="M493" s="112"/>
    </row>
    <row r="494" customFormat="false" ht="12.75" hidden="false" customHeight="false" outlineLevel="0" collapsed="false">
      <c r="M494" s="112"/>
    </row>
    <row r="495" customFormat="false" ht="12.75" hidden="false" customHeight="false" outlineLevel="0" collapsed="false">
      <c r="M495" s="112"/>
    </row>
    <row r="496" customFormat="false" ht="12.75" hidden="false" customHeight="false" outlineLevel="0" collapsed="false">
      <c r="M496" s="112"/>
    </row>
    <row r="497" customFormat="false" ht="12.75" hidden="false" customHeight="false" outlineLevel="0" collapsed="false">
      <c r="M497" s="112"/>
    </row>
    <row r="498" customFormat="false" ht="12.75" hidden="false" customHeight="false" outlineLevel="0" collapsed="false">
      <c r="M498" s="112"/>
    </row>
    <row r="499" customFormat="false" ht="12.75" hidden="false" customHeight="false" outlineLevel="0" collapsed="false">
      <c r="M499" s="112"/>
    </row>
    <row r="500" customFormat="false" ht="12.75" hidden="false" customHeight="false" outlineLevel="0" collapsed="false">
      <c r="M500" s="112"/>
    </row>
    <row r="501" customFormat="false" ht="12.75" hidden="false" customHeight="false" outlineLevel="0" collapsed="false">
      <c r="M501" s="112"/>
    </row>
    <row r="502" customFormat="false" ht="12.75" hidden="false" customHeight="false" outlineLevel="0" collapsed="false">
      <c r="M502" s="112"/>
    </row>
    <row r="503" customFormat="false" ht="12.75" hidden="false" customHeight="false" outlineLevel="0" collapsed="false">
      <c r="M503" s="112"/>
    </row>
    <row r="504" customFormat="false" ht="12.75" hidden="false" customHeight="false" outlineLevel="0" collapsed="false">
      <c r="M504" s="112"/>
    </row>
    <row r="505" customFormat="false" ht="12.75" hidden="false" customHeight="false" outlineLevel="0" collapsed="false">
      <c r="M505" s="112"/>
    </row>
    <row r="506" customFormat="false" ht="12.75" hidden="false" customHeight="false" outlineLevel="0" collapsed="false">
      <c r="M506" s="112"/>
    </row>
    <row r="507" customFormat="false" ht="12.75" hidden="false" customHeight="false" outlineLevel="0" collapsed="false">
      <c r="M507" s="112"/>
    </row>
    <row r="508" customFormat="false" ht="12.75" hidden="false" customHeight="false" outlineLevel="0" collapsed="false">
      <c r="M508" s="112"/>
    </row>
    <row r="509" customFormat="false" ht="12.75" hidden="false" customHeight="false" outlineLevel="0" collapsed="false">
      <c r="M509" s="112"/>
    </row>
    <row r="510" customFormat="false" ht="12.75" hidden="false" customHeight="false" outlineLevel="0" collapsed="false">
      <c r="M510" s="112"/>
    </row>
    <row r="511" customFormat="false" ht="12.75" hidden="false" customHeight="false" outlineLevel="0" collapsed="false">
      <c r="M511" s="112"/>
    </row>
    <row r="512" customFormat="false" ht="12.75" hidden="false" customHeight="false" outlineLevel="0" collapsed="false">
      <c r="M512" s="112"/>
    </row>
    <row r="513" customFormat="false" ht="12.75" hidden="false" customHeight="false" outlineLevel="0" collapsed="false">
      <c r="M513" s="112"/>
    </row>
    <row r="514" customFormat="false" ht="12.75" hidden="false" customHeight="false" outlineLevel="0" collapsed="false">
      <c r="M514" s="112"/>
    </row>
    <row r="515" customFormat="false" ht="12.75" hidden="false" customHeight="false" outlineLevel="0" collapsed="false">
      <c r="M515" s="112"/>
    </row>
    <row r="516" customFormat="false" ht="12.75" hidden="false" customHeight="false" outlineLevel="0" collapsed="false">
      <c r="M516" s="112"/>
    </row>
    <row r="517" customFormat="false" ht="12.75" hidden="false" customHeight="false" outlineLevel="0" collapsed="false">
      <c r="M517" s="112"/>
    </row>
    <row r="518" customFormat="false" ht="12.75" hidden="false" customHeight="false" outlineLevel="0" collapsed="false">
      <c r="M518" s="112"/>
    </row>
    <row r="519" customFormat="false" ht="12.75" hidden="false" customHeight="false" outlineLevel="0" collapsed="false">
      <c r="M519" s="112"/>
    </row>
    <row r="520" customFormat="false" ht="12.75" hidden="false" customHeight="false" outlineLevel="0" collapsed="false">
      <c r="M520" s="112"/>
    </row>
    <row r="521" customFormat="false" ht="12.75" hidden="false" customHeight="false" outlineLevel="0" collapsed="false">
      <c r="M521" s="112"/>
    </row>
    <row r="522" customFormat="false" ht="12.75" hidden="false" customHeight="false" outlineLevel="0" collapsed="false">
      <c r="M522" s="112"/>
    </row>
    <row r="523" customFormat="false" ht="12.75" hidden="false" customHeight="false" outlineLevel="0" collapsed="false">
      <c r="M523" s="112"/>
    </row>
    <row r="524" customFormat="false" ht="12.75" hidden="false" customHeight="false" outlineLevel="0" collapsed="false">
      <c r="M524" s="112"/>
    </row>
    <row r="525" customFormat="false" ht="12.75" hidden="false" customHeight="false" outlineLevel="0" collapsed="false">
      <c r="M525" s="112"/>
    </row>
    <row r="526" customFormat="false" ht="12.75" hidden="false" customHeight="false" outlineLevel="0" collapsed="false">
      <c r="M526" s="112"/>
    </row>
    <row r="527" customFormat="false" ht="12.75" hidden="false" customHeight="false" outlineLevel="0" collapsed="false">
      <c r="M527" s="112"/>
    </row>
    <row r="528" customFormat="false" ht="12.75" hidden="false" customHeight="false" outlineLevel="0" collapsed="false">
      <c r="M528" s="112"/>
    </row>
    <row r="529" customFormat="false" ht="12.75" hidden="false" customHeight="false" outlineLevel="0" collapsed="false">
      <c r="M529" s="112"/>
    </row>
    <row r="530" customFormat="false" ht="12.75" hidden="false" customHeight="false" outlineLevel="0" collapsed="false">
      <c r="M530" s="112"/>
    </row>
    <row r="531" customFormat="false" ht="12.75" hidden="false" customHeight="false" outlineLevel="0" collapsed="false">
      <c r="M531" s="112"/>
    </row>
    <row r="532" customFormat="false" ht="12.75" hidden="false" customHeight="false" outlineLevel="0" collapsed="false">
      <c r="M532" s="112"/>
    </row>
    <row r="533" customFormat="false" ht="12.75" hidden="false" customHeight="false" outlineLevel="0" collapsed="false">
      <c r="M533" s="112"/>
    </row>
    <row r="534" customFormat="false" ht="12.75" hidden="false" customHeight="false" outlineLevel="0" collapsed="false">
      <c r="M534" s="112"/>
    </row>
    <row r="535" customFormat="false" ht="12.75" hidden="false" customHeight="false" outlineLevel="0" collapsed="false">
      <c r="M535" s="112"/>
    </row>
    <row r="536" customFormat="false" ht="12.75" hidden="false" customHeight="false" outlineLevel="0" collapsed="false">
      <c r="M536" s="112"/>
    </row>
    <row r="537" customFormat="false" ht="12.75" hidden="false" customHeight="false" outlineLevel="0" collapsed="false">
      <c r="M537" s="112"/>
    </row>
    <row r="538" customFormat="false" ht="12.75" hidden="false" customHeight="false" outlineLevel="0" collapsed="false">
      <c r="M538" s="112"/>
    </row>
    <row r="539" customFormat="false" ht="12.75" hidden="false" customHeight="false" outlineLevel="0" collapsed="false">
      <c r="M539" s="112"/>
    </row>
    <row r="540" customFormat="false" ht="12.75" hidden="false" customHeight="false" outlineLevel="0" collapsed="false">
      <c r="M540" s="112"/>
    </row>
    <row r="541" customFormat="false" ht="12.75" hidden="false" customHeight="false" outlineLevel="0" collapsed="false">
      <c r="M541" s="112"/>
    </row>
    <row r="542" customFormat="false" ht="12.75" hidden="false" customHeight="false" outlineLevel="0" collapsed="false">
      <c r="M542" s="112"/>
    </row>
    <row r="543" customFormat="false" ht="12.75" hidden="false" customHeight="false" outlineLevel="0" collapsed="false">
      <c r="M543" s="112"/>
    </row>
    <row r="544" customFormat="false" ht="12.75" hidden="false" customHeight="false" outlineLevel="0" collapsed="false">
      <c r="M544" s="112"/>
    </row>
    <row r="545" customFormat="false" ht="12.75" hidden="false" customHeight="false" outlineLevel="0" collapsed="false">
      <c r="M545" s="112"/>
    </row>
    <row r="546" customFormat="false" ht="12.75" hidden="false" customHeight="false" outlineLevel="0" collapsed="false">
      <c r="M546" s="112"/>
    </row>
    <row r="547" customFormat="false" ht="12.75" hidden="false" customHeight="false" outlineLevel="0" collapsed="false">
      <c r="M547" s="112"/>
    </row>
    <row r="548" customFormat="false" ht="12.75" hidden="false" customHeight="false" outlineLevel="0" collapsed="false">
      <c r="M548" s="112"/>
    </row>
    <row r="549" customFormat="false" ht="12.75" hidden="false" customHeight="false" outlineLevel="0" collapsed="false">
      <c r="M549" s="112"/>
    </row>
    <row r="550" customFormat="false" ht="12.75" hidden="false" customHeight="false" outlineLevel="0" collapsed="false">
      <c r="M550" s="112"/>
    </row>
    <row r="551" customFormat="false" ht="12.75" hidden="false" customHeight="false" outlineLevel="0" collapsed="false">
      <c r="M551" s="112"/>
    </row>
    <row r="552" customFormat="false" ht="12.75" hidden="false" customHeight="false" outlineLevel="0" collapsed="false">
      <c r="M552" s="112"/>
    </row>
    <row r="553" customFormat="false" ht="12.75" hidden="false" customHeight="false" outlineLevel="0" collapsed="false">
      <c r="M553" s="112"/>
    </row>
    <row r="554" customFormat="false" ht="12.75" hidden="false" customHeight="false" outlineLevel="0" collapsed="false">
      <c r="M554" s="112"/>
    </row>
    <row r="555" customFormat="false" ht="12.75" hidden="false" customHeight="false" outlineLevel="0" collapsed="false">
      <c r="M555" s="112"/>
    </row>
    <row r="556" customFormat="false" ht="12.75" hidden="false" customHeight="false" outlineLevel="0" collapsed="false">
      <c r="M556" s="112"/>
    </row>
    <row r="557" customFormat="false" ht="12.75" hidden="false" customHeight="false" outlineLevel="0" collapsed="false">
      <c r="M557" s="112"/>
    </row>
    <row r="558" customFormat="false" ht="12.75" hidden="false" customHeight="false" outlineLevel="0" collapsed="false">
      <c r="M558" s="112"/>
    </row>
    <row r="559" customFormat="false" ht="12.75" hidden="false" customHeight="false" outlineLevel="0" collapsed="false">
      <c r="M559" s="112"/>
    </row>
    <row r="560" customFormat="false" ht="12.75" hidden="false" customHeight="false" outlineLevel="0" collapsed="false">
      <c r="M560" s="112"/>
    </row>
    <row r="561" customFormat="false" ht="12.75" hidden="false" customHeight="false" outlineLevel="0" collapsed="false">
      <c r="M561" s="112"/>
    </row>
    <row r="562" customFormat="false" ht="12.75" hidden="false" customHeight="false" outlineLevel="0" collapsed="false">
      <c r="M562" s="112"/>
    </row>
    <row r="563" customFormat="false" ht="12.75" hidden="false" customHeight="false" outlineLevel="0" collapsed="false">
      <c r="M563" s="112"/>
    </row>
    <row r="564" customFormat="false" ht="12.75" hidden="false" customHeight="false" outlineLevel="0" collapsed="false">
      <c r="M564" s="112"/>
    </row>
    <row r="565" customFormat="false" ht="12.75" hidden="false" customHeight="false" outlineLevel="0" collapsed="false">
      <c r="M565" s="112"/>
    </row>
    <row r="566" customFormat="false" ht="12.75" hidden="false" customHeight="false" outlineLevel="0" collapsed="false">
      <c r="M566" s="112"/>
    </row>
    <row r="567" customFormat="false" ht="12.75" hidden="false" customHeight="false" outlineLevel="0" collapsed="false">
      <c r="M567" s="112"/>
    </row>
    <row r="568" customFormat="false" ht="12.75" hidden="false" customHeight="false" outlineLevel="0" collapsed="false">
      <c r="M568" s="112"/>
    </row>
    <row r="569" customFormat="false" ht="12.75" hidden="false" customHeight="false" outlineLevel="0" collapsed="false">
      <c r="M569" s="112"/>
    </row>
    <row r="570" customFormat="false" ht="12.75" hidden="false" customHeight="false" outlineLevel="0" collapsed="false">
      <c r="M570" s="112"/>
    </row>
    <row r="571" customFormat="false" ht="12.75" hidden="false" customHeight="false" outlineLevel="0" collapsed="false">
      <c r="M571" s="112"/>
    </row>
    <row r="572" customFormat="false" ht="12.75" hidden="false" customHeight="false" outlineLevel="0" collapsed="false">
      <c r="M572" s="112"/>
    </row>
    <row r="573" customFormat="false" ht="12.75" hidden="false" customHeight="false" outlineLevel="0" collapsed="false">
      <c r="M573" s="112"/>
    </row>
    <row r="574" customFormat="false" ht="12.75" hidden="false" customHeight="false" outlineLevel="0" collapsed="false">
      <c r="M574" s="112"/>
    </row>
    <row r="575" customFormat="false" ht="12.75" hidden="false" customHeight="false" outlineLevel="0" collapsed="false">
      <c r="M575" s="112"/>
    </row>
    <row r="576" customFormat="false" ht="12.75" hidden="false" customHeight="false" outlineLevel="0" collapsed="false">
      <c r="M576" s="112"/>
    </row>
    <row r="577" customFormat="false" ht="12.75" hidden="false" customHeight="false" outlineLevel="0" collapsed="false">
      <c r="M577" s="112"/>
    </row>
    <row r="578" customFormat="false" ht="12.75" hidden="false" customHeight="false" outlineLevel="0" collapsed="false">
      <c r="M578" s="112"/>
    </row>
    <row r="579" customFormat="false" ht="12.75" hidden="false" customHeight="false" outlineLevel="0" collapsed="false">
      <c r="M579" s="112"/>
    </row>
    <row r="580" customFormat="false" ht="12.75" hidden="false" customHeight="false" outlineLevel="0" collapsed="false">
      <c r="M580" s="112"/>
    </row>
    <row r="581" customFormat="false" ht="12.75" hidden="false" customHeight="false" outlineLevel="0" collapsed="false">
      <c r="M581" s="112"/>
    </row>
    <row r="582" customFormat="false" ht="12.75" hidden="false" customHeight="false" outlineLevel="0" collapsed="false">
      <c r="M582" s="112"/>
    </row>
    <row r="583" customFormat="false" ht="12.75" hidden="false" customHeight="false" outlineLevel="0" collapsed="false">
      <c r="M583" s="112"/>
    </row>
    <row r="584" customFormat="false" ht="12.75" hidden="false" customHeight="false" outlineLevel="0" collapsed="false">
      <c r="M584" s="112"/>
    </row>
    <row r="585" customFormat="false" ht="12.75" hidden="false" customHeight="false" outlineLevel="0" collapsed="false">
      <c r="M585" s="112"/>
    </row>
    <row r="586" customFormat="false" ht="12.75" hidden="false" customHeight="false" outlineLevel="0" collapsed="false">
      <c r="M586" s="112"/>
    </row>
    <row r="587" customFormat="false" ht="12.75" hidden="false" customHeight="false" outlineLevel="0" collapsed="false">
      <c r="M587" s="112"/>
    </row>
    <row r="588" customFormat="false" ht="12.75" hidden="false" customHeight="false" outlineLevel="0" collapsed="false">
      <c r="M588" s="112"/>
    </row>
    <row r="589" customFormat="false" ht="12.75" hidden="false" customHeight="false" outlineLevel="0" collapsed="false">
      <c r="M589" s="112"/>
    </row>
    <row r="590" customFormat="false" ht="12.75" hidden="false" customHeight="false" outlineLevel="0" collapsed="false">
      <c r="M590" s="112"/>
    </row>
    <row r="591" customFormat="false" ht="12.75" hidden="false" customHeight="false" outlineLevel="0" collapsed="false">
      <c r="M591" s="112"/>
    </row>
    <row r="592" customFormat="false" ht="12.75" hidden="false" customHeight="false" outlineLevel="0" collapsed="false">
      <c r="M592" s="112"/>
    </row>
    <row r="593" customFormat="false" ht="12.75" hidden="false" customHeight="false" outlineLevel="0" collapsed="false">
      <c r="M593" s="112"/>
    </row>
    <row r="594" customFormat="false" ht="12.75" hidden="false" customHeight="false" outlineLevel="0" collapsed="false">
      <c r="M594" s="112"/>
    </row>
    <row r="595" customFormat="false" ht="12.75" hidden="false" customHeight="false" outlineLevel="0" collapsed="false">
      <c r="M595" s="112"/>
    </row>
    <row r="596" customFormat="false" ht="12.75" hidden="false" customHeight="false" outlineLevel="0" collapsed="false">
      <c r="M596" s="112"/>
    </row>
    <row r="597" customFormat="false" ht="12.75" hidden="false" customHeight="false" outlineLevel="0" collapsed="false">
      <c r="M597" s="112"/>
    </row>
    <row r="598" customFormat="false" ht="12.75" hidden="false" customHeight="false" outlineLevel="0" collapsed="false">
      <c r="M598" s="112"/>
    </row>
    <row r="599" customFormat="false" ht="12.75" hidden="false" customHeight="false" outlineLevel="0" collapsed="false">
      <c r="M599" s="112"/>
    </row>
    <row r="600" customFormat="false" ht="12.75" hidden="false" customHeight="false" outlineLevel="0" collapsed="false">
      <c r="M600" s="112"/>
    </row>
    <row r="601" customFormat="false" ht="12.75" hidden="false" customHeight="false" outlineLevel="0" collapsed="false">
      <c r="M601" s="112"/>
    </row>
    <row r="602" customFormat="false" ht="12.75" hidden="false" customHeight="false" outlineLevel="0" collapsed="false">
      <c r="M602" s="112"/>
    </row>
    <row r="603" customFormat="false" ht="12.75" hidden="false" customHeight="false" outlineLevel="0" collapsed="false">
      <c r="M603" s="112"/>
    </row>
    <row r="604" customFormat="false" ht="12.75" hidden="false" customHeight="false" outlineLevel="0" collapsed="false">
      <c r="M604" s="112"/>
    </row>
    <row r="605" customFormat="false" ht="12.75" hidden="false" customHeight="false" outlineLevel="0" collapsed="false">
      <c r="M605" s="112"/>
    </row>
    <row r="606" customFormat="false" ht="12.75" hidden="false" customHeight="false" outlineLevel="0" collapsed="false">
      <c r="M606" s="112"/>
    </row>
    <row r="607" customFormat="false" ht="12.75" hidden="false" customHeight="false" outlineLevel="0" collapsed="false">
      <c r="M607" s="112"/>
    </row>
    <row r="608" customFormat="false" ht="12.75" hidden="false" customHeight="false" outlineLevel="0" collapsed="false">
      <c r="M608" s="112"/>
    </row>
    <row r="609" customFormat="false" ht="12.75" hidden="false" customHeight="false" outlineLevel="0" collapsed="false">
      <c r="M609" s="112"/>
    </row>
    <row r="610" customFormat="false" ht="12.75" hidden="false" customHeight="false" outlineLevel="0" collapsed="false">
      <c r="M610" s="112"/>
    </row>
    <row r="611" customFormat="false" ht="12.75" hidden="false" customHeight="false" outlineLevel="0" collapsed="false">
      <c r="M611" s="112"/>
    </row>
    <row r="612" customFormat="false" ht="12.75" hidden="false" customHeight="false" outlineLevel="0" collapsed="false">
      <c r="M612" s="112"/>
    </row>
    <row r="613" customFormat="false" ht="12.75" hidden="false" customHeight="false" outlineLevel="0" collapsed="false">
      <c r="M613" s="112"/>
    </row>
    <row r="614" customFormat="false" ht="12.75" hidden="false" customHeight="false" outlineLevel="0" collapsed="false">
      <c r="M614" s="112"/>
    </row>
    <row r="615" customFormat="false" ht="12.75" hidden="false" customHeight="false" outlineLevel="0" collapsed="false">
      <c r="M615" s="112"/>
    </row>
    <row r="616" customFormat="false" ht="12.75" hidden="false" customHeight="false" outlineLevel="0" collapsed="false">
      <c r="M616" s="112"/>
    </row>
    <row r="617" customFormat="false" ht="12.75" hidden="false" customHeight="false" outlineLevel="0" collapsed="false">
      <c r="M617" s="112"/>
    </row>
    <row r="618" customFormat="false" ht="12.75" hidden="false" customHeight="false" outlineLevel="0" collapsed="false">
      <c r="M618" s="112"/>
    </row>
    <row r="619" customFormat="false" ht="12.75" hidden="false" customHeight="false" outlineLevel="0" collapsed="false">
      <c r="M619" s="112"/>
    </row>
    <row r="620" customFormat="false" ht="12.75" hidden="false" customHeight="false" outlineLevel="0" collapsed="false">
      <c r="M620" s="112"/>
    </row>
    <row r="621" customFormat="false" ht="12.75" hidden="false" customHeight="false" outlineLevel="0" collapsed="false">
      <c r="M621" s="112"/>
    </row>
    <row r="622" customFormat="false" ht="12.75" hidden="false" customHeight="false" outlineLevel="0" collapsed="false">
      <c r="M622" s="112"/>
    </row>
    <row r="623" customFormat="false" ht="12.75" hidden="false" customHeight="false" outlineLevel="0" collapsed="false">
      <c r="M623" s="112"/>
    </row>
    <row r="624" customFormat="false" ht="12.75" hidden="false" customHeight="false" outlineLevel="0" collapsed="false">
      <c r="M624" s="112"/>
    </row>
    <row r="625" customFormat="false" ht="12.75" hidden="false" customHeight="false" outlineLevel="0" collapsed="false">
      <c r="M625" s="112"/>
    </row>
    <row r="626" customFormat="false" ht="12.75" hidden="false" customHeight="false" outlineLevel="0" collapsed="false">
      <c r="M626" s="112"/>
    </row>
    <row r="627" customFormat="false" ht="12.75" hidden="false" customHeight="false" outlineLevel="0" collapsed="false">
      <c r="M627" s="112"/>
    </row>
    <row r="628" customFormat="false" ht="12.75" hidden="false" customHeight="false" outlineLevel="0" collapsed="false">
      <c r="M628" s="112"/>
    </row>
    <row r="629" customFormat="false" ht="12.75" hidden="false" customHeight="false" outlineLevel="0" collapsed="false">
      <c r="M629" s="112"/>
    </row>
    <row r="630" customFormat="false" ht="12.75" hidden="false" customHeight="false" outlineLevel="0" collapsed="false">
      <c r="M630" s="112"/>
    </row>
    <row r="631" customFormat="false" ht="12.75" hidden="false" customHeight="false" outlineLevel="0" collapsed="false">
      <c r="M631" s="112"/>
    </row>
    <row r="632" customFormat="false" ht="12.75" hidden="false" customHeight="false" outlineLevel="0" collapsed="false">
      <c r="M632" s="112"/>
    </row>
    <row r="633" customFormat="false" ht="12.75" hidden="false" customHeight="false" outlineLevel="0" collapsed="false">
      <c r="M633" s="112"/>
    </row>
    <row r="634" customFormat="false" ht="12.75" hidden="false" customHeight="false" outlineLevel="0" collapsed="false">
      <c r="M634" s="112"/>
    </row>
    <row r="635" customFormat="false" ht="12.75" hidden="false" customHeight="false" outlineLevel="0" collapsed="false">
      <c r="M635" s="112"/>
    </row>
    <row r="636" customFormat="false" ht="12.75" hidden="false" customHeight="false" outlineLevel="0" collapsed="false">
      <c r="M636" s="112"/>
    </row>
    <row r="637" customFormat="false" ht="12.75" hidden="false" customHeight="false" outlineLevel="0" collapsed="false">
      <c r="M637" s="112"/>
    </row>
    <row r="638" customFormat="false" ht="12.75" hidden="false" customHeight="false" outlineLevel="0" collapsed="false">
      <c r="M638" s="112"/>
    </row>
    <row r="639" customFormat="false" ht="12.75" hidden="false" customHeight="false" outlineLevel="0" collapsed="false">
      <c r="M639" s="112"/>
    </row>
    <row r="640" customFormat="false" ht="12.75" hidden="false" customHeight="false" outlineLevel="0" collapsed="false">
      <c r="M640" s="112"/>
    </row>
    <row r="641" customFormat="false" ht="12.75" hidden="false" customHeight="false" outlineLevel="0" collapsed="false">
      <c r="M641" s="112"/>
    </row>
    <row r="642" customFormat="false" ht="12.75" hidden="false" customHeight="false" outlineLevel="0" collapsed="false">
      <c r="M642" s="112"/>
    </row>
    <row r="643" customFormat="false" ht="12.75" hidden="false" customHeight="false" outlineLevel="0" collapsed="false">
      <c r="M643" s="112"/>
    </row>
    <row r="644" customFormat="false" ht="12.75" hidden="false" customHeight="false" outlineLevel="0" collapsed="false">
      <c r="M644" s="112"/>
    </row>
    <row r="645" customFormat="false" ht="12.75" hidden="false" customHeight="false" outlineLevel="0" collapsed="false">
      <c r="M645" s="112"/>
    </row>
    <row r="646" customFormat="false" ht="12.75" hidden="false" customHeight="false" outlineLevel="0" collapsed="false">
      <c r="M646" s="112"/>
    </row>
    <row r="647" customFormat="false" ht="12.75" hidden="false" customHeight="false" outlineLevel="0" collapsed="false">
      <c r="M647" s="112"/>
    </row>
    <row r="648" customFormat="false" ht="12.75" hidden="false" customHeight="false" outlineLevel="0" collapsed="false">
      <c r="M648" s="112"/>
    </row>
    <row r="649" customFormat="false" ht="12.75" hidden="false" customHeight="false" outlineLevel="0" collapsed="false">
      <c r="M649" s="112"/>
    </row>
    <row r="650" customFormat="false" ht="12.75" hidden="false" customHeight="false" outlineLevel="0" collapsed="false">
      <c r="M650" s="112"/>
    </row>
    <row r="651" customFormat="false" ht="12.75" hidden="false" customHeight="false" outlineLevel="0" collapsed="false">
      <c r="M651" s="112"/>
    </row>
    <row r="652" customFormat="false" ht="12.75" hidden="false" customHeight="false" outlineLevel="0" collapsed="false">
      <c r="M652" s="112"/>
    </row>
    <row r="653" customFormat="false" ht="12.75" hidden="false" customHeight="false" outlineLevel="0" collapsed="false">
      <c r="M653" s="112"/>
    </row>
    <row r="654" customFormat="false" ht="12.75" hidden="false" customHeight="false" outlineLevel="0" collapsed="false">
      <c r="M654" s="112"/>
    </row>
    <row r="655" customFormat="false" ht="12.75" hidden="false" customHeight="false" outlineLevel="0" collapsed="false">
      <c r="M655" s="112"/>
    </row>
    <row r="656" customFormat="false" ht="12.75" hidden="false" customHeight="false" outlineLevel="0" collapsed="false">
      <c r="M656" s="112"/>
    </row>
    <row r="657" customFormat="false" ht="12.75" hidden="false" customHeight="false" outlineLevel="0" collapsed="false">
      <c r="M657" s="112"/>
    </row>
    <row r="658" customFormat="false" ht="12.75" hidden="false" customHeight="false" outlineLevel="0" collapsed="false">
      <c r="M658" s="112"/>
    </row>
    <row r="659" customFormat="false" ht="12.75" hidden="false" customHeight="false" outlineLevel="0" collapsed="false">
      <c r="M659" s="112"/>
    </row>
    <row r="660" customFormat="false" ht="12.75" hidden="false" customHeight="false" outlineLevel="0" collapsed="false">
      <c r="M660" s="112"/>
    </row>
    <row r="661" customFormat="false" ht="12.75" hidden="false" customHeight="false" outlineLevel="0" collapsed="false">
      <c r="M661" s="112"/>
    </row>
    <row r="662" customFormat="false" ht="12.75" hidden="false" customHeight="false" outlineLevel="0" collapsed="false">
      <c r="M662" s="112"/>
    </row>
    <row r="663" customFormat="false" ht="12.75" hidden="false" customHeight="false" outlineLevel="0" collapsed="false">
      <c r="M663" s="112"/>
    </row>
    <row r="664" customFormat="false" ht="12.75" hidden="false" customHeight="false" outlineLevel="0" collapsed="false">
      <c r="M664" s="112"/>
    </row>
    <row r="665" customFormat="false" ht="12.75" hidden="false" customHeight="false" outlineLevel="0" collapsed="false">
      <c r="M665" s="112"/>
    </row>
    <row r="666" customFormat="false" ht="12.75" hidden="false" customHeight="false" outlineLevel="0" collapsed="false">
      <c r="M666" s="112"/>
    </row>
    <row r="667" customFormat="false" ht="12.75" hidden="false" customHeight="false" outlineLevel="0" collapsed="false">
      <c r="M667" s="112"/>
    </row>
    <row r="668" customFormat="false" ht="12.75" hidden="false" customHeight="false" outlineLevel="0" collapsed="false">
      <c r="M668" s="112"/>
    </row>
    <row r="669" customFormat="false" ht="12.75" hidden="false" customHeight="false" outlineLevel="0" collapsed="false">
      <c r="M669" s="112"/>
    </row>
    <row r="670" customFormat="false" ht="12.75" hidden="false" customHeight="false" outlineLevel="0" collapsed="false">
      <c r="M670" s="112"/>
    </row>
    <row r="671" customFormat="false" ht="12.75" hidden="false" customHeight="false" outlineLevel="0" collapsed="false">
      <c r="M671" s="112"/>
    </row>
    <row r="672" customFormat="false" ht="12.75" hidden="false" customHeight="false" outlineLevel="0" collapsed="false">
      <c r="M672" s="112"/>
    </row>
    <row r="673" customFormat="false" ht="12.75" hidden="false" customHeight="false" outlineLevel="0" collapsed="false">
      <c r="M673" s="112"/>
    </row>
    <row r="674" customFormat="false" ht="12.75" hidden="false" customHeight="false" outlineLevel="0" collapsed="false">
      <c r="M674" s="112"/>
    </row>
    <row r="675" customFormat="false" ht="12.75" hidden="false" customHeight="false" outlineLevel="0" collapsed="false">
      <c r="M675" s="112"/>
    </row>
    <row r="676" customFormat="false" ht="12.75" hidden="false" customHeight="false" outlineLevel="0" collapsed="false">
      <c r="M676" s="112"/>
    </row>
    <row r="677" customFormat="false" ht="12.75" hidden="false" customHeight="false" outlineLevel="0" collapsed="false">
      <c r="M677" s="112"/>
    </row>
    <row r="678" customFormat="false" ht="12.75" hidden="false" customHeight="false" outlineLevel="0" collapsed="false">
      <c r="M678" s="112"/>
    </row>
    <row r="679" customFormat="false" ht="12.75" hidden="false" customHeight="false" outlineLevel="0" collapsed="false">
      <c r="M679" s="112"/>
    </row>
    <row r="680" customFormat="false" ht="12.75" hidden="false" customHeight="false" outlineLevel="0" collapsed="false">
      <c r="M680" s="112"/>
    </row>
    <row r="681" customFormat="false" ht="12.75" hidden="false" customHeight="false" outlineLevel="0" collapsed="false">
      <c r="M681" s="112"/>
    </row>
    <row r="682" customFormat="false" ht="12.75" hidden="false" customHeight="false" outlineLevel="0" collapsed="false">
      <c r="M682" s="112"/>
    </row>
    <row r="683" customFormat="false" ht="12.75" hidden="false" customHeight="false" outlineLevel="0" collapsed="false">
      <c r="M683" s="112"/>
    </row>
    <row r="684" customFormat="false" ht="12.75" hidden="false" customHeight="false" outlineLevel="0" collapsed="false">
      <c r="M684" s="112"/>
    </row>
    <row r="685" customFormat="false" ht="12.75" hidden="false" customHeight="false" outlineLevel="0" collapsed="false">
      <c r="M685" s="112"/>
    </row>
    <row r="686" customFormat="false" ht="12.75" hidden="false" customHeight="false" outlineLevel="0" collapsed="false">
      <c r="M686" s="112"/>
    </row>
    <row r="687" customFormat="false" ht="12.75" hidden="false" customHeight="false" outlineLevel="0" collapsed="false">
      <c r="M687" s="112"/>
    </row>
    <row r="688" customFormat="false" ht="12.75" hidden="false" customHeight="false" outlineLevel="0" collapsed="false">
      <c r="M688" s="112"/>
    </row>
    <row r="689" customFormat="false" ht="12.75" hidden="false" customHeight="false" outlineLevel="0" collapsed="false">
      <c r="M689" s="112"/>
    </row>
    <row r="690" customFormat="false" ht="12.75" hidden="false" customHeight="false" outlineLevel="0" collapsed="false">
      <c r="M690" s="112"/>
    </row>
    <row r="691" customFormat="false" ht="12.75" hidden="false" customHeight="false" outlineLevel="0" collapsed="false">
      <c r="M691" s="112"/>
    </row>
    <row r="692" customFormat="false" ht="12.75" hidden="false" customHeight="false" outlineLevel="0" collapsed="false">
      <c r="M692" s="112"/>
    </row>
    <row r="693" customFormat="false" ht="12.75" hidden="false" customHeight="false" outlineLevel="0" collapsed="false">
      <c r="M693" s="112"/>
    </row>
    <row r="694" customFormat="false" ht="12.75" hidden="false" customHeight="false" outlineLevel="0" collapsed="false">
      <c r="M694" s="112"/>
    </row>
    <row r="695" customFormat="false" ht="12.75" hidden="false" customHeight="false" outlineLevel="0" collapsed="false">
      <c r="M695" s="112"/>
    </row>
    <row r="696" customFormat="false" ht="12.75" hidden="false" customHeight="false" outlineLevel="0" collapsed="false">
      <c r="M696" s="112"/>
    </row>
    <row r="697" customFormat="false" ht="12.75" hidden="false" customHeight="false" outlineLevel="0" collapsed="false">
      <c r="M697" s="112"/>
    </row>
    <row r="698" customFormat="false" ht="12.75" hidden="false" customHeight="false" outlineLevel="0" collapsed="false">
      <c r="M698" s="112"/>
    </row>
    <row r="699" customFormat="false" ht="12.75" hidden="false" customHeight="false" outlineLevel="0" collapsed="false">
      <c r="M699" s="112"/>
    </row>
    <row r="700" customFormat="false" ht="12.75" hidden="false" customHeight="false" outlineLevel="0" collapsed="false">
      <c r="M700" s="112"/>
    </row>
    <row r="701" customFormat="false" ht="12.75" hidden="false" customHeight="false" outlineLevel="0" collapsed="false">
      <c r="M701" s="112"/>
    </row>
    <row r="702" customFormat="false" ht="12.75" hidden="false" customHeight="false" outlineLevel="0" collapsed="false">
      <c r="M702" s="112"/>
    </row>
    <row r="703" customFormat="false" ht="12.75" hidden="false" customHeight="false" outlineLevel="0" collapsed="false">
      <c r="M703" s="112"/>
    </row>
    <row r="704" customFormat="false" ht="12.75" hidden="false" customHeight="false" outlineLevel="0" collapsed="false">
      <c r="M704" s="112"/>
    </row>
    <row r="705" customFormat="false" ht="12.75" hidden="false" customHeight="false" outlineLevel="0" collapsed="false">
      <c r="M705" s="112"/>
    </row>
    <row r="706" customFormat="false" ht="12.75" hidden="false" customHeight="false" outlineLevel="0" collapsed="false">
      <c r="M706" s="112"/>
    </row>
    <row r="707" customFormat="false" ht="12.75" hidden="false" customHeight="false" outlineLevel="0" collapsed="false">
      <c r="M707" s="112"/>
    </row>
    <row r="708" customFormat="false" ht="12.75" hidden="false" customHeight="false" outlineLevel="0" collapsed="false">
      <c r="M708" s="112"/>
    </row>
    <row r="709" customFormat="false" ht="12.75" hidden="false" customHeight="false" outlineLevel="0" collapsed="false">
      <c r="M709" s="112"/>
    </row>
    <row r="710" customFormat="false" ht="12.75" hidden="false" customHeight="false" outlineLevel="0" collapsed="false">
      <c r="M710" s="112"/>
    </row>
    <row r="711" customFormat="false" ht="12.75" hidden="false" customHeight="false" outlineLevel="0" collapsed="false">
      <c r="M711" s="112"/>
    </row>
    <row r="712" customFormat="false" ht="12.75" hidden="false" customHeight="false" outlineLevel="0" collapsed="false">
      <c r="M712" s="112"/>
    </row>
    <row r="713" customFormat="false" ht="12.75" hidden="false" customHeight="false" outlineLevel="0" collapsed="false">
      <c r="M713" s="112"/>
    </row>
    <row r="714" customFormat="false" ht="12.75" hidden="false" customHeight="false" outlineLevel="0" collapsed="false">
      <c r="M714" s="112"/>
    </row>
    <row r="715" customFormat="false" ht="12.75" hidden="false" customHeight="false" outlineLevel="0" collapsed="false">
      <c r="M715" s="112"/>
    </row>
    <row r="716" customFormat="false" ht="12.75" hidden="false" customHeight="false" outlineLevel="0" collapsed="false">
      <c r="M716" s="112"/>
    </row>
    <row r="717" customFormat="false" ht="12.75" hidden="false" customHeight="false" outlineLevel="0" collapsed="false">
      <c r="M717" s="112"/>
    </row>
    <row r="718" customFormat="false" ht="12.75" hidden="false" customHeight="false" outlineLevel="0" collapsed="false">
      <c r="M718" s="112"/>
    </row>
    <row r="719" customFormat="false" ht="12.75" hidden="false" customHeight="false" outlineLevel="0" collapsed="false">
      <c r="M719" s="112"/>
    </row>
    <row r="720" customFormat="false" ht="12.75" hidden="false" customHeight="false" outlineLevel="0" collapsed="false">
      <c r="M720" s="112"/>
    </row>
    <row r="721" customFormat="false" ht="12.75" hidden="false" customHeight="false" outlineLevel="0" collapsed="false">
      <c r="M721" s="112"/>
    </row>
    <row r="722" customFormat="false" ht="12.75" hidden="false" customHeight="false" outlineLevel="0" collapsed="false">
      <c r="M722" s="112"/>
    </row>
    <row r="723" customFormat="false" ht="12.75" hidden="false" customHeight="false" outlineLevel="0" collapsed="false">
      <c r="M723" s="112"/>
    </row>
    <row r="724" customFormat="false" ht="12.75" hidden="false" customHeight="false" outlineLevel="0" collapsed="false">
      <c r="M724" s="112"/>
    </row>
    <row r="725" customFormat="false" ht="12.75" hidden="false" customHeight="false" outlineLevel="0" collapsed="false">
      <c r="M725" s="112"/>
    </row>
    <row r="726" customFormat="false" ht="12.75" hidden="false" customHeight="false" outlineLevel="0" collapsed="false">
      <c r="M726" s="112"/>
    </row>
    <row r="727" customFormat="false" ht="12.75" hidden="false" customHeight="false" outlineLevel="0" collapsed="false">
      <c r="M727" s="112"/>
    </row>
    <row r="728" customFormat="false" ht="12.75" hidden="false" customHeight="false" outlineLevel="0" collapsed="false">
      <c r="M728" s="112"/>
    </row>
    <row r="729" customFormat="false" ht="12.75" hidden="false" customHeight="false" outlineLevel="0" collapsed="false">
      <c r="M729" s="112"/>
    </row>
    <row r="730" customFormat="false" ht="12.75" hidden="false" customHeight="false" outlineLevel="0" collapsed="false">
      <c r="M730" s="112"/>
    </row>
    <row r="731" customFormat="false" ht="12.75" hidden="false" customHeight="false" outlineLevel="0" collapsed="false">
      <c r="M731" s="112"/>
    </row>
    <row r="732" customFormat="false" ht="12.75" hidden="false" customHeight="false" outlineLevel="0" collapsed="false">
      <c r="M732" s="112"/>
    </row>
    <row r="733" customFormat="false" ht="12.75" hidden="false" customHeight="false" outlineLevel="0" collapsed="false">
      <c r="M733" s="112"/>
    </row>
    <row r="734" customFormat="false" ht="12.75" hidden="false" customHeight="false" outlineLevel="0" collapsed="false">
      <c r="M734" s="112"/>
    </row>
    <row r="735" customFormat="false" ht="12.75" hidden="false" customHeight="false" outlineLevel="0" collapsed="false">
      <c r="M735" s="112"/>
    </row>
    <row r="736" customFormat="false" ht="12.75" hidden="false" customHeight="false" outlineLevel="0" collapsed="false">
      <c r="M736" s="112"/>
    </row>
    <row r="737" customFormat="false" ht="12.75" hidden="false" customHeight="false" outlineLevel="0" collapsed="false">
      <c r="M737" s="112"/>
    </row>
    <row r="738" customFormat="false" ht="12.75" hidden="false" customHeight="false" outlineLevel="0" collapsed="false">
      <c r="M738" s="112"/>
    </row>
    <row r="739" customFormat="false" ht="12.75" hidden="false" customHeight="false" outlineLevel="0" collapsed="false">
      <c r="M739" s="112"/>
    </row>
    <row r="740" customFormat="false" ht="12.75" hidden="false" customHeight="false" outlineLevel="0" collapsed="false">
      <c r="M740" s="112"/>
    </row>
    <row r="741" customFormat="false" ht="12.75" hidden="false" customHeight="false" outlineLevel="0" collapsed="false">
      <c r="M741" s="112"/>
    </row>
    <row r="742" customFormat="false" ht="12.75" hidden="false" customHeight="false" outlineLevel="0" collapsed="false">
      <c r="M742" s="112"/>
    </row>
    <row r="743" customFormat="false" ht="12.75" hidden="false" customHeight="false" outlineLevel="0" collapsed="false">
      <c r="M743" s="112"/>
    </row>
    <row r="744" customFormat="false" ht="12.75" hidden="false" customHeight="false" outlineLevel="0" collapsed="false">
      <c r="M744" s="112"/>
    </row>
    <row r="745" customFormat="false" ht="12.75" hidden="false" customHeight="false" outlineLevel="0" collapsed="false">
      <c r="M745" s="112"/>
    </row>
    <row r="746" customFormat="false" ht="12.75" hidden="false" customHeight="false" outlineLevel="0" collapsed="false">
      <c r="M746" s="112"/>
    </row>
    <row r="747" customFormat="false" ht="12.75" hidden="false" customHeight="false" outlineLevel="0" collapsed="false">
      <c r="M747" s="112"/>
    </row>
    <row r="748" customFormat="false" ht="12.75" hidden="false" customHeight="false" outlineLevel="0" collapsed="false">
      <c r="M748" s="112"/>
    </row>
    <row r="749" customFormat="false" ht="12.75" hidden="false" customHeight="false" outlineLevel="0" collapsed="false">
      <c r="M749" s="112"/>
    </row>
    <row r="750" customFormat="false" ht="12.75" hidden="false" customHeight="false" outlineLevel="0" collapsed="false">
      <c r="M750" s="112"/>
    </row>
    <row r="751" customFormat="false" ht="12.75" hidden="false" customHeight="false" outlineLevel="0" collapsed="false">
      <c r="M751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X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L8" activeCellId="0" sqref="L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2.7"/>
    <col collapsed="false" customWidth="true" hidden="false" outlineLevel="0" max="2" min="2" style="155" width="10.56"/>
    <col collapsed="false" customWidth="true" hidden="false" outlineLevel="0" max="14" min="3" style="156" width="12.85"/>
    <col collapsed="false" customWidth="true" hidden="false" outlineLevel="0" max="15" min="15" style="157" width="10.13"/>
    <col collapsed="false" customWidth="true" hidden="false" outlineLevel="0" max="16" min="16" style="157" width="18.7"/>
    <col collapsed="false" customWidth="true" hidden="false" outlineLevel="0" max="18" min="17" style="157" width="15.13"/>
    <col collapsed="false" customWidth="false" hidden="false" outlineLevel="0" max="19" min="19" style="158" width="9.14"/>
    <col collapsed="false" customWidth="false" hidden="false" outlineLevel="0" max="20" min="20" style="131" width="9.14"/>
    <col collapsed="false" customWidth="false" hidden="false" outlineLevel="0" max="22" min="21" style="157" width="9.14"/>
    <col collapsed="false" customWidth="false" hidden="false" outlineLevel="0" max="24" min="23" style="131" width="9.14"/>
    <col collapsed="false" customWidth="false" hidden="false" outlineLevel="0" max="25" min="25" style="157" width="9.14"/>
    <col collapsed="false" customWidth="false" hidden="false" outlineLevel="0" max="27" min="26" style="131" width="9.14"/>
    <col collapsed="false" customWidth="false" hidden="false" outlineLevel="0" max="28" min="28" style="116" width="9.14"/>
    <col collapsed="false" customWidth="true" hidden="false" outlineLevel="0" max="29" min="29" style="159" width="10.13"/>
    <col collapsed="false" customWidth="false" hidden="false" outlineLevel="0" max="30" min="30" style="118" width="9.14"/>
    <col collapsed="false" customWidth="true" hidden="false" outlineLevel="0" max="31" min="31" style="157" width="11.56"/>
    <col collapsed="false" customWidth="true" hidden="false" outlineLevel="0" max="32" min="32" style="157" width="10.28"/>
    <col collapsed="false" customWidth="true" hidden="false" outlineLevel="0" max="33" min="33" style="131" width="10.28"/>
    <col collapsed="false" customWidth="false" hidden="false" outlineLevel="0" max="34" min="34" style="131" width="9.14"/>
    <col collapsed="false" customWidth="false" hidden="false" outlineLevel="0" max="257" min="35" style="112" width="9.14"/>
  </cols>
  <sheetData>
    <row r="1" customFormat="false" ht="29.25" hidden="false" customHeight="true" outlineLevel="0" collapsed="false">
      <c r="B1" s="121" t="s">
        <v>41</v>
      </c>
      <c r="C1" s="121" t="str">
        <f aca="false">"Delta "&amp;Inputs!$A$3</f>
        <v>Delta Aluminium</v>
      </c>
      <c r="D1" s="121" t="str">
        <f aca="false">"Delta "&amp;Inputs!$A$4</f>
        <v>Delta Copper</v>
      </c>
      <c r="E1" s="121" t="str">
        <f aca="false">"Delta "&amp;Inputs!$A$5</f>
        <v>Delta Lead</v>
      </c>
      <c r="F1" s="121" t="str">
        <f aca="false">"Delta "&amp;Inputs!$A$6</f>
        <v>Delta Nickel</v>
      </c>
      <c r="G1" s="121" t="str">
        <f aca="false">"Delta "&amp;Inputs!$A$7</f>
        <v>Delta Silver</v>
      </c>
      <c r="H1" s="121" t="str">
        <f aca="false">"Delta "&amp;Inputs!$A$8</f>
        <v>Delta Tin</v>
      </c>
      <c r="I1" s="121" t="str">
        <f aca="false">"Delta "&amp;Inputs!$A$9</f>
        <v>Delta Zinc</v>
      </c>
      <c r="J1" s="121" t="str">
        <f aca="false">"Delta "&amp;Inputs!$A$10</f>
        <v>Delta Gold</v>
      </c>
      <c r="K1" s="121" t="str">
        <f aca="false">"Delta "&amp;Inputs!$A$11</f>
        <v>Delta Cocoa Beans</v>
      </c>
      <c r="L1" s="160" t="str">
        <f aca="false">"Delta "&amp;Inputs!$A$12</f>
        <v>Delta TC</v>
      </c>
      <c r="M1" s="121" t="str">
        <f aca="false">"Gamma "&amp;Inputs!$A$3</f>
        <v>Gamma Aluminium</v>
      </c>
      <c r="N1" s="121" t="str">
        <f aca="false">"Gamma "&amp;Inputs!$A$4</f>
        <v>Gamma Copper</v>
      </c>
      <c r="O1" s="121" t="str">
        <f aca="false">"Gamma "&amp;Inputs!$A$5</f>
        <v>Gamma Lead</v>
      </c>
      <c r="P1" s="121" t="str">
        <f aca="false">"Gamma "&amp;Inputs!$A$6</f>
        <v>Gamma Nickel</v>
      </c>
      <c r="Q1" s="121" t="str">
        <f aca="false">"Gamma "&amp;Inputs!$A$7</f>
        <v>Gamma Silver</v>
      </c>
      <c r="R1" s="121" t="str">
        <f aca="false">"Gamma "&amp;Inputs!$A$8</f>
        <v>Gamma Tin</v>
      </c>
      <c r="S1" s="121" t="str">
        <f aca="false">"Gamma "&amp;Inputs!$A$9</f>
        <v>Gamma Zinc</v>
      </c>
      <c r="T1" s="121" t="str">
        <f aca="false">"Gamma "&amp;Inputs!$A$10</f>
        <v>Gamma Gold</v>
      </c>
      <c r="U1" s="121" t="str">
        <f aca="false">"Gamma "&amp;Inputs!$A$11</f>
        <v>Gamma Cocoa Beans</v>
      </c>
      <c r="V1" s="121" t="str">
        <f aca="false">"Gamma "&amp;Inputs!$A$12</f>
        <v>Gamma TC</v>
      </c>
      <c r="W1" s="161"/>
      <c r="X1" s="161"/>
      <c r="Y1" s="162"/>
      <c r="Z1" s="161"/>
      <c r="AA1" s="161"/>
      <c r="AB1" s="163"/>
      <c r="AC1" s="164"/>
      <c r="AD1" s="165"/>
    </row>
    <row r="2" customFormat="false" ht="12.75" hidden="false" customHeight="false" outlineLevel="0" collapsed="false">
      <c r="B2" s="155" t="n">
        <f aca="false">DATE(YEAR(Inputs!$K$7),MONTH(Inputs!$K$7)+1,1)</f>
        <v>36708</v>
      </c>
      <c r="C2" s="166" t="n">
        <f aca="false">IF(ISNA(VLOOKUP($B2,'[1]MENGENLS1 19-07-2000'!$R$7:$S$71,2,0)),0,VLOOKUP($B2,'[1]MENGENLS1 19-07-2000'!$R$7:$S$71,2,0))</f>
        <v>267295</v>
      </c>
      <c r="D2" s="167" t="n">
        <f aca="false">IF(ISNA(VLOOKUP($B2,'[1]MENGENLS1 19-07-2000'!$U$7:$V$60,2,0)),0,VLOOKUP($B2,'[1]MENGENLS1 19-07-2000'!$U$7:$V$60,2,0))</f>
        <v>295626</v>
      </c>
      <c r="E2" s="168" t="n">
        <f aca="false">IF(ISNA(VLOOKUP($B2,'[1]MENGENLS1 19-07-2000'!$X$7:$Y$27,2,0)),0,VLOOKUP($B2,'[1]MENGENLS1 19-07-2000'!$X$7:$Y$27,2,0))</f>
        <v>97359</v>
      </c>
      <c r="F2" s="168" t="n">
        <f aca="false">IF(ISNA(VLOOKUP($B2,'[1]MENGENLS1 19-07-2000'!$AA$7:$AB$35,2,0)),0,VLOOKUP($B2,'[1]MENGENLS1 19-07-2000'!$AA$7:$AB$35,2,0))</f>
        <v>5300</v>
      </c>
      <c r="G2" s="168" t="n">
        <f aca="false">IF(ISNA(VLOOKUP($B2,'[1]MENGENLS1 19-07-2000'!$AD$7:$AE$38,2,0)),0,VLOOKUP($B2,'[1]MENGENLS1 19-07-2000'!$AD$7:$AE$38,2,0))</f>
        <v>287396</v>
      </c>
      <c r="H2" s="167" t="n">
        <f aca="false">IF(ISNA(VLOOKUP($B2,'[1]MENGENLS1 19-07-2000'!$AG$7:$AH$20,2,0)),0,VLOOKUP($B2,'[1]MENGENLS1 19-07-2000'!$AG$7:$AH$20,2,0))</f>
        <v>2905</v>
      </c>
      <c r="I2" s="168" t="n">
        <f aca="false">IF(ISNA(VLOOKUP($B2,'[1]MENGENLS1 19-07-2000'!$AJ$7:$AK$38,2,0)),0,VLOOKUP($B2,'[1]MENGENLS1 19-07-2000'!$AJ$7:$AK$38,2,0))</f>
        <v>89735</v>
      </c>
      <c r="J2" s="168" t="n">
        <f aca="false">IF(ISNA(VLOOKUP($B2,'[1]MENGENLS1 19-07-2000'!$AM$7:$AN$38,2,0)),0,VLOOKUP($B2,'[1]MENGENLS1 19-07-2000'!$AM$7:$AN$38,2,0))</f>
        <v>-90183</v>
      </c>
      <c r="K2" s="168" t="n">
        <f aca="false">IF(ISNA(VLOOKUP($B2,'[1]MENGENLS1 19-07-2000'!$AP$7:$AQ$12,2,0)),0,VLOOKUP($B2,'[1]MENGENLS1 19-07-2000'!$AP$7:$AQ$12,2,0))</f>
        <v>71845</v>
      </c>
      <c r="L2" s="169" t="n">
        <f aca="false">IF(ISNA(VLOOKUP($B2,'[1]MENGENLS1 19-07-2000'!$AS$7:$AT$23,2,0)),0,VLOOKUP($B2,'[1]MENGENLS1 19-07-2000'!$AS$7:$AT$23,2,0))</f>
        <v>19317</v>
      </c>
      <c r="M2" s="112" t="n">
        <v>0</v>
      </c>
      <c r="N2" s="170" t="n">
        <v>0</v>
      </c>
      <c r="O2" s="170" t="n">
        <v>0</v>
      </c>
      <c r="P2" s="170" t="n">
        <v>0</v>
      </c>
      <c r="Q2" s="170" t="n">
        <v>0</v>
      </c>
      <c r="R2" s="170" t="n">
        <v>0</v>
      </c>
      <c r="S2" s="170" t="n">
        <v>0</v>
      </c>
      <c r="T2" s="170" t="n">
        <v>0</v>
      </c>
      <c r="U2" s="170" t="n">
        <v>0</v>
      </c>
      <c r="V2" s="170" t="n">
        <v>0</v>
      </c>
      <c r="W2" s="170"/>
      <c r="X2" s="170"/>
      <c r="Y2" s="170"/>
      <c r="Z2" s="170"/>
      <c r="AA2" s="170"/>
      <c r="AB2" s="170"/>
      <c r="AC2" s="150"/>
      <c r="AD2" s="171"/>
    </row>
    <row r="3" customFormat="false" ht="12.75" hidden="false" customHeight="false" outlineLevel="0" collapsed="false">
      <c r="B3" s="172" t="n">
        <f aca="false">DATE(YEAR(B2),MONTH(B2)+1,1)</f>
        <v>36739</v>
      </c>
      <c r="C3" s="173" t="n">
        <f aca="false">IF(ISNA(VLOOKUP($B3,'[1]MENGENLS1 19-07-2000'!$R$7:$S$71,2,0)),0,VLOOKUP($B3,'[1]MENGENLS1 19-07-2000'!$R$7:$S$71,2,0))</f>
        <v>-252782</v>
      </c>
      <c r="D3" s="167" t="n">
        <f aca="false">IF(ISNA(VLOOKUP($B3,'[1]MENGENLS1 19-07-2000'!$U$7:$V$60,2,0)),0,VLOOKUP($B3,'[1]MENGENLS1 19-07-2000'!$U$7:$V$60,2,0))</f>
        <v>119318</v>
      </c>
      <c r="E3" s="167" t="n">
        <f aca="false">IF(ISNA(VLOOKUP($B3,'[1]MENGENLS1 19-07-2000'!$X$7:$Y$27,2,0)),0,VLOOKUP($B3,'[1]MENGENLS1 19-07-2000'!$X$7:$Y$27,2,0))</f>
        <v>-7378</v>
      </c>
      <c r="F3" s="167" t="n">
        <f aca="false">IF(ISNA(VLOOKUP($B3,'[1]MENGENLS1 19-07-2000'!$AA$7:$AB$35,2,0)),0,VLOOKUP($B3,'[1]MENGENLS1 19-07-2000'!$AA$7:$AB$35,2,0))</f>
        <v>1343</v>
      </c>
      <c r="G3" s="167" t="n">
        <f aca="false">IF(ISNA(VLOOKUP($B3,'[1]MENGENLS1 19-07-2000'!$AD$7:$AE$38,2,0)),0,VLOOKUP($B3,'[1]MENGENLS1 19-07-2000'!$AD$7:$AE$38,2,0))</f>
        <v>664330</v>
      </c>
      <c r="H3" s="167" t="n">
        <f aca="false">IF(ISNA(VLOOKUP($B3,'[1]MENGENLS1 19-07-2000'!$AG$7:$AH$20,2,0)),0,VLOOKUP($B3,'[1]MENGENLS1 19-07-2000'!$AG$7:$AH$20,2,0))</f>
        <v>-940</v>
      </c>
      <c r="I3" s="167" t="n">
        <f aca="false">IF(ISNA(VLOOKUP($B3,'[1]MENGENLS1 19-07-2000'!$AJ$7:$AK$38,2,0)),0,VLOOKUP($B3,'[1]MENGENLS1 19-07-2000'!$AJ$7:$AK$38,2,0))</f>
        <v>18873</v>
      </c>
      <c r="J3" s="167" t="n">
        <f aca="false">IF(ISNA(VLOOKUP($B3,'[1]MENGENLS1 19-07-2000'!$AM$7:$AN$38,2,0)),0,VLOOKUP($B3,'[1]MENGENLS1 19-07-2000'!$AM$7:$AN$38,2,0))</f>
        <v>15657</v>
      </c>
      <c r="K3" s="167" t="n">
        <f aca="false">IF(ISNA(VLOOKUP($B3,'[1]MENGENLS1 19-07-2000'!$AP$7:$AQ$12,2,0)),0,VLOOKUP($B3,'[1]MENGENLS1 19-07-2000'!$AP$7:$AQ$12,2,0))</f>
        <v>0</v>
      </c>
      <c r="L3" s="174" t="n">
        <f aca="false">IF(ISNA(VLOOKUP($B3,'[1]MENGENLS1 19-07-2000'!$AS$7:$AT$23,2,0)),0,VLOOKUP($B3,'[1]MENGENLS1 19-07-2000'!$AS$7:$AT$23,2,0))</f>
        <v>0</v>
      </c>
      <c r="M3" s="112" t="n">
        <v>0</v>
      </c>
      <c r="N3" s="170" t="n">
        <v>0</v>
      </c>
      <c r="O3" s="170" t="n">
        <v>0</v>
      </c>
      <c r="P3" s="170" t="n">
        <v>0</v>
      </c>
      <c r="Q3" s="170" t="n">
        <v>0</v>
      </c>
      <c r="R3" s="170" t="n">
        <v>0</v>
      </c>
      <c r="S3" s="170" t="n">
        <v>0</v>
      </c>
      <c r="T3" s="170" t="n">
        <v>0</v>
      </c>
      <c r="U3" s="170" t="n">
        <v>0</v>
      </c>
      <c r="V3" s="170" t="n">
        <v>0</v>
      </c>
      <c r="W3" s="170"/>
      <c r="X3" s="170"/>
      <c r="Y3" s="170"/>
      <c r="Z3" s="170"/>
      <c r="AA3" s="170"/>
      <c r="AB3" s="170"/>
      <c r="AC3" s="150"/>
      <c r="AD3" s="171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</row>
    <row r="4" customFormat="false" ht="12.75" hidden="false" customHeight="false" outlineLevel="0" collapsed="false">
      <c r="B4" s="172" t="n">
        <f aca="false">DATE(YEAR(B3),MONTH(B3)+1,1)</f>
        <v>36770</v>
      </c>
      <c r="C4" s="173" t="n">
        <f aca="false">IF(ISNA(VLOOKUP($B4,'[1]MENGENLS1 19-07-2000'!$R$7:$S$71,2,0)),0,VLOOKUP($B4,'[1]MENGENLS1 19-07-2000'!$R$7:$S$71,2,0))</f>
        <v>53050</v>
      </c>
      <c r="D4" s="167" t="n">
        <f aca="false">IF(ISNA(VLOOKUP($B4,'[1]MENGENLS1 19-07-2000'!$U$7:$V$60,2,0)),0,VLOOKUP($B4,'[1]MENGENLS1 19-07-2000'!$U$7:$V$60,2,0))</f>
        <v>-148527</v>
      </c>
      <c r="E4" s="167" t="n">
        <f aca="false">IF(ISNA(VLOOKUP($B4,'[1]MENGENLS1 19-07-2000'!$X$7:$Y$27,2,0)),0,VLOOKUP($B4,'[1]MENGENLS1 19-07-2000'!$X$7:$Y$27,2,0))</f>
        <v>1827</v>
      </c>
      <c r="F4" s="167" t="n">
        <f aca="false">IF(ISNA(VLOOKUP($B4,'[1]MENGENLS1 19-07-2000'!$AA$7:$AB$35,2,0)),0,VLOOKUP($B4,'[1]MENGENLS1 19-07-2000'!$AA$7:$AB$35,2,0))</f>
        <v>3705</v>
      </c>
      <c r="G4" s="167" t="n">
        <f aca="false">IF(ISNA(VLOOKUP($B4,'[1]MENGENLS1 19-07-2000'!$AD$7:$AE$38,2,0)),0,VLOOKUP($B4,'[1]MENGENLS1 19-07-2000'!$AD$7:$AE$38,2,0))</f>
        <v>-1067146</v>
      </c>
      <c r="H4" s="167" t="n">
        <f aca="false">IF(ISNA(VLOOKUP($B4,'[1]MENGENLS1 19-07-2000'!$AG$7:$AH$20,2,0)),0,VLOOKUP($B4,'[1]MENGENLS1 19-07-2000'!$AG$7:$AH$20,2,0))</f>
        <v>887</v>
      </c>
      <c r="I4" s="167" t="n">
        <f aca="false">IF(ISNA(VLOOKUP($B4,'[1]MENGENLS1 19-07-2000'!$AJ$7:$AK$38,2,0)),0,VLOOKUP($B4,'[1]MENGENLS1 19-07-2000'!$AJ$7:$AK$38,2,0))</f>
        <v>-57155</v>
      </c>
      <c r="J4" s="167" t="n">
        <f aca="false">IF(ISNA(VLOOKUP($B4,'[1]MENGENLS1 19-07-2000'!$AM$7:$AN$38,2,0)),0,VLOOKUP($B4,'[1]MENGENLS1 19-07-2000'!$AM$7:$AN$38,2,0))</f>
        <v>8198</v>
      </c>
      <c r="K4" s="167" t="n">
        <f aca="false">IF(ISNA(VLOOKUP($B4,'[1]MENGENLS1 19-07-2000'!$AP$7:$AQ$12,2,0)),0,VLOOKUP($B4,'[1]MENGENLS1 19-07-2000'!$AP$7:$AQ$12,2,0))</f>
        <v>-3280</v>
      </c>
      <c r="L4" s="174" t="n">
        <f aca="false">IF(ISNA(VLOOKUP($B4,'[1]MENGENLS1 19-07-2000'!$AS$7:$AT$23,2,0)),0,VLOOKUP($B4,'[1]MENGENLS1 19-07-2000'!$AS$7:$AT$23,2,0))</f>
        <v>-10000</v>
      </c>
      <c r="M4" s="112" t="n">
        <v>0</v>
      </c>
      <c r="N4" s="170" t="n">
        <v>0</v>
      </c>
      <c r="O4" s="170" t="n">
        <v>0</v>
      </c>
      <c r="P4" s="170" t="n">
        <v>0</v>
      </c>
      <c r="Q4" s="170" t="n">
        <v>0</v>
      </c>
      <c r="R4" s="170" t="n">
        <v>0</v>
      </c>
      <c r="S4" s="170" t="n">
        <v>0</v>
      </c>
      <c r="T4" s="170" t="n">
        <v>0</v>
      </c>
      <c r="U4" s="170" t="n">
        <v>0</v>
      </c>
      <c r="V4" s="170" t="n">
        <v>0</v>
      </c>
      <c r="W4" s="170"/>
      <c r="X4" s="170"/>
      <c r="Y4" s="170"/>
      <c r="Z4" s="170"/>
      <c r="AA4" s="170"/>
      <c r="AB4" s="170"/>
      <c r="AC4" s="150"/>
      <c r="AD4" s="171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</row>
    <row r="5" customFormat="false" ht="12.75" hidden="false" customHeight="false" outlineLevel="0" collapsed="false">
      <c r="B5" s="172" t="n">
        <f aca="false">DATE(YEAR(B4),MONTH(B4)+1,1)</f>
        <v>36800</v>
      </c>
      <c r="C5" s="173" t="n">
        <f aca="false">IF(ISNA(VLOOKUP($B5,'[1]MENGENLS1 19-07-2000'!$R$7:$S$71,2,0)),0,VLOOKUP($B5,'[1]MENGENLS1 19-07-2000'!$R$7:$S$71,2,0))</f>
        <v>39922</v>
      </c>
      <c r="D5" s="167" t="n">
        <f aca="false">IF(ISNA(VLOOKUP($B5,'[1]MENGENLS1 19-07-2000'!$U$7:$V$60,2,0)),0,VLOOKUP($B5,'[1]MENGENLS1 19-07-2000'!$U$7:$V$60,2,0))</f>
        <v>-128331</v>
      </c>
      <c r="E5" s="167" t="n">
        <f aca="false">IF(ISNA(VLOOKUP($B5,'[1]MENGENLS1 19-07-2000'!$X$7:$Y$27,2,0)),0,VLOOKUP($B5,'[1]MENGENLS1 19-07-2000'!$X$7:$Y$27,2,0))</f>
        <v>12460</v>
      </c>
      <c r="F5" s="167" t="n">
        <f aca="false">IF(ISNA(VLOOKUP($B5,'[1]MENGENLS1 19-07-2000'!$AA$7:$AB$35,2,0)),0,VLOOKUP($B5,'[1]MENGENLS1 19-07-2000'!$AA$7:$AB$35,2,0))</f>
        <v>793</v>
      </c>
      <c r="G5" s="167" t="n">
        <f aca="false">IF(ISNA(VLOOKUP($B5,'[1]MENGENLS1 19-07-2000'!$AD$7:$AE$38,2,0)),0,VLOOKUP($B5,'[1]MENGENLS1 19-07-2000'!$AD$7:$AE$38,2,0))</f>
        <v>403781</v>
      </c>
      <c r="H5" s="167" t="n">
        <f aca="false">IF(ISNA(VLOOKUP($B5,'[1]MENGENLS1 19-07-2000'!$AG$7:$AH$20,2,0)),0,VLOOKUP($B5,'[1]MENGENLS1 19-07-2000'!$AG$7:$AH$20,2,0))</f>
        <v>-878</v>
      </c>
      <c r="I5" s="167" t="n">
        <f aca="false">IF(ISNA(VLOOKUP($B5,'[1]MENGENLS1 19-07-2000'!$AJ$7:$AK$38,2,0)),0,VLOOKUP($B5,'[1]MENGENLS1 19-07-2000'!$AJ$7:$AK$38,2,0))</f>
        <v>4857</v>
      </c>
      <c r="J5" s="167" t="n">
        <f aca="false">IF(ISNA(VLOOKUP($B5,'[1]MENGENLS1 19-07-2000'!$AM$7:$AN$38,2,0)),0,VLOOKUP($B5,'[1]MENGENLS1 19-07-2000'!$AM$7:$AN$38,2,0))</f>
        <v>-56361</v>
      </c>
      <c r="K5" s="167" t="n">
        <f aca="false">IF(ISNA(VLOOKUP($B5,'[1]MENGENLS1 19-07-2000'!$AP$7:$AQ$12,2,0)),0,VLOOKUP($B5,'[1]MENGENLS1 19-07-2000'!$AP$7:$AQ$12,2,0))</f>
        <v>0</v>
      </c>
      <c r="L5" s="174" t="n">
        <f aca="false">IF(ISNA(VLOOKUP($B5,'[1]MENGENLS1 19-07-2000'!$AS$7:$AT$23,2,0)),0,VLOOKUP($B5,'[1]MENGENLS1 19-07-2000'!$AS$7:$AT$23,2,0))</f>
        <v>-20000</v>
      </c>
      <c r="M5" s="112" t="n">
        <v>0</v>
      </c>
      <c r="N5" s="176" t="n">
        <v>0</v>
      </c>
      <c r="O5" s="176" t="n">
        <v>0</v>
      </c>
      <c r="P5" s="176" t="n">
        <v>0</v>
      </c>
      <c r="Q5" s="176" t="n">
        <v>0</v>
      </c>
      <c r="R5" s="176" t="n">
        <v>0</v>
      </c>
      <c r="S5" s="176" t="n">
        <v>0</v>
      </c>
      <c r="T5" s="176" t="n">
        <v>0</v>
      </c>
      <c r="U5" s="176" t="n">
        <v>0</v>
      </c>
      <c r="V5" s="176" t="n">
        <v>0</v>
      </c>
      <c r="W5" s="176"/>
      <c r="X5" s="176"/>
      <c r="Y5" s="176"/>
      <c r="Z5" s="176"/>
      <c r="AA5" s="176"/>
      <c r="AB5" s="176"/>
      <c r="AC5" s="150"/>
      <c r="AD5" s="171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</row>
    <row r="6" customFormat="false" ht="12.75" hidden="false" customHeight="false" outlineLevel="0" collapsed="false">
      <c r="B6" s="172" t="n">
        <f aca="false">DATE(YEAR(B5),MONTH(B5)+1,1)</f>
        <v>36831</v>
      </c>
      <c r="C6" s="173" t="n">
        <f aca="false">IF(ISNA(VLOOKUP($B6,'[1]MENGENLS1 19-07-2000'!$R$7:$S$71,2,0)),0,VLOOKUP($B6,'[1]MENGENLS1 19-07-2000'!$R$7:$S$71,2,0))</f>
        <v>-36058</v>
      </c>
      <c r="D6" s="167" t="n">
        <f aca="false">IF(ISNA(VLOOKUP($B6,'[1]MENGENLS1 19-07-2000'!$U$7:$V$60,2,0)),0,VLOOKUP($B6,'[1]MENGENLS1 19-07-2000'!$U$7:$V$60,2,0))</f>
        <v>-4377</v>
      </c>
      <c r="E6" s="167" t="n">
        <f aca="false">IF(ISNA(VLOOKUP($B6,'[1]MENGENLS1 19-07-2000'!$X$7:$Y$27,2,0)),0,VLOOKUP($B6,'[1]MENGENLS1 19-07-2000'!$X$7:$Y$27,2,0))</f>
        <v>3719</v>
      </c>
      <c r="F6" s="167" t="n">
        <f aca="false">IF(ISNA(VLOOKUP($B6,'[1]MENGENLS1 19-07-2000'!$AA$7:$AB$35,2,0)),0,VLOOKUP($B6,'[1]MENGENLS1 19-07-2000'!$AA$7:$AB$35,2,0))</f>
        <v>-911</v>
      </c>
      <c r="G6" s="167" t="n">
        <f aca="false">IF(ISNA(VLOOKUP($B6,'[1]MENGENLS1 19-07-2000'!$AD$7:$AE$38,2,0)),0,VLOOKUP($B6,'[1]MENGENLS1 19-07-2000'!$AD$7:$AE$38,2,0))</f>
        <v>672336</v>
      </c>
      <c r="H6" s="167" t="n">
        <f aca="false">IF(ISNA(VLOOKUP($B6,'[1]MENGENLS1 19-07-2000'!$AG$7:$AH$20,2,0)),0,VLOOKUP($B6,'[1]MENGENLS1 19-07-2000'!$AG$7:$AH$20,2,0))</f>
        <v>-174</v>
      </c>
      <c r="I6" s="167" t="n">
        <f aca="false">IF(ISNA(VLOOKUP($B6,'[1]MENGENLS1 19-07-2000'!$AJ$7:$AK$38,2,0)),0,VLOOKUP($B6,'[1]MENGENLS1 19-07-2000'!$AJ$7:$AK$38,2,0))</f>
        <v>-8814</v>
      </c>
      <c r="J6" s="167" t="n">
        <f aca="false">IF(ISNA(VLOOKUP($B6,'[1]MENGENLS1 19-07-2000'!$AM$7:$AN$38,2,0)),0,VLOOKUP($B6,'[1]MENGENLS1 19-07-2000'!$AM$7:$AN$38,2,0))</f>
        <v>-8328</v>
      </c>
      <c r="K6" s="167" t="n">
        <f aca="false">IF(ISNA(VLOOKUP($B6,'[1]MENGENLS1 19-07-2000'!$AP$7:$AQ$12,2,0)),0,VLOOKUP($B6,'[1]MENGENLS1 19-07-2000'!$AP$7:$AQ$12,2,0))</f>
        <v>0</v>
      </c>
      <c r="L6" s="174" t="n">
        <f aca="false">IF(ISNA(VLOOKUP($B6,'[1]MENGENLS1 19-07-2000'!$AS$7:$AT$23,2,0)),0,VLOOKUP($B6,'[1]MENGENLS1 19-07-2000'!$AS$7:$AT$23,2,0))</f>
        <v>-20000</v>
      </c>
      <c r="M6" s="112" t="n">
        <v>0</v>
      </c>
      <c r="N6" s="170" t="n">
        <v>0</v>
      </c>
      <c r="O6" s="170" t="n">
        <v>0</v>
      </c>
      <c r="P6" s="170" t="n">
        <v>0</v>
      </c>
      <c r="Q6" s="170" t="n">
        <v>0</v>
      </c>
      <c r="R6" s="170" t="n">
        <v>0</v>
      </c>
      <c r="S6" s="170" t="n">
        <v>0</v>
      </c>
      <c r="T6" s="170" t="n">
        <v>0</v>
      </c>
      <c r="U6" s="170" t="n">
        <v>0</v>
      </c>
      <c r="V6" s="170" t="n">
        <v>0</v>
      </c>
      <c r="W6" s="170"/>
      <c r="X6" s="170"/>
      <c r="Y6" s="170"/>
      <c r="Z6" s="170"/>
      <c r="AA6" s="170"/>
      <c r="AB6" s="170"/>
      <c r="AC6" s="150"/>
      <c r="AD6" s="171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</row>
    <row r="7" customFormat="false" ht="12.75" hidden="false" customHeight="false" outlineLevel="0" collapsed="false">
      <c r="B7" s="172" t="n">
        <f aca="false">DATE(YEAR(B6),MONTH(B6)+1,1)</f>
        <v>36861</v>
      </c>
      <c r="C7" s="173" t="n">
        <f aca="false">IF(ISNA(VLOOKUP($B7,'[1]MENGENLS1 19-07-2000'!$R$7:$S$71,2,0)),0,VLOOKUP($B7,'[1]MENGENLS1 19-07-2000'!$R$7:$S$71,2,0))</f>
        <v>-65658</v>
      </c>
      <c r="D7" s="167" t="n">
        <f aca="false">IF(ISNA(VLOOKUP($B7,'[1]MENGENLS1 19-07-2000'!$U$7:$V$60,2,0)),0,VLOOKUP($B7,'[1]MENGENLS1 19-07-2000'!$U$7:$V$60,2,0))</f>
        <v>53637</v>
      </c>
      <c r="E7" s="167" t="n">
        <f aca="false">IF(ISNA(VLOOKUP($B7,'[1]MENGENLS1 19-07-2000'!$X$7:$Y$27,2,0)),0,VLOOKUP($B7,'[1]MENGENLS1 19-07-2000'!$X$7:$Y$27,2,0))</f>
        <v>-5532</v>
      </c>
      <c r="F7" s="167" t="n">
        <f aca="false">IF(ISNA(VLOOKUP($B7,'[1]MENGENLS1 19-07-2000'!$AA$7:$AB$35,2,0)),0,VLOOKUP($B7,'[1]MENGENLS1 19-07-2000'!$AA$7:$AB$35,2,0))</f>
        <v>2418</v>
      </c>
      <c r="G7" s="167" t="n">
        <f aca="false">IF(ISNA(VLOOKUP($B7,'[1]MENGENLS1 19-07-2000'!$AD$7:$AE$38,2,0)),0,VLOOKUP($B7,'[1]MENGENLS1 19-07-2000'!$AD$7:$AE$38,2,0))</f>
        <v>-1229059</v>
      </c>
      <c r="H7" s="167" t="n">
        <f aca="false">IF(ISNA(VLOOKUP($B7,'[1]MENGENLS1 19-07-2000'!$AG$7:$AH$20,2,0)),0,VLOOKUP($B7,'[1]MENGENLS1 19-07-2000'!$AG$7:$AH$20,2,0))</f>
        <v>-304</v>
      </c>
      <c r="I7" s="167" t="n">
        <f aca="false">IF(ISNA(VLOOKUP($B7,'[1]MENGENLS1 19-07-2000'!$AJ$7:$AK$38,2,0)),0,VLOOKUP($B7,'[1]MENGENLS1 19-07-2000'!$AJ$7:$AK$38,2,0))</f>
        <v>-4566</v>
      </c>
      <c r="J7" s="167" t="n">
        <f aca="false">IF(ISNA(VLOOKUP($B7,'[1]MENGENLS1 19-07-2000'!$AM$7:$AN$38,2,0)),0,VLOOKUP($B7,'[1]MENGENLS1 19-07-2000'!$AM$7:$AN$38,2,0))</f>
        <v>23824</v>
      </c>
      <c r="K7" s="167" t="n">
        <f aca="false">IF(ISNA(VLOOKUP($B7,'[1]MENGENLS1 19-07-2000'!$AP$7:$AQ$12,2,0)),0,VLOOKUP($B7,'[1]MENGENLS1 19-07-2000'!$AP$7:$AQ$12,2,0))</f>
        <v>-22250</v>
      </c>
      <c r="L7" s="174" t="n">
        <f aca="false">IF(ISNA(VLOOKUP($B7,'[1]MENGENLS1 19-07-2000'!$AS$7:$AT$23,2,0)),0,VLOOKUP($B7,'[1]MENGENLS1 19-07-2000'!$AS$7:$AT$23,2,0))</f>
        <v>-40000</v>
      </c>
      <c r="M7" s="112" t="n">
        <v>0</v>
      </c>
      <c r="N7" s="176" t="n">
        <v>0</v>
      </c>
      <c r="O7" s="176" t="n">
        <v>0</v>
      </c>
      <c r="P7" s="176" t="n">
        <v>0</v>
      </c>
      <c r="Q7" s="176" t="n">
        <v>0</v>
      </c>
      <c r="R7" s="176" t="n">
        <v>0</v>
      </c>
      <c r="S7" s="176" t="n">
        <v>0</v>
      </c>
      <c r="T7" s="176" t="n">
        <v>0</v>
      </c>
      <c r="U7" s="176" t="n">
        <v>0</v>
      </c>
      <c r="V7" s="176" t="n">
        <v>0</v>
      </c>
      <c r="W7" s="176"/>
      <c r="X7" s="176"/>
      <c r="Y7" s="176"/>
      <c r="Z7" s="176"/>
      <c r="AA7" s="176"/>
      <c r="AB7" s="176"/>
      <c r="AC7" s="150"/>
      <c r="AD7" s="171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</row>
    <row r="8" customFormat="false" ht="12.75" hidden="false" customHeight="false" outlineLevel="0" collapsed="false">
      <c r="B8" s="172" t="n">
        <f aca="false">DATE(YEAR(B7),MONTH(B7)+1,1)</f>
        <v>36892</v>
      </c>
      <c r="C8" s="173" t="n">
        <f aca="false">IF(ISNA(VLOOKUP($B8,'[1]MENGENLS1 19-07-2000'!$R$7:$S$71,2,0)),0,VLOOKUP($B8,'[1]MENGENLS1 19-07-2000'!$R$7:$S$71,2,0))</f>
        <v>10651</v>
      </c>
      <c r="D8" s="167" t="n">
        <f aca="false">IF(ISNA(VLOOKUP($B8,'[1]MENGENLS1 19-07-2000'!$U$7:$V$60,2,0)),0,VLOOKUP($B8,'[1]MENGENLS1 19-07-2000'!$U$7:$V$60,2,0))</f>
        <v>12518</v>
      </c>
      <c r="E8" s="167" t="n">
        <f aca="false">IF(ISNA(VLOOKUP($B8,'[1]MENGENLS1 19-07-2000'!$X$7:$Y$27,2,0)),0,VLOOKUP($B8,'[1]MENGENLS1 19-07-2000'!$X$7:$Y$27,2,0))</f>
        <v>-18883</v>
      </c>
      <c r="F8" s="167" t="n">
        <f aca="false">IF(ISNA(VLOOKUP($B8,'[1]MENGENLS1 19-07-2000'!$AA$7:$AB$35,2,0)),0,VLOOKUP($B8,'[1]MENGENLS1 19-07-2000'!$AA$7:$AB$35,2,0))</f>
        <v>728</v>
      </c>
      <c r="G8" s="167" t="n">
        <f aca="false">IF(ISNA(VLOOKUP($B8,'[1]MENGENLS1 19-07-2000'!$AD$7:$AE$38,2,0)),0,VLOOKUP($B8,'[1]MENGENLS1 19-07-2000'!$AD$7:$AE$38,2,0))</f>
        <v>152555</v>
      </c>
      <c r="H8" s="167" t="n">
        <f aca="false">IF(ISNA(VLOOKUP($B8,'[1]MENGENLS1 19-07-2000'!$AG$7:$AH$20,2,0)),0,VLOOKUP($B8,'[1]MENGENLS1 19-07-2000'!$AG$7:$AH$20,2,0))</f>
        <v>-31</v>
      </c>
      <c r="I8" s="167" t="n">
        <f aca="false">IF(ISNA(VLOOKUP($B8,'[1]MENGENLS1 19-07-2000'!$AJ$7:$AK$38,2,0)),0,VLOOKUP($B8,'[1]MENGENLS1 19-07-2000'!$AJ$7:$AK$38,2,0))</f>
        <v>-5406</v>
      </c>
      <c r="J8" s="167" t="n">
        <f aca="false">IF(ISNA(VLOOKUP($B8,'[1]MENGENLS1 19-07-2000'!$AM$7:$AN$38,2,0)),0,VLOOKUP($B8,'[1]MENGENLS1 19-07-2000'!$AM$7:$AN$38,2,0))</f>
        <v>33533</v>
      </c>
      <c r="K8" s="167" t="n">
        <f aca="false">IF(ISNA(VLOOKUP($B8,'[1]MENGENLS1 19-07-2000'!$AP$7:$AQ$12,2,0)),0,VLOOKUP($B8,'[1]MENGENLS1 19-07-2000'!$AP$7:$AQ$12,2,0))</f>
        <v>0</v>
      </c>
      <c r="L8" s="174" t="n">
        <f aca="false">IF(ISNA(VLOOKUP($B8,'[1]MENGENLS1 19-07-2000'!$AS$7:$AT$23,2,0)),0,VLOOKUP($B8,'[1]MENGENLS1 19-07-2000'!$AS$7:$AT$23,2,0))</f>
        <v>20000</v>
      </c>
      <c r="M8" s="112" t="n">
        <v>0</v>
      </c>
      <c r="N8" s="170" t="n">
        <v>0</v>
      </c>
      <c r="O8" s="170" t="n">
        <v>0</v>
      </c>
      <c r="P8" s="170" t="n">
        <v>0</v>
      </c>
      <c r="Q8" s="170" t="n">
        <v>0</v>
      </c>
      <c r="R8" s="170" t="n">
        <v>0</v>
      </c>
      <c r="S8" s="170" t="n">
        <v>0</v>
      </c>
      <c r="T8" s="170" t="n">
        <v>0</v>
      </c>
      <c r="U8" s="170" t="n">
        <v>0</v>
      </c>
      <c r="V8" s="170" t="n">
        <v>0</v>
      </c>
      <c r="W8" s="170"/>
      <c r="X8" s="170"/>
      <c r="Y8" s="170"/>
      <c r="Z8" s="170"/>
      <c r="AA8" s="170"/>
      <c r="AB8" s="170"/>
      <c r="AC8" s="150"/>
      <c r="AD8" s="171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</row>
    <row r="9" customFormat="false" ht="12.75" hidden="false" customHeight="false" outlineLevel="0" collapsed="false">
      <c r="B9" s="172" t="n">
        <f aca="false">DATE(YEAR(B8),MONTH(B8)+1,1)</f>
        <v>36923</v>
      </c>
      <c r="C9" s="173" t="n">
        <f aca="false">IF(ISNA(VLOOKUP($B9,'[1]MENGENLS1 19-07-2000'!$R$7:$S$71,2,0)),0,VLOOKUP($B9,'[1]MENGENLS1 19-07-2000'!$R$7:$S$71,2,0))</f>
        <v>-8110</v>
      </c>
      <c r="D9" s="167" t="n">
        <f aca="false">IF(ISNA(VLOOKUP($B9,'[1]MENGENLS1 19-07-2000'!$U$7:$V$60,2,0)),0,VLOOKUP($B9,'[1]MENGENLS1 19-07-2000'!$U$7:$V$60,2,0))</f>
        <v>-1128</v>
      </c>
      <c r="E9" s="167" t="n">
        <f aca="false">IF(ISNA(VLOOKUP($B9,'[1]MENGENLS1 19-07-2000'!$X$7:$Y$27,2,0)),0,VLOOKUP($B9,'[1]MENGENLS1 19-07-2000'!$X$7:$Y$27,2,0))</f>
        <v>-7216</v>
      </c>
      <c r="F9" s="167" t="n">
        <f aca="false">IF(ISNA(VLOOKUP($B9,'[1]MENGENLS1 19-07-2000'!$AA$7:$AB$35,2,0)),0,VLOOKUP($B9,'[1]MENGENLS1 19-07-2000'!$AA$7:$AB$35,2,0))</f>
        <v>86</v>
      </c>
      <c r="G9" s="167" t="n">
        <f aca="false">IF(ISNA(VLOOKUP($B9,'[1]MENGENLS1 19-07-2000'!$AD$7:$AE$38,2,0)),0,VLOOKUP($B9,'[1]MENGENLS1 19-07-2000'!$AD$7:$AE$38,2,0))</f>
        <v>-38742</v>
      </c>
      <c r="H9" s="167" t="n">
        <f aca="false">IF(ISNA(VLOOKUP($B9,'[1]MENGENLS1 19-07-2000'!$AG$7:$AH$20,2,0)),0,VLOOKUP($B9,'[1]MENGENLS1 19-07-2000'!$AG$7:$AH$20,2,0))</f>
        <v>-28</v>
      </c>
      <c r="I9" s="167" t="n">
        <f aca="false">IF(ISNA(VLOOKUP($B9,'[1]MENGENLS1 19-07-2000'!$AJ$7:$AK$38,2,0)),0,VLOOKUP($B9,'[1]MENGENLS1 19-07-2000'!$AJ$7:$AK$38,2,0))</f>
        <v>-1215</v>
      </c>
      <c r="J9" s="167" t="n">
        <f aca="false">IF(ISNA(VLOOKUP($B9,'[1]MENGENLS1 19-07-2000'!$AM$7:$AN$38,2,0)),0,VLOOKUP($B9,'[1]MENGENLS1 19-07-2000'!$AM$7:$AN$38,2,0))</f>
        <v>6173</v>
      </c>
      <c r="K9" s="167" t="n">
        <f aca="false">IF(ISNA(VLOOKUP($B9,'[1]MENGENLS1 19-07-2000'!$AP$7:$AQ$12,2,0)),0,VLOOKUP($B9,'[1]MENGENLS1 19-07-2000'!$AP$7:$AQ$12,2,0))</f>
        <v>0</v>
      </c>
      <c r="L9" s="174" t="n">
        <f aca="false">IF(ISNA(VLOOKUP($B9,'[1]MENGENLS1 19-07-2000'!$AS$7:$AT$23,2,0)),0,VLOOKUP($B9,'[1]MENGENLS1 19-07-2000'!$AS$7:$AT$23,2,0))</f>
        <v>20000</v>
      </c>
      <c r="M9" s="112" t="n">
        <v>0</v>
      </c>
      <c r="N9" s="176" t="n">
        <v>0</v>
      </c>
      <c r="O9" s="176" t="n">
        <v>0</v>
      </c>
      <c r="P9" s="176" t="n">
        <v>0</v>
      </c>
      <c r="Q9" s="176" t="n">
        <v>0</v>
      </c>
      <c r="R9" s="176" t="n">
        <v>0</v>
      </c>
      <c r="S9" s="176" t="n">
        <v>0</v>
      </c>
      <c r="T9" s="176" t="n">
        <v>0</v>
      </c>
      <c r="U9" s="176" t="n">
        <v>0</v>
      </c>
      <c r="V9" s="176" t="n">
        <v>0</v>
      </c>
      <c r="W9" s="176"/>
      <c r="X9" s="176"/>
      <c r="Y9" s="176"/>
      <c r="Z9" s="176"/>
      <c r="AA9" s="176"/>
      <c r="AB9" s="176"/>
      <c r="AC9" s="150"/>
      <c r="AD9" s="171"/>
      <c r="AE9" s="176"/>
      <c r="AF9" s="177"/>
      <c r="AG9" s="176"/>
      <c r="AH9" s="177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</row>
    <row r="10" customFormat="false" ht="12.75" hidden="false" customHeight="false" outlineLevel="0" collapsed="false">
      <c r="B10" s="172" t="n">
        <f aca="false">DATE(YEAR(B9),MONTH(B9)+1,1)</f>
        <v>36951</v>
      </c>
      <c r="C10" s="173" t="n">
        <f aca="false">IF(ISNA(VLOOKUP($B10,'[1]MENGENLS1 19-07-2000'!$R$7:$S$71,2,0)),0,VLOOKUP($B10,'[1]MENGENLS1 19-07-2000'!$R$7:$S$71,2,0))</f>
        <v>-9729</v>
      </c>
      <c r="D10" s="167" t="n">
        <f aca="false">IF(ISNA(VLOOKUP($B10,'[1]MENGENLS1 19-07-2000'!$U$7:$V$60,2,0)),0,VLOOKUP($B10,'[1]MENGENLS1 19-07-2000'!$U$7:$V$60,2,0))</f>
        <v>-42739</v>
      </c>
      <c r="E10" s="167" t="n">
        <f aca="false">IF(ISNA(VLOOKUP($B10,'[1]MENGENLS1 19-07-2000'!$X$7:$Y$27,2,0)),0,VLOOKUP($B10,'[1]MENGENLS1 19-07-2000'!$X$7:$Y$27,2,0))</f>
        <v>-10574</v>
      </c>
      <c r="F10" s="167" t="n">
        <f aca="false">IF(ISNA(VLOOKUP($B10,'[1]MENGENLS1 19-07-2000'!$AA$7:$AB$35,2,0)),0,VLOOKUP($B10,'[1]MENGENLS1 19-07-2000'!$AA$7:$AB$35,2,0))</f>
        <v>553</v>
      </c>
      <c r="G10" s="167" t="n">
        <f aca="false">IF(ISNA(VLOOKUP($B10,'[1]MENGENLS1 19-07-2000'!$AD$7:$AE$38,2,0)),0,VLOOKUP($B10,'[1]MENGENLS1 19-07-2000'!$AD$7:$AE$38,2,0))</f>
        <v>170528</v>
      </c>
      <c r="H10" s="167" t="n">
        <f aca="false">IF(ISNA(VLOOKUP($B10,'[1]MENGENLS1 19-07-2000'!$AG$7:$AH$20,2,0)),0,VLOOKUP($B10,'[1]MENGENLS1 19-07-2000'!$AG$7:$AH$20,2,0))</f>
        <v>-103</v>
      </c>
      <c r="I10" s="167" t="n">
        <f aca="false">IF(ISNA(VLOOKUP($B10,'[1]MENGENLS1 19-07-2000'!$AJ$7:$AK$38,2,0)),0,VLOOKUP($B10,'[1]MENGENLS1 19-07-2000'!$AJ$7:$AK$38,2,0))</f>
        <v>-4527</v>
      </c>
      <c r="J10" s="167" t="n">
        <f aca="false">IF(ISNA(VLOOKUP($B10,'[1]MENGENLS1 19-07-2000'!$AM$7:$AN$38,2,0)),0,VLOOKUP($B10,'[1]MENGENLS1 19-07-2000'!$AM$7:$AN$38,2,0))</f>
        <v>13600</v>
      </c>
      <c r="K10" s="167" t="n">
        <f aca="false">IF(ISNA(VLOOKUP($B10,'[1]MENGENLS1 19-07-2000'!$AP$7:$AQ$12,2,0)),0,VLOOKUP($B10,'[1]MENGENLS1 19-07-2000'!$AP$7:$AQ$12,2,0))</f>
        <v>-43310</v>
      </c>
      <c r="L10" s="174" t="n">
        <f aca="false">IF(ISNA(VLOOKUP($B10,'[1]MENGENLS1 19-07-2000'!$AS$7:$AT$23,2,0)),0,VLOOKUP($B10,'[1]MENGENLS1 19-07-2000'!$AS$7:$AT$23,2,0))</f>
        <v>25000</v>
      </c>
      <c r="M10" s="112" t="n">
        <v>0</v>
      </c>
      <c r="N10" s="170" t="n">
        <v>0</v>
      </c>
      <c r="O10" s="170" t="n">
        <v>0</v>
      </c>
      <c r="P10" s="170" t="n">
        <v>0</v>
      </c>
      <c r="Q10" s="170" t="n">
        <v>0</v>
      </c>
      <c r="R10" s="170" t="n">
        <v>0</v>
      </c>
      <c r="S10" s="170" t="n">
        <v>0</v>
      </c>
      <c r="T10" s="170" t="n">
        <v>0</v>
      </c>
      <c r="U10" s="170" t="n">
        <v>0</v>
      </c>
      <c r="V10" s="170" t="n">
        <v>0</v>
      </c>
      <c r="W10" s="170"/>
      <c r="X10" s="170"/>
      <c r="Y10" s="170"/>
      <c r="Z10" s="170"/>
      <c r="AA10" s="170"/>
      <c r="AB10" s="170"/>
      <c r="AC10" s="150"/>
      <c r="AD10" s="171"/>
      <c r="AE10" s="176"/>
      <c r="AF10" s="177"/>
      <c r="AG10" s="176"/>
      <c r="AH10" s="177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</row>
    <row r="11" customFormat="false" ht="12.75" hidden="false" customHeight="false" outlineLevel="0" collapsed="false">
      <c r="B11" s="172" t="n">
        <f aca="false">DATE(YEAR(B10),MONTH(B10)+1,1)</f>
        <v>36982</v>
      </c>
      <c r="C11" s="173" t="n">
        <f aca="false">IF(ISNA(VLOOKUP($B11,'[1]MENGENLS1 19-07-2000'!$R$7:$S$71,2,0)),0,VLOOKUP($B11,'[1]MENGENLS1 19-07-2000'!$R$7:$S$71,2,0))</f>
        <v>-8386</v>
      </c>
      <c r="D11" s="167" t="n">
        <f aca="false">IF(ISNA(VLOOKUP($B11,'[1]MENGENLS1 19-07-2000'!$U$7:$V$60,2,0)),0,VLOOKUP($B11,'[1]MENGENLS1 19-07-2000'!$U$7:$V$60,2,0))</f>
        <v>-29392</v>
      </c>
      <c r="E11" s="167" t="n">
        <f aca="false">IF(ISNA(VLOOKUP($B11,'[1]MENGENLS1 19-07-2000'!$X$7:$Y$27,2,0)),0,VLOOKUP($B11,'[1]MENGENLS1 19-07-2000'!$X$7:$Y$27,2,0))</f>
        <v>-1803</v>
      </c>
      <c r="F11" s="167" t="n">
        <f aca="false">IF(ISNA(VLOOKUP($B11,'[1]MENGENLS1 19-07-2000'!$AA$7:$AB$35,2,0)),0,VLOOKUP($B11,'[1]MENGENLS1 19-07-2000'!$AA$7:$AB$35,2,0))</f>
        <v>649</v>
      </c>
      <c r="G11" s="167" t="n">
        <f aca="false">IF(ISNA(VLOOKUP($B11,'[1]MENGENLS1 19-07-2000'!$AD$7:$AE$38,2,0)),0,VLOOKUP($B11,'[1]MENGENLS1 19-07-2000'!$AD$7:$AE$38,2,0))</f>
        <v>28807</v>
      </c>
      <c r="H11" s="167" t="n">
        <f aca="false">IF(ISNA(VLOOKUP($B11,'[1]MENGENLS1 19-07-2000'!$AG$7:$AH$20,2,0)),0,VLOOKUP($B11,'[1]MENGENLS1 19-07-2000'!$AG$7:$AH$20,2,0))</f>
        <v>-6</v>
      </c>
      <c r="I11" s="167" t="n">
        <f aca="false">IF(ISNA(VLOOKUP($B11,'[1]MENGENLS1 19-07-2000'!$AJ$7:$AK$38,2,0)),0,VLOOKUP($B11,'[1]MENGENLS1 19-07-2000'!$AJ$7:$AK$38,2,0))</f>
        <v>-1787</v>
      </c>
      <c r="J11" s="167" t="n">
        <f aca="false">IF(ISNA(VLOOKUP($B11,'[1]MENGENLS1 19-07-2000'!$AM$7:$AN$38,2,0)),0,VLOOKUP($B11,'[1]MENGENLS1 19-07-2000'!$AM$7:$AN$38,2,0))</f>
        <v>26878</v>
      </c>
      <c r="K11" s="167" t="n">
        <f aca="false">IF(ISNA(VLOOKUP($B11,'[1]MENGENLS1 19-07-2000'!$AP$7:$AQ$12,2,0)),0,VLOOKUP($B11,'[1]MENGENLS1 19-07-2000'!$AP$7:$AQ$12,2,0))</f>
        <v>0</v>
      </c>
      <c r="L11" s="174" t="n">
        <f aca="false">IF(ISNA(VLOOKUP($B11,'[1]MENGENLS1 19-07-2000'!$AS$7:$AT$23,2,0)),0,VLOOKUP($B11,'[1]MENGENLS1 19-07-2000'!$AS$7:$AT$23,2,0))</f>
        <v>-6666</v>
      </c>
      <c r="M11" s="112" t="n">
        <v>0</v>
      </c>
      <c r="N11" s="176" t="n">
        <v>0</v>
      </c>
      <c r="O11" s="176" t="n">
        <v>0</v>
      </c>
      <c r="P11" s="176" t="n">
        <v>0</v>
      </c>
      <c r="Q11" s="176" t="n">
        <v>0</v>
      </c>
      <c r="R11" s="176" t="n">
        <v>0</v>
      </c>
      <c r="S11" s="176" t="n">
        <v>0</v>
      </c>
      <c r="T11" s="176" t="n">
        <v>0</v>
      </c>
      <c r="U11" s="176" t="n">
        <v>0</v>
      </c>
      <c r="V11" s="176" t="n">
        <v>0</v>
      </c>
      <c r="W11" s="176"/>
      <c r="X11" s="176"/>
      <c r="Y11" s="176"/>
      <c r="Z11" s="176"/>
      <c r="AA11" s="176"/>
      <c r="AB11" s="176"/>
      <c r="AC11" s="150"/>
      <c r="AD11" s="171"/>
      <c r="AE11" s="176"/>
      <c r="AF11" s="177"/>
      <c r="AG11" s="176"/>
      <c r="AH11" s="177"/>
      <c r="AI11" s="176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</row>
    <row r="12" customFormat="false" ht="12.75" hidden="false" customHeight="false" outlineLevel="0" collapsed="false">
      <c r="B12" s="172" t="n">
        <f aca="false">DATE(YEAR(B11),MONTH(B11)+1,1)</f>
        <v>37012</v>
      </c>
      <c r="C12" s="173" t="n">
        <f aca="false">IF(ISNA(VLOOKUP($B12,'[1]MENGENLS1 19-07-2000'!$R$7:$S$71,2,0)),0,VLOOKUP($B12,'[1]MENGENLS1 19-07-2000'!$R$7:$S$71,2,0))</f>
        <v>-1616</v>
      </c>
      <c r="D12" s="167" t="n">
        <f aca="false">IF(ISNA(VLOOKUP($B12,'[1]MENGENLS1 19-07-2000'!$U$7:$V$60,2,0)),0,VLOOKUP($B12,'[1]MENGENLS1 19-07-2000'!$U$7:$V$60,2,0))</f>
        <v>7253</v>
      </c>
      <c r="E12" s="167" t="n">
        <f aca="false">IF(ISNA(VLOOKUP($B12,'[1]MENGENLS1 19-07-2000'!$X$7:$Y$27,2,0)),0,VLOOKUP($B12,'[1]MENGENLS1 19-07-2000'!$X$7:$Y$27,2,0))</f>
        <v>-6874</v>
      </c>
      <c r="F12" s="167" t="n">
        <f aca="false">IF(ISNA(VLOOKUP($B12,'[1]MENGENLS1 19-07-2000'!$AA$7:$AB$35,2,0)),0,VLOOKUP($B12,'[1]MENGENLS1 19-07-2000'!$AA$7:$AB$35,2,0))</f>
        <v>1</v>
      </c>
      <c r="G12" s="167" t="n">
        <f aca="false">IF(ISNA(VLOOKUP($B12,'[1]MENGENLS1 19-07-2000'!$AD$7:$AE$38,2,0)),0,VLOOKUP($B12,'[1]MENGENLS1 19-07-2000'!$AD$7:$AE$38,2,0))</f>
        <v>-37616</v>
      </c>
      <c r="H12" s="167" t="n">
        <f aca="false">IF(ISNA(VLOOKUP($B12,'[1]MENGENLS1 19-07-2000'!$AG$7:$AH$20,2,0)),0,VLOOKUP($B12,'[1]MENGENLS1 19-07-2000'!$AG$7:$AH$20,2,0))</f>
        <v>46</v>
      </c>
      <c r="I12" s="167" t="n">
        <f aca="false">IF(ISNA(VLOOKUP($B12,'[1]MENGENLS1 19-07-2000'!$AJ$7:$AK$38,2,0)),0,VLOOKUP($B12,'[1]MENGENLS1 19-07-2000'!$AJ$7:$AK$38,2,0))</f>
        <v>-4662</v>
      </c>
      <c r="J12" s="167" t="n">
        <f aca="false">IF(ISNA(VLOOKUP($B12,'[1]MENGENLS1 19-07-2000'!$AM$7:$AN$38,2,0)),0,VLOOKUP($B12,'[1]MENGENLS1 19-07-2000'!$AM$7:$AN$38,2,0))</f>
        <v>-23470</v>
      </c>
      <c r="K12" s="167" t="n">
        <f aca="false">IF(ISNA(VLOOKUP($B12,'[1]MENGENLS1 19-07-2000'!$AP$7:$AQ$12,2,0)),0,VLOOKUP($B12,'[1]MENGENLS1 19-07-2000'!$AP$7:$AQ$12,2,0))</f>
        <v>18860</v>
      </c>
      <c r="L12" s="174" t="n">
        <f aca="false">IF(ISNA(VLOOKUP($B12,'[1]MENGENLS1 19-07-2000'!$AS$7:$AT$23,2,0)),0,VLOOKUP($B12,'[1]MENGENLS1 19-07-2000'!$AS$7:$AT$23,2,0))</f>
        <v>-10000</v>
      </c>
      <c r="M12" s="112" t="n">
        <v>0</v>
      </c>
      <c r="N12" s="170" t="n">
        <v>0</v>
      </c>
      <c r="O12" s="170" t="n">
        <v>0</v>
      </c>
      <c r="P12" s="170" t="n">
        <v>0</v>
      </c>
      <c r="Q12" s="170" t="n">
        <v>0</v>
      </c>
      <c r="R12" s="170" t="n">
        <v>0</v>
      </c>
      <c r="S12" s="170" t="n">
        <v>0</v>
      </c>
      <c r="T12" s="170" t="n">
        <v>0</v>
      </c>
      <c r="U12" s="170" t="n">
        <v>0</v>
      </c>
      <c r="V12" s="170" t="n">
        <v>0</v>
      </c>
      <c r="W12" s="170"/>
      <c r="X12" s="170"/>
      <c r="Y12" s="170"/>
      <c r="Z12" s="170"/>
      <c r="AA12" s="170"/>
      <c r="AB12" s="170"/>
      <c r="AC12" s="150"/>
      <c r="AD12" s="171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</row>
    <row r="13" customFormat="false" ht="12.75" hidden="false" customHeight="false" outlineLevel="0" collapsed="false">
      <c r="B13" s="172" t="n">
        <f aca="false">DATE(YEAR(B12),MONTH(B12)+1,1)</f>
        <v>37043</v>
      </c>
      <c r="C13" s="173" t="n">
        <f aca="false">IF(ISNA(VLOOKUP($B13,'[1]MENGENLS1 19-07-2000'!$R$7:$S$71,2,0)),0,VLOOKUP($B13,'[1]MENGENLS1 19-07-2000'!$R$7:$S$71,2,0))</f>
        <v>-3124</v>
      </c>
      <c r="D13" s="167" t="n">
        <f aca="false">IF(ISNA(VLOOKUP($B13,'[1]MENGENLS1 19-07-2000'!$U$7:$V$60,2,0)),0,VLOOKUP($B13,'[1]MENGENLS1 19-07-2000'!$U$7:$V$60,2,0))</f>
        <v>1236</v>
      </c>
      <c r="E13" s="167" t="n">
        <f aca="false">IF(ISNA(VLOOKUP($B13,'[1]MENGENLS1 19-07-2000'!$X$7:$Y$27,2,0)),0,VLOOKUP($B13,'[1]MENGENLS1 19-07-2000'!$X$7:$Y$27,2,0))</f>
        <v>-9692</v>
      </c>
      <c r="F13" s="167" t="n">
        <f aca="false">IF(ISNA(VLOOKUP($B13,'[1]MENGENLS1 19-07-2000'!$AA$7:$AB$35,2,0)),0,VLOOKUP($B13,'[1]MENGENLS1 19-07-2000'!$AA$7:$AB$35,2,0))</f>
        <v>2101</v>
      </c>
      <c r="G13" s="167" t="n">
        <f aca="false">IF(ISNA(VLOOKUP($B13,'[1]MENGENLS1 19-07-2000'!$AD$7:$AE$38,2,0)),0,VLOOKUP($B13,'[1]MENGENLS1 19-07-2000'!$AD$7:$AE$38,2,0))</f>
        <v>-3794</v>
      </c>
      <c r="H13" s="167" t="n">
        <f aca="false">IF(ISNA(VLOOKUP($B13,'[1]MENGENLS1 19-07-2000'!$AG$7:$AH$20,2,0)),0,VLOOKUP($B13,'[1]MENGENLS1 19-07-2000'!$AG$7:$AH$20,2,0))</f>
        <v>-154</v>
      </c>
      <c r="I13" s="167" t="n">
        <f aca="false">IF(ISNA(VLOOKUP($B13,'[1]MENGENLS1 19-07-2000'!$AJ$7:$AK$38,2,0)),0,VLOOKUP($B13,'[1]MENGENLS1 19-07-2000'!$AJ$7:$AK$38,2,0))</f>
        <v>1291</v>
      </c>
      <c r="J13" s="167" t="n">
        <f aca="false">IF(ISNA(VLOOKUP($B13,'[1]MENGENLS1 19-07-2000'!$AM$7:$AN$38,2,0)),0,VLOOKUP($B13,'[1]MENGENLS1 19-07-2000'!$AM$7:$AN$38,2,0))</f>
        <v>24724</v>
      </c>
      <c r="K13" s="167" t="n">
        <f aca="false">IF(ISNA(VLOOKUP($B13,'[1]MENGENLS1 19-07-2000'!$AP$7:$AQ$12,2,0)),0,VLOOKUP($B13,'[1]MENGENLS1 19-07-2000'!$AP$7:$AQ$12,2,0))</f>
        <v>0</v>
      </c>
      <c r="L13" s="174" t="n">
        <f aca="false">IF(ISNA(VLOOKUP($B13,'[1]MENGENLS1 19-07-2000'!$AS$7:$AT$23,2,0)),0,VLOOKUP($B13,'[1]MENGENLS1 19-07-2000'!$AS$7:$AT$23,2,0))</f>
        <v>20000</v>
      </c>
      <c r="M13" s="112" t="n">
        <v>0</v>
      </c>
      <c r="N13" s="176" t="n">
        <v>0</v>
      </c>
      <c r="O13" s="176" t="n">
        <v>0</v>
      </c>
      <c r="P13" s="176" t="n">
        <v>0</v>
      </c>
      <c r="Q13" s="176" t="n">
        <v>0</v>
      </c>
      <c r="R13" s="176" t="n">
        <v>0</v>
      </c>
      <c r="S13" s="176" t="n">
        <v>0</v>
      </c>
      <c r="T13" s="176" t="n">
        <v>0</v>
      </c>
      <c r="U13" s="176" t="n">
        <v>0</v>
      </c>
      <c r="V13" s="176" t="n">
        <v>0</v>
      </c>
      <c r="W13" s="176"/>
      <c r="X13" s="176"/>
      <c r="Y13" s="176"/>
      <c r="Z13" s="176"/>
      <c r="AA13" s="176"/>
      <c r="AB13" s="176"/>
      <c r="AC13" s="150"/>
      <c r="AD13" s="171"/>
      <c r="AG13" s="157"/>
      <c r="AH13" s="157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</row>
    <row r="14" customFormat="false" ht="12.75" hidden="false" customHeight="false" outlineLevel="0" collapsed="false">
      <c r="B14" s="172" t="n">
        <f aca="false">DATE(YEAR(B13),MONTH(B13)+1,1)</f>
        <v>37073</v>
      </c>
      <c r="C14" s="173" t="n">
        <f aca="false">IF(ISNA(VLOOKUP($B14,'[1]MENGENLS1 19-07-2000'!$R$7:$S$71,2,0)),0,VLOOKUP($B14,'[1]MENGENLS1 19-07-2000'!$R$7:$S$71,2,0))</f>
        <v>-5986</v>
      </c>
      <c r="D14" s="167" t="n">
        <f aca="false">IF(ISNA(VLOOKUP($B14,'[1]MENGENLS1 19-07-2000'!$U$7:$V$60,2,0)),0,VLOOKUP($B14,'[1]MENGENLS1 19-07-2000'!$U$7:$V$60,2,0))</f>
        <v>1103</v>
      </c>
      <c r="E14" s="167" t="n">
        <f aca="false">IF(ISNA(VLOOKUP($B14,'[1]MENGENLS1 19-07-2000'!$X$7:$Y$27,2,0)),0,VLOOKUP($B14,'[1]MENGENLS1 19-07-2000'!$X$7:$Y$27,2,0))</f>
        <v>-25900</v>
      </c>
      <c r="F14" s="167" t="n">
        <f aca="false">IF(ISNA(VLOOKUP($B14,'[1]MENGENLS1 19-07-2000'!$AA$7:$AB$35,2,0)),0,VLOOKUP($B14,'[1]MENGENLS1 19-07-2000'!$AA$7:$AB$35,2,0))</f>
        <v>-947</v>
      </c>
      <c r="G14" s="167" t="n">
        <f aca="false">IF(ISNA(VLOOKUP($B14,'[1]MENGENLS1 19-07-2000'!$AD$7:$AE$38,2,0)),0,VLOOKUP($B14,'[1]MENGENLS1 19-07-2000'!$AD$7:$AE$38,2,0))</f>
        <v>9163</v>
      </c>
      <c r="H14" s="167" t="n">
        <f aca="false">IF(ISNA(VLOOKUP($B14,'[1]MENGENLS1 19-07-2000'!$AG$7:$AH$20,2,0)),0,VLOOKUP($B14,'[1]MENGENLS1 19-07-2000'!$AG$7:$AH$20,2,0))</f>
        <v>-50</v>
      </c>
      <c r="I14" s="167" t="n">
        <f aca="false">IF(ISNA(VLOOKUP($B14,'[1]MENGENLS1 19-07-2000'!$AJ$7:$AK$38,2,0)),0,VLOOKUP($B14,'[1]MENGENLS1 19-07-2000'!$AJ$7:$AK$38,2,0))</f>
        <v>-4514</v>
      </c>
      <c r="J14" s="167" t="n">
        <f aca="false">IF(ISNA(VLOOKUP($B14,'[1]MENGENLS1 19-07-2000'!$AM$7:$AN$38,2,0)),0,VLOOKUP($B14,'[1]MENGENLS1 19-07-2000'!$AM$7:$AN$38,2,0))</f>
        <v>611</v>
      </c>
      <c r="K14" s="167" t="n">
        <f aca="false">IF(ISNA(VLOOKUP($B14,'[1]MENGENLS1 19-07-2000'!$AP$7:$AQ$12,2,0)),0,VLOOKUP($B14,'[1]MENGENLS1 19-07-2000'!$AP$7:$AQ$12,2,0))</f>
        <v>0</v>
      </c>
      <c r="L14" s="174" t="n">
        <f aca="false">IF(ISNA(VLOOKUP($B14,'[1]MENGENLS1 19-07-2000'!$AS$7:$AT$23,2,0)),0,VLOOKUP($B14,'[1]MENGENLS1 19-07-2000'!$AS$7:$AT$23,2,0))</f>
        <v>10000</v>
      </c>
      <c r="M14" s="112" t="n">
        <v>0</v>
      </c>
      <c r="N14" s="170" t="n">
        <v>0</v>
      </c>
      <c r="O14" s="170" t="n">
        <v>0</v>
      </c>
      <c r="P14" s="170" t="n">
        <v>0</v>
      </c>
      <c r="Q14" s="170" t="n">
        <v>0</v>
      </c>
      <c r="R14" s="170" t="n">
        <v>0</v>
      </c>
      <c r="S14" s="170" t="n">
        <v>0</v>
      </c>
      <c r="T14" s="170" t="n">
        <v>0</v>
      </c>
      <c r="U14" s="170" t="n">
        <v>0</v>
      </c>
      <c r="V14" s="170" t="n">
        <v>0</v>
      </c>
      <c r="W14" s="170"/>
      <c r="X14" s="170"/>
      <c r="Y14" s="170"/>
      <c r="Z14" s="170"/>
      <c r="AA14" s="170"/>
      <c r="AB14" s="170"/>
      <c r="AC14" s="150"/>
      <c r="AD14" s="171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</row>
    <row r="15" customFormat="false" ht="12.75" hidden="false" customHeight="false" outlineLevel="0" collapsed="false">
      <c r="B15" s="172" t="n">
        <f aca="false">DATE(YEAR(B14),MONTH(B14)+1,1)</f>
        <v>37104</v>
      </c>
      <c r="C15" s="173" t="n">
        <f aca="false">IF(ISNA(VLOOKUP($B15,'[1]MENGENLS1 19-07-2000'!$R$7:$S$71,2,0)),0,VLOOKUP($B15,'[1]MENGENLS1 19-07-2000'!$R$7:$S$71,2,0))</f>
        <v>1156</v>
      </c>
      <c r="D15" s="167" t="n">
        <f aca="false">IF(ISNA(VLOOKUP($B15,'[1]MENGENLS1 19-07-2000'!$U$7:$V$60,2,0)),0,VLOOKUP($B15,'[1]MENGENLS1 19-07-2000'!$U$7:$V$60,2,0))</f>
        <v>-1853</v>
      </c>
      <c r="E15" s="167" t="n">
        <f aca="false">IF(ISNA(VLOOKUP($B15,'[1]MENGENLS1 19-07-2000'!$X$7:$Y$27,2,0)),0,VLOOKUP($B15,'[1]MENGENLS1 19-07-2000'!$X$7:$Y$27,2,0))</f>
        <v>-2975</v>
      </c>
      <c r="F15" s="167" t="n">
        <f aca="false">IF(ISNA(VLOOKUP($B15,'[1]MENGENLS1 19-07-2000'!$AA$7:$AB$35,2,0)),0,VLOOKUP($B15,'[1]MENGENLS1 19-07-2000'!$AA$7:$AB$35,2,0))</f>
        <v>-71</v>
      </c>
      <c r="G15" s="167" t="n">
        <f aca="false">IF(ISNA(VLOOKUP($B15,'[1]MENGENLS1 19-07-2000'!$AD$7:$AE$38,2,0)),0,VLOOKUP($B15,'[1]MENGENLS1 19-07-2000'!$AD$7:$AE$38,2,0))</f>
        <v>-1061</v>
      </c>
      <c r="H15" s="167" t="n">
        <f aca="false">IF(ISNA(VLOOKUP($B15,'[1]MENGENLS1 19-07-2000'!$AG$7:$AH$20,2,0)),0,VLOOKUP($B15,'[1]MENGENLS1 19-07-2000'!$AG$7:$AH$20,2,0))</f>
        <v>70</v>
      </c>
      <c r="I15" s="167" t="n">
        <f aca="false">IF(ISNA(VLOOKUP($B15,'[1]MENGENLS1 19-07-2000'!$AJ$7:$AK$38,2,0)),0,VLOOKUP($B15,'[1]MENGENLS1 19-07-2000'!$AJ$7:$AK$38,2,0))</f>
        <v>-7888</v>
      </c>
      <c r="J15" s="167" t="n">
        <f aca="false">IF(ISNA(VLOOKUP($B15,'[1]MENGENLS1 19-07-2000'!$AM$7:$AN$38,2,0)),0,VLOOKUP($B15,'[1]MENGENLS1 19-07-2000'!$AM$7:$AN$38,2,0))</f>
        <v>-6720</v>
      </c>
      <c r="K15" s="167" t="n">
        <f aca="false">IF(ISNA(VLOOKUP($B15,'[1]MENGENLS1 19-07-2000'!$AP$7:$AQ$12,2,0)),0,VLOOKUP($B15,'[1]MENGENLS1 19-07-2000'!$AP$7:$AQ$12,2,0))</f>
        <v>0</v>
      </c>
      <c r="L15" s="174" t="n">
        <f aca="false">IF(ISNA(VLOOKUP($B15,'[1]MENGENLS1 19-07-2000'!$AS$7:$AT$23,2,0)),0,VLOOKUP($B15,'[1]MENGENLS1 19-07-2000'!$AS$7:$AT$23,2,0))</f>
        <v>-16666</v>
      </c>
      <c r="M15" s="112" t="n">
        <v>0</v>
      </c>
      <c r="N15" s="176" t="n">
        <v>0</v>
      </c>
      <c r="O15" s="176" t="n">
        <v>0</v>
      </c>
      <c r="P15" s="176" t="n">
        <v>0</v>
      </c>
      <c r="Q15" s="176" t="n">
        <v>0</v>
      </c>
      <c r="R15" s="176" t="n">
        <v>0</v>
      </c>
      <c r="S15" s="176" t="n">
        <v>0</v>
      </c>
      <c r="T15" s="176" t="n">
        <v>0</v>
      </c>
      <c r="U15" s="176" t="n">
        <v>0</v>
      </c>
      <c r="V15" s="176" t="n">
        <v>0</v>
      </c>
      <c r="W15" s="176"/>
      <c r="X15" s="176"/>
      <c r="Y15" s="176"/>
      <c r="Z15" s="176"/>
      <c r="AA15" s="176"/>
      <c r="AB15" s="176"/>
      <c r="AC15" s="150"/>
      <c r="AD15" s="171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</row>
    <row r="16" customFormat="false" ht="12.75" hidden="false" customHeight="false" outlineLevel="0" collapsed="false">
      <c r="B16" s="172" t="n">
        <f aca="false">DATE(YEAR(B15),MONTH(B15)+1,1)</f>
        <v>37135</v>
      </c>
      <c r="C16" s="173" t="n">
        <f aca="false">IF(ISNA(VLOOKUP($B16,'[1]MENGENLS1 19-07-2000'!$R$7:$S$71,2,0)),0,VLOOKUP($B16,'[1]MENGENLS1 19-07-2000'!$R$7:$S$71,2,0))</f>
        <v>-1212</v>
      </c>
      <c r="D16" s="167" t="n">
        <f aca="false">IF(ISNA(VLOOKUP($B16,'[1]MENGENLS1 19-07-2000'!$U$7:$V$60,2,0)),0,VLOOKUP($B16,'[1]MENGENLS1 19-07-2000'!$U$7:$V$60,2,0))</f>
        <v>-6722</v>
      </c>
      <c r="E16" s="167" t="n">
        <f aca="false">IF(ISNA(VLOOKUP($B16,'[1]MENGENLS1 19-07-2000'!$X$7:$Y$27,2,0)),0,VLOOKUP($B16,'[1]MENGENLS1 19-07-2000'!$X$7:$Y$27,2,0))</f>
        <v>-1075</v>
      </c>
      <c r="F16" s="167" t="n">
        <f aca="false">IF(ISNA(VLOOKUP($B16,'[1]MENGENLS1 19-07-2000'!$AA$7:$AB$35,2,0)),0,VLOOKUP($B16,'[1]MENGENLS1 19-07-2000'!$AA$7:$AB$35,2,0))</f>
        <v>-341</v>
      </c>
      <c r="G16" s="167" t="n">
        <f aca="false">IF(ISNA(VLOOKUP($B16,'[1]MENGENLS1 19-07-2000'!$AD$7:$AE$38,2,0)),0,VLOOKUP($B16,'[1]MENGENLS1 19-07-2000'!$AD$7:$AE$38,2,0))</f>
        <v>9163</v>
      </c>
      <c r="H16" s="167" t="n">
        <f aca="false">IF(ISNA(VLOOKUP($B16,'[1]MENGENLS1 19-07-2000'!$AG$7:$AH$20,2,0)),0,VLOOKUP($B16,'[1]MENGENLS1 19-07-2000'!$AG$7:$AH$20,2,0))</f>
        <v>0</v>
      </c>
      <c r="I16" s="167" t="n">
        <f aca="false">IF(ISNA(VLOOKUP($B16,'[1]MENGENLS1 19-07-2000'!$AJ$7:$AK$38,2,0)),0,VLOOKUP($B16,'[1]MENGENLS1 19-07-2000'!$AJ$7:$AK$38,2,0))</f>
        <v>-1401</v>
      </c>
      <c r="J16" s="167" t="n">
        <f aca="false">IF(ISNA(VLOOKUP($B16,'[1]MENGENLS1 19-07-2000'!$AM$7:$AN$38,2,0)),0,VLOOKUP($B16,'[1]MENGENLS1 19-07-2000'!$AM$7:$AN$38,2,0))</f>
        <v>611</v>
      </c>
      <c r="K16" s="167" t="n">
        <f aca="false">IF(ISNA(VLOOKUP($B16,'[1]MENGENLS1 19-07-2000'!$AP$7:$AQ$12,2,0)),0,VLOOKUP($B16,'[1]MENGENLS1 19-07-2000'!$AP$7:$AQ$12,2,0))</f>
        <v>0</v>
      </c>
      <c r="L16" s="174" t="n">
        <f aca="false">IF(ISNA(VLOOKUP($B16,'[1]MENGENLS1 19-07-2000'!$AS$7:$AT$23,2,0)),0,VLOOKUP($B16,'[1]MENGENLS1 19-07-2000'!$AS$7:$AT$23,2,0))</f>
        <v>10000</v>
      </c>
      <c r="M16" s="112" t="n">
        <v>0</v>
      </c>
      <c r="N16" s="170" t="n">
        <v>0</v>
      </c>
      <c r="O16" s="170" t="n">
        <v>0</v>
      </c>
      <c r="P16" s="170" t="n">
        <v>0</v>
      </c>
      <c r="Q16" s="170" t="n">
        <v>0</v>
      </c>
      <c r="R16" s="170" t="n">
        <v>0</v>
      </c>
      <c r="S16" s="170" t="n">
        <v>0</v>
      </c>
      <c r="T16" s="170" t="n">
        <v>0</v>
      </c>
      <c r="U16" s="170" t="n">
        <v>0</v>
      </c>
      <c r="V16" s="170" t="n">
        <v>0</v>
      </c>
      <c r="W16" s="170"/>
      <c r="X16" s="170"/>
      <c r="Y16" s="170"/>
      <c r="Z16" s="170"/>
      <c r="AA16" s="170"/>
      <c r="AB16" s="170"/>
      <c r="AC16" s="150"/>
      <c r="AD16" s="171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</row>
    <row r="17" customFormat="false" ht="12.75" hidden="false" customHeight="false" outlineLevel="0" collapsed="false">
      <c r="B17" s="172" t="n">
        <f aca="false">DATE(YEAR(B16),MONTH(B16)+1,1)</f>
        <v>37165</v>
      </c>
      <c r="C17" s="173" t="n">
        <f aca="false">IF(ISNA(VLOOKUP($B17,'[1]MENGENLS1 19-07-2000'!$R$7:$S$71,2,0)),0,VLOOKUP($B17,'[1]MENGENLS1 19-07-2000'!$R$7:$S$71,2,0))</f>
        <v>2639</v>
      </c>
      <c r="D17" s="167" t="n">
        <f aca="false">IF(ISNA(VLOOKUP($B17,'[1]MENGENLS1 19-07-2000'!$U$7:$V$60,2,0)),0,VLOOKUP($B17,'[1]MENGENLS1 19-07-2000'!$U$7:$V$60,2,0))</f>
        <v>-39</v>
      </c>
      <c r="E17" s="167" t="n">
        <f aca="false">IF(ISNA(VLOOKUP($B17,'[1]MENGENLS1 19-07-2000'!$X$7:$Y$27,2,0)),0,VLOOKUP($B17,'[1]MENGENLS1 19-07-2000'!$X$7:$Y$27,2,0))</f>
        <v>-325</v>
      </c>
      <c r="F17" s="167" t="n">
        <f aca="false">IF(ISNA(VLOOKUP($B17,'[1]MENGENLS1 19-07-2000'!$AA$7:$AB$35,2,0)),0,VLOOKUP($B17,'[1]MENGENLS1 19-07-2000'!$AA$7:$AB$35,2,0))</f>
        <v>-924</v>
      </c>
      <c r="G17" s="167" t="n">
        <f aca="false">IF(ISNA(VLOOKUP($B17,'[1]MENGENLS1 19-07-2000'!$AD$7:$AE$38,2,0)),0,VLOOKUP($B17,'[1]MENGENLS1 19-07-2000'!$AD$7:$AE$38,2,0))</f>
        <v>27971</v>
      </c>
      <c r="H17" s="167" t="n">
        <f aca="false">IF(ISNA(VLOOKUP($B17,'[1]MENGENLS1 19-07-2000'!$AG$7:$AH$20,2,0)),0,VLOOKUP($B17,'[1]MENGENLS1 19-07-2000'!$AG$7:$AH$20,2,0))</f>
        <v>0</v>
      </c>
      <c r="I17" s="167" t="n">
        <f aca="false">IF(ISNA(VLOOKUP($B17,'[1]MENGENLS1 19-07-2000'!$AJ$7:$AK$38,2,0)),0,VLOOKUP($B17,'[1]MENGENLS1 19-07-2000'!$AJ$7:$AK$38,2,0))</f>
        <v>-3546</v>
      </c>
      <c r="J17" s="167" t="n">
        <f aca="false">IF(ISNA(VLOOKUP($B17,'[1]MENGENLS1 19-07-2000'!$AM$7:$AN$38,2,0)),0,VLOOKUP($B17,'[1]MENGENLS1 19-07-2000'!$AM$7:$AN$38,2,0))</f>
        <v>7813</v>
      </c>
      <c r="K17" s="167" t="n">
        <f aca="false">IF(ISNA(VLOOKUP($B17,'[1]MENGENLS1 19-07-2000'!$AP$7:$AQ$12,2,0)),0,VLOOKUP($B17,'[1]MENGENLS1 19-07-2000'!$AP$7:$AQ$12,2,0))</f>
        <v>0</v>
      </c>
      <c r="L17" s="174" t="n">
        <f aca="false">IF(ISNA(VLOOKUP($B17,'[1]MENGENLS1 19-07-2000'!$AS$7:$AT$23,2,0)),0,VLOOKUP($B17,'[1]MENGENLS1 19-07-2000'!$AS$7:$AT$23,2,0))</f>
        <v>0</v>
      </c>
      <c r="M17" s="112" t="n">
        <v>0</v>
      </c>
      <c r="N17" s="176" t="n">
        <v>0</v>
      </c>
      <c r="O17" s="176" t="n">
        <v>0</v>
      </c>
      <c r="P17" s="176" t="n">
        <v>0</v>
      </c>
      <c r="Q17" s="176" t="n">
        <v>0</v>
      </c>
      <c r="R17" s="176" t="n">
        <v>0</v>
      </c>
      <c r="S17" s="176" t="n">
        <v>0</v>
      </c>
      <c r="T17" s="176" t="n">
        <v>0</v>
      </c>
      <c r="U17" s="176" t="n">
        <v>0</v>
      </c>
      <c r="V17" s="176" t="n">
        <v>0</v>
      </c>
      <c r="W17" s="176"/>
      <c r="X17" s="176"/>
      <c r="Y17" s="176"/>
      <c r="Z17" s="176"/>
      <c r="AA17" s="176"/>
      <c r="AB17" s="176"/>
      <c r="AC17" s="150"/>
      <c r="AD17" s="171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</row>
    <row r="18" customFormat="false" ht="12.75" hidden="false" customHeight="false" outlineLevel="0" collapsed="false">
      <c r="B18" s="172" t="n">
        <f aca="false">DATE(YEAR(B17),MONTH(B17)+1,1)</f>
        <v>37196</v>
      </c>
      <c r="C18" s="173" t="n">
        <f aca="false">IF(ISNA(VLOOKUP($B18,'[1]MENGENLS1 19-07-2000'!$R$7:$S$71,2,0)),0,VLOOKUP($B18,'[1]MENGENLS1 19-07-2000'!$R$7:$S$71,2,0))</f>
        <v>9881</v>
      </c>
      <c r="D18" s="167" t="n">
        <f aca="false">IF(ISNA(VLOOKUP($B18,'[1]MENGENLS1 19-07-2000'!$U$7:$V$60,2,0)),0,VLOOKUP($B18,'[1]MENGENLS1 19-07-2000'!$U$7:$V$60,2,0))</f>
        <v>-4886</v>
      </c>
      <c r="E18" s="167" t="n">
        <f aca="false">IF(ISNA(VLOOKUP($B18,'[1]MENGENLS1 19-07-2000'!$X$7:$Y$27,2,0)),0,VLOOKUP($B18,'[1]MENGENLS1 19-07-2000'!$X$7:$Y$27,2,0))</f>
        <v>925</v>
      </c>
      <c r="F18" s="167" t="n">
        <f aca="false">IF(ISNA(VLOOKUP($B18,'[1]MENGENLS1 19-07-2000'!$AA$7:$AB$35,2,0)),0,VLOOKUP($B18,'[1]MENGENLS1 19-07-2000'!$AA$7:$AB$35,2,0))</f>
        <v>-276</v>
      </c>
      <c r="G18" s="167" t="n">
        <f aca="false">IF(ISNA(VLOOKUP($B18,'[1]MENGENLS1 19-07-2000'!$AD$7:$AE$38,2,0)),0,VLOOKUP($B18,'[1]MENGENLS1 19-07-2000'!$AD$7:$AE$38,2,0))</f>
        <v>-18808</v>
      </c>
      <c r="H18" s="167" t="n">
        <f aca="false">IF(ISNA(VLOOKUP($B18,'[1]MENGENLS1 19-07-2000'!$AG$7:$AH$20,2,0)),0,VLOOKUP($B18,'[1]MENGENLS1 19-07-2000'!$AG$7:$AH$20,2,0))</f>
        <v>0</v>
      </c>
      <c r="I18" s="167" t="n">
        <f aca="false">IF(ISNA(VLOOKUP($B18,'[1]MENGENLS1 19-07-2000'!$AJ$7:$AK$38,2,0)),0,VLOOKUP($B18,'[1]MENGENLS1 19-07-2000'!$AJ$7:$AK$38,2,0))</f>
        <v>-4308</v>
      </c>
      <c r="J18" s="167" t="n">
        <f aca="false">IF(ISNA(VLOOKUP($B18,'[1]MENGENLS1 19-07-2000'!$AM$7:$AN$38,2,0)),0,VLOOKUP($B18,'[1]MENGENLS1 19-07-2000'!$AM$7:$AN$38,2,0))</f>
        <v>-7202</v>
      </c>
      <c r="K18" s="167" t="n">
        <f aca="false">IF(ISNA(VLOOKUP($B18,'[1]MENGENLS1 19-07-2000'!$AP$7:$AQ$12,2,0)),0,VLOOKUP($B18,'[1]MENGENLS1 19-07-2000'!$AP$7:$AQ$12,2,0))</f>
        <v>0</v>
      </c>
      <c r="L18" s="174" t="n">
        <f aca="false">IF(ISNA(VLOOKUP($B18,'[1]MENGENLS1 19-07-2000'!$AS$7:$AT$23,2,0)),0,VLOOKUP($B18,'[1]MENGENLS1 19-07-2000'!$AS$7:$AT$23,2,0))</f>
        <v>-6666</v>
      </c>
      <c r="M18" s="112" t="n">
        <v>0</v>
      </c>
      <c r="N18" s="170" t="n">
        <v>0</v>
      </c>
      <c r="O18" s="170" t="n">
        <v>0</v>
      </c>
      <c r="P18" s="170" t="n">
        <v>0</v>
      </c>
      <c r="Q18" s="170" t="n">
        <v>0</v>
      </c>
      <c r="R18" s="170" t="n">
        <v>0</v>
      </c>
      <c r="S18" s="170" t="n">
        <v>0</v>
      </c>
      <c r="T18" s="170" t="n">
        <v>0</v>
      </c>
      <c r="U18" s="170" t="n">
        <v>0</v>
      </c>
      <c r="V18" s="170" t="n">
        <v>0</v>
      </c>
      <c r="W18" s="170"/>
      <c r="X18" s="170"/>
      <c r="Y18" s="170"/>
      <c r="Z18" s="170"/>
      <c r="AA18" s="170"/>
      <c r="AB18" s="170"/>
      <c r="AC18" s="150"/>
      <c r="AD18" s="171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</row>
    <row r="19" customFormat="false" ht="12.75" hidden="false" customHeight="false" outlineLevel="0" collapsed="false">
      <c r="B19" s="172" t="n">
        <f aca="false">DATE(YEAR(B18),MONTH(B18)+1,1)</f>
        <v>37226</v>
      </c>
      <c r="C19" s="173" t="n">
        <f aca="false">IF(ISNA(VLOOKUP($B19,'[1]MENGENLS1 19-07-2000'!$R$7:$S$71,2,0)),0,VLOOKUP($B19,'[1]MENGENLS1 19-07-2000'!$R$7:$S$71,2,0))</f>
        <v>-22211</v>
      </c>
      <c r="D19" s="167" t="n">
        <f aca="false">IF(ISNA(VLOOKUP($B19,'[1]MENGENLS1 19-07-2000'!$U$7:$V$60,2,0)),0,VLOOKUP($B19,'[1]MENGENLS1 19-07-2000'!$U$7:$V$60,2,0))</f>
        <v>-110980</v>
      </c>
      <c r="E19" s="167" t="n">
        <f aca="false">IF(ISNA(VLOOKUP($B19,'[1]MENGENLS1 19-07-2000'!$X$7:$Y$27,2,0)),0,VLOOKUP($B19,'[1]MENGENLS1 19-07-2000'!$X$7:$Y$27,2,0))</f>
        <v>925</v>
      </c>
      <c r="F19" s="167" t="n">
        <f aca="false">IF(ISNA(VLOOKUP($B19,'[1]MENGENLS1 19-07-2000'!$AA$7:$AB$35,2,0)),0,VLOOKUP($B19,'[1]MENGENLS1 19-07-2000'!$AA$7:$AB$35,2,0))</f>
        <v>-10284</v>
      </c>
      <c r="G19" s="167" t="n">
        <f aca="false">IF(ISNA(VLOOKUP($B19,'[1]MENGENLS1 19-07-2000'!$AD$7:$AE$38,2,0)),0,VLOOKUP($B19,'[1]MENGENLS1 19-07-2000'!$AD$7:$AE$38,2,0))</f>
        <v>0</v>
      </c>
      <c r="H19" s="167" t="n">
        <f aca="false">IF(ISNA(VLOOKUP($B19,'[1]MENGENLS1 19-07-2000'!$AG$7:$AH$20,2,0)),0,VLOOKUP($B19,'[1]MENGENLS1 19-07-2000'!$AG$7:$AH$20,2,0))</f>
        <v>0</v>
      </c>
      <c r="I19" s="167" t="n">
        <f aca="false">IF(ISNA(VLOOKUP($B19,'[1]MENGENLS1 19-07-2000'!$AJ$7:$AK$38,2,0)),0,VLOOKUP($B19,'[1]MENGENLS1 19-07-2000'!$AJ$7:$AK$38,2,0))</f>
        <v>3890</v>
      </c>
      <c r="J19" s="167" t="n">
        <f aca="false">IF(ISNA(VLOOKUP($B19,'[1]MENGENLS1 19-07-2000'!$AM$7:$AN$38,2,0)),0,VLOOKUP($B19,'[1]MENGENLS1 19-07-2000'!$AM$7:$AN$38,2,0))</f>
        <v>0</v>
      </c>
      <c r="K19" s="167" t="n">
        <f aca="false">IF(ISNA(VLOOKUP($B19,'[1]MENGENLS1 19-07-2000'!$AP$7:$AQ$12,2,0)),0,VLOOKUP($B19,'[1]MENGENLS1 19-07-2000'!$AP$7:$AQ$12,2,0))</f>
        <v>0</v>
      </c>
      <c r="L19" s="174" t="n">
        <f aca="false">IF(ISNA(VLOOKUP($B19,'[1]MENGENLS1 19-07-2000'!$AS$7:$AT$23,2,0)),0,VLOOKUP($B19,'[1]MENGENLS1 19-07-2000'!$AS$7:$AT$23,2,0))</f>
        <v>10000</v>
      </c>
      <c r="M19" s="112" t="n">
        <v>0</v>
      </c>
      <c r="N19" s="176" t="n">
        <v>0</v>
      </c>
      <c r="O19" s="176" t="n">
        <v>0</v>
      </c>
      <c r="P19" s="176" t="n">
        <v>0</v>
      </c>
      <c r="Q19" s="176" t="n">
        <v>0</v>
      </c>
      <c r="R19" s="176" t="n">
        <v>0</v>
      </c>
      <c r="S19" s="176" t="n">
        <v>0</v>
      </c>
      <c r="T19" s="176" t="n">
        <v>0</v>
      </c>
      <c r="U19" s="176" t="n">
        <v>0</v>
      </c>
      <c r="V19" s="176" t="n">
        <v>0</v>
      </c>
      <c r="W19" s="176"/>
      <c r="X19" s="176"/>
      <c r="Y19" s="176"/>
      <c r="Z19" s="176"/>
      <c r="AA19" s="176"/>
      <c r="AB19" s="176"/>
      <c r="AC19" s="150"/>
      <c r="AD19" s="171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</row>
    <row r="20" customFormat="false" ht="12.75" hidden="false" customHeight="false" outlineLevel="0" collapsed="false">
      <c r="B20" s="172" t="n">
        <f aca="false">DATE(YEAR(B19),MONTH(B19)+1,1)</f>
        <v>37257</v>
      </c>
      <c r="C20" s="173" t="n">
        <f aca="false">IF(ISNA(VLOOKUP($B20,'[1]MENGENLS1 19-07-2000'!$R$7:$S$71,2,0)),0,VLOOKUP($B20,'[1]MENGENLS1 19-07-2000'!$R$7:$S$71,2,0))</f>
        <v>38601</v>
      </c>
      <c r="D20" s="167" t="n">
        <f aca="false">IF(ISNA(VLOOKUP($B20,'[1]MENGENLS1 19-07-2000'!$U$7:$V$60,2,0)),0,VLOOKUP($B20,'[1]MENGENLS1 19-07-2000'!$U$7:$V$60,2,0))</f>
        <v>-889</v>
      </c>
      <c r="E20" s="167" t="n">
        <f aca="false">IF(ISNA(VLOOKUP($B20,'[1]MENGENLS1 19-07-2000'!$X$7:$Y$27,2,0)),0,VLOOKUP($B20,'[1]MENGENLS1 19-07-2000'!$X$7:$Y$27,2,0))</f>
        <v>675</v>
      </c>
      <c r="F20" s="167" t="n">
        <f aca="false">IF(ISNA(VLOOKUP($B20,'[1]MENGENLS1 19-07-2000'!$AA$7:$AB$35,2,0)),0,VLOOKUP($B20,'[1]MENGENLS1 19-07-2000'!$AA$7:$AB$35,2,0))</f>
        <v>-654</v>
      </c>
      <c r="G20" s="167" t="n">
        <f aca="false">IF(ISNA(VLOOKUP($B20,'[1]MENGENLS1 19-07-2000'!$AD$7:$AE$38,2,0)),0,VLOOKUP($B20,'[1]MENGENLS1 19-07-2000'!$AD$7:$AE$38,2,0))</f>
        <v>18808</v>
      </c>
      <c r="H20" s="167" t="n">
        <f aca="false">IF(ISNA(VLOOKUP($B20,'[1]MENGENLS1 19-07-2000'!$AG$7:$AH$20,2,0)),0,VLOOKUP($B20,'[1]MENGENLS1 19-07-2000'!$AG$7:$AH$20,2,0))</f>
        <v>0</v>
      </c>
      <c r="I20" s="167" t="n">
        <f aca="false">IF(ISNA(VLOOKUP($B20,'[1]MENGENLS1 19-07-2000'!$AJ$7:$AK$38,2,0)),0,VLOOKUP($B20,'[1]MENGENLS1 19-07-2000'!$AJ$7:$AK$38,2,0))</f>
        <v>4197</v>
      </c>
      <c r="J20" s="167" t="n">
        <f aca="false">IF(ISNA(VLOOKUP($B20,'[1]MENGENLS1 19-07-2000'!$AM$7:$AN$38,2,0)),0,VLOOKUP($B20,'[1]MENGENLS1 19-07-2000'!$AM$7:$AN$38,2,0))</f>
        <v>7202</v>
      </c>
      <c r="K20" s="167" t="n">
        <f aca="false">IF(ISNA(VLOOKUP($B20,'[1]MENGENLS1 19-07-2000'!$AP$7:$AQ$12,2,0)),0,VLOOKUP($B20,'[1]MENGENLS1 19-07-2000'!$AP$7:$AQ$12,2,0))</f>
        <v>0</v>
      </c>
      <c r="L20" s="174" t="n">
        <f aca="false">IF(ISNA(VLOOKUP($B20,'[1]MENGENLS1 19-07-2000'!$AS$7:$AT$23,2,0)),0,VLOOKUP($B20,'[1]MENGENLS1 19-07-2000'!$AS$7:$AT$23,2,0))</f>
        <v>0</v>
      </c>
      <c r="M20" s="112" t="n">
        <v>0</v>
      </c>
      <c r="N20" s="170" t="n">
        <v>0</v>
      </c>
      <c r="O20" s="170" t="n">
        <v>0</v>
      </c>
      <c r="P20" s="170" t="n">
        <v>0</v>
      </c>
      <c r="Q20" s="170" t="n">
        <v>0</v>
      </c>
      <c r="R20" s="170" t="n">
        <v>0</v>
      </c>
      <c r="S20" s="170" t="n">
        <v>0</v>
      </c>
      <c r="T20" s="170" t="n">
        <v>0</v>
      </c>
      <c r="U20" s="170" t="n">
        <v>0</v>
      </c>
      <c r="V20" s="170" t="n">
        <v>0</v>
      </c>
      <c r="W20" s="170"/>
      <c r="X20" s="170"/>
      <c r="Y20" s="170"/>
      <c r="Z20" s="170"/>
      <c r="AA20" s="170"/>
      <c r="AB20" s="170"/>
      <c r="AC20" s="150"/>
      <c r="AD20" s="171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</row>
    <row r="21" customFormat="false" ht="12.75" hidden="false" customHeight="false" outlineLevel="0" collapsed="false">
      <c r="B21" s="172" t="n">
        <f aca="false">DATE(YEAR(B20),MONTH(B20)+1,1)</f>
        <v>37288</v>
      </c>
      <c r="C21" s="173" t="n">
        <f aca="false">IF(ISNA(VLOOKUP($B21,'[1]MENGENLS1 19-07-2000'!$R$7:$S$71,2,0)),0,VLOOKUP($B21,'[1]MENGENLS1 19-07-2000'!$R$7:$S$71,2,0))</f>
        <v>15351</v>
      </c>
      <c r="D21" s="167" t="n">
        <f aca="false">IF(ISNA(VLOOKUP($B21,'[1]MENGENLS1 19-07-2000'!$U$7:$V$60,2,0)),0,VLOOKUP($B21,'[1]MENGENLS1 19-07-2000'!$U$7:$V$60,2,0))</f>
        <v>-187</v>
      </c>
      <c r="E21" s="167" t="n">
        <f aca="false">IF(ISNA(VLOOKUP($B21,'[1]MENGENLS1 19-07-2000'!$X$7:$Y$27,2,0)),0,VLOOKUP($B21,'[1]MENGENLS1 19-07-2000'!$X$7:$Y$27,2,0))</f>
        <v>900</v>
      </c>
      <c r="F21" s="167" t="n">
        <f aca="false">IF(ISNA(VLOOKUP($B21,'[1]MENGENLS1 19-07-2000'!$AA$7:$AB$35,2,0)),0,VLOOKUP($B21,'[1]MENGENLS1 19-07-2000'!$AA$7:$AB$35,2,0))</f>
        <v>-72</v>
      </c>
      <c r="G21" s="167" t="n">
        <f aca="false">IF(ISNA(VLOOKUP($B21,'[1]MENGENLS1 19-07-2000'!$AD$7:$AE$38,2,0)),0,VLOOKUP($B21,'[1]MENGENLS1 19-07-2000'!$AD$7:$AE$38,2,0))</f>
        <v>0</v>
      </c>
      <c r="H21" s="167" t="n">
        <f aca="false">IF(ISNA(VLOOKUP($B21,'[1]MENGENLS1 19-07-2000'!$AG$7:$AH$20,2,0)),0,VLOOKUP($B21,'[1]MENGENLS1 19-07-2000'!$AG$7:$AH$20,2,0))</f>
        <v>0</v>
      </c>
      <c r="I21" s="167" t="n">
        <f aca="false">IF(ISNA(VLOOKUP($B21,'[1]MENGENLS1 19-07-2000'!$AJ$7:$AK$38,2,0)),0,VLOOKUP($B21,'[1]MENGENLS1 19-07-2000'!$AJ$7:$AK$38,2,0))</f>
        <v>-817</v>
      </c>
      <c r="J21" s="167" t="n">
        <f aca="false">IF(ISNA(VLOOKUP($B21,'[1]MENGENLS1 19-07-2000'!$AM$7:$AN$38,2,0)),0,VLOOKUP($B21,'[1]MENGENLS1 19-07-2000'!$AM$7:$AN$38,2,0))</f>
        <v>0</v>
      </c>
      <c r="K21" s="167" t="n">
        <f aca="false">IF(ISNA(VLOOKUP($B21,'[1]MENGENLS1 19-07-2000'!$AP$7:$AQ$12,2,0)),0,VLOOKUP($B21,'[1]MENGENLS1 19-07-2000'!$AP$7:$AQ$12,2,0))</f>
        <v>0</v>
      </c>
      <c r="L21" s="174" t="n">
        <f aca="false">IF(ISNA(VLOOKUP($B21,'[1]MENGENLS1 19-07-2000'!$AS$7:$AT$23,2,0)),0,VLOOKUP($B21,'[1]MENGENLS1 19-07-2000'!$AS$7:$AT$23,2,0))</f>
        <v>0</v>
      </c>
      <c r="M21" s="112" t="n">
        <v>0</v>
      </c>
      <c r="N21" s="176" t="n">
        <v>0</v>
      </c>
      <c r="O21" s="176" t="n">
        <v>0</v>
      </c>
      <c r="P21" s="176" t="n">
        <v>0</v>
      </c>
      <c r="Q21" s="176" t="n">
        <v>0</v>
      </c>
      <c r="R21" s="176" t="n">
        <v>0</v>
      </c>
      <c r="S21" s="176" t="n">
        <v>0</v>
      </c>
      <c r="T21" s="176" t="n">
        <v>0</v>
      </c>
      <c r="U21" s="176" t="n">
        <v>0</v>
      </c>
      <c r="V21" s="176" t="n">
        <v>0</v>
      </c>
      <c r="W21" s="176"/>
      <c r="X21" s="176"/>
      <c r="Y21" s="176"/>
      <c r="Z21" s="176"/>
      <c r="AA21" s="176"/>
      <c r="AB21" s="176"/>
      <c r="AC21" s="150"/>
      <c r="AD21" s="171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</row>
    <row r="22" customFormat="false" ht="12.75" hidden="false" customHeight="false" outlineLevel="0" collapsed="false">
      <c r="B22" s="172" t="n">
        <f aca="false">DATE(YEAR(B21),MONTH(B21)+1,1)</f>
        <v>37316</v>
      </c>
      <c r="C22" s="173" t="n">
        <f aca="false">IF(ISNA(VLOOKUP($B22,'[1]MENGENLS1 19-07-2000'!$R$7:$S$71,2,0)),0,VLOOKUP($B22,'[1]MENGENLS1 19-07-2000'!$R$7:$S$71,2,0))</f>
        <v>22114</v>
      </c>
      <c r="D22" s="167" t="n">
        <f aca="false">IF(ISNA(VLOOKUP($B22,'[1]MENGENLS1 19-07-2000'!$U$7:$V$60,2,0)),0,VLOOKUP($B22,'[1]MENGENLS1 19-07-2000'!$U$7:$V$60,2,0))</f>
        <v>1045</v>
      </c>
      <c r="E22" s="167" t="n">
        <f aca="false">IF(ISNA(VLOOKUP($B22,'[1]MENGENLS1 19-07-2000'!$X$7:$Y$27,2,0)),0,VLOOKUP($B22,'[1]MENGENLS1 19-07-2000'!$X$7:$Y$27,2,0))</f>
        <v>1000</v>
      </c>
      <c r="F22" s="167" t="n">
        <f aca="false">IF(ISNA(VLOOKUP($B22,'[1]MENGENLS1 19-07-2000'!$AA$7:$AB$35,2,0)),0,VLOOKUP($B22,'[1]MENGENLS1 19-07-2000'!$AA$7:$AB$35,2,0))</f>
        <v>-234</v>
      </c>
      <c r="G22" s="167" t="n">
        <f aca="false">IF(ISNA(VLOOKUP($B22,'[1]MENGENLS1 19-07-2000'!$AD$7:$AE$38,2,0)),0,VLOOKUP($B22,'[1]MENGENLS1 19-07-2000'!$AD$7:$AE$38,2,0))</f>
        <v>0</v>
      </c>
      <c r="H22" s="167" t="n">
        <f aca="false">IF(ISNA(VLOOKUP($B22,'[1]MENGENLS1 19-07-2000'!$AG$7:$AH$20,2,0)),0,VLOOKUP($B22,'[1]MENGENLS1 19-07-2000'!$AG$7:$AH$20,2,0))</f>
        <v>0</v>
      </c>
      <c r="I22" s="167" t="n">
        <f aca="false">IF(ISNA(VLOOKUP($B22,'[1]MENGENLS1 19-07-2000'!$AJ$7:$AK$38,2,0)),0,VLOOKUP($B22,'[1]MENGENLS1 19-07-2000'!$AJ$7:$AK$38,2,0))</f>
        <v>2810</v>
      </c>
      <c r="J22" s="167" t="n">
        <f aca="false">IF(ISNA(VLOOKUP($B22,'[1]MENGENLS1 19-07-2000'!$AM$7:$AN$38,2,0)),0,VLOOKUP($B22,'[1]MENGENLS1 19-07-2000'!$AM$7:$AN$38,2,0))</f>
        <v>0</v>
      </c>
      <c r="K22" s="167" t="n">
        <f aca="false">IF(ISNA(VLOOKUP($B22,'[1]MENGENLS1 19-07-2000'!$AP$7:$AQ$12,2,0)),0,VLOOKUP($B22,'[1]MENGENLS1 19-07-2000'!$AP$7:$AQ$12,2,0))</f>
        <v>0</v>
      </c>
      <c r="L22" s="174" t="n">
        <f aca="false">IF(ISNA(VLOOKUP($B22,'[1]MENGENLS1 19-07-2000'!$AS$7:$AT$23,2,0)),0,VLOOKUP($B22,'[1]MENGENLS1 19-07-2000'!$AS$7:$AT$23,2,0))</f>
        <v>0</v>
      </c>
      <c r="M22" s="112" t="n">
        <v>0</v>
      </c>
      <c r="N22" s="170" t="n">
        <v>0</v>
      </c>
      <c r="O22" s="170" t="n">
        <v>0</v>
      </c>
      <c r="P22" s="170" t="n">
        <v>0</v>
      </c>
      <c r="Q22" s="170" t="n">
        <v>0</v>
      </c>
      <c r="R22" s="170" t="n">
        <v>0</v>
      </c>
      <c r="S22" s="170" t="n">
        <v>0</v>
      </c>
      <c r="T22" s="170" t="n">
        <v>0</v>
      </c>
      <c r="U22" s="170" t="n">
        <v>0</v>
      </c>
      <c r="V22" s="170" t="n">
        <v>0</v>
      </c>
      <c r="W22" s="170"/>
      <c r="X22" s="170"/>
      <c r="Y22" s="170"/>
      <c r="Z22" s="170"/>
      <c r="AA22" s="170"/>
      <c r="AB22" s="170"/>
      <c r="AC22" s="150"/>
      <c r="AD22" s="171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</row>
    <row r="23" customFormat="false" ht="12.75" hidden="false" customHeight="false" outlineLevel="0" collapsed="false">
      <c r="B23" s="172" t="n">
        <f aca="false">DATE(YEAR(B22),MONTH(B22)+1,1)</f>
        <v>37347</v>
      </c>
      <c r="C23" s="173" t="n">
        <f aca="false">IF(ISNA(VLOOKUP($B23,'[1]MENGENLS1 19-07-2000'!$R$7:$S$71,2,0)),0,VLOOKUP($B23,'[1]MENGENLS1 19-07-2000'!$R$7:$S$71,2,0))</f>
        <v>5476</v>
      </c>
      <c r="D23" s="167" t="n">
        <f aca="false">IF(ISNA(VLOOKUP($B23,'[1]MENGENLS1 19-07-2000'!$U$7:$V$60,2,0)),0,VLOOKUP($B23,'[1]MENGENLS1 19-07-2000'!$U$7:$V$60,2,0))</f>
        <v>13805</v>
      </c>
      <c r="E23" s="167" t="n">
        <f aca="false">IF(ISNA(VLOOKUP($B23,'[1]MENGENLS1 19-07-2000'!$X$7:$Y$27,2,0)),0,VLOOKUP($B23,'[1]MENGENLS1 19-07-2000'!$X$7:$Y$27,2,0))</f>
        <v>0</v>
      </c>
      <c r="F23" s="167" t="n">
        <f aca="false">IF(ISNA(VLOOKUP($B23,'[1]MENGENLS1 19-07-2000'!$AA$7:$AB$35,2,0)),0,VLOOKUP($B23,'[1]MENGENLS1 19-07-2000'!$AA$7:$AB$35,2,0))</f>
        <v>-150</v>
      </c>
      <c r="G23" s="167" t="n">
        <f aca="false">IF(ISNA(VLOOKUP($B23,'[1]MENGENLS1 19-07-2000'!$AD$7:$AE$38,2,0)),0,VLOOKUP($B23,'[1]MENGENLS1 19-07-2000'!$AD$7:$AE$38,2,0))</f>
        <v>0</v>
      </c>
      <c r="H23" s="167" t="n">
        <f aca="false">IF(ISNA(VLOOKUP($B23,'[1]MENGENLS1 19-07-2000'!$AG$7:$AH$20,2,0)),0,VLOOKUP($B23,'[1]MENGENLS1 19-07-2000'!$AG$7:$AH$20,2,0))</f>
        <v>0</v>
      </c>
      <c r="I23" s="167" t="n">
        <f aca="false">IF(ISNA(VLOOKUP($B23,'[1]MENGENLS1 19-07-2000'!$AJ$7:$AK$38,2,0)),0,VLOOKUP($B23,'[1]MENGENLS1 19-07-2000'!$AJ$7:$AK$38,2,0))</f>
        <v>-1139</v>
      </c>
      <c r="J23" s="167" t="n">
        <f aca="false">IF(ISNA(VLOOKUP($B23,'[1]MENGENLS1 19-07-2000'!$AM$7:$AN$38,2,0)),0,VLOOKUP($B23,'[1]MENGENLS1 19-07-2000'!$AM$7:$AN$38,2,0))</f>
        <v>0</v>
      </c>
      <c r="K23" s="167" t="n">
        <f aca="false">IF(ISNA(VLOOKUP($B23,'[1]MENGENLS1 19-07-2000'!$AP$7:$AQ$12,2,0)),0,VLOOKUP($B23,'[1]MENGENLS1 19-07-2000'!$AP$7:$AQ$12,2,0))</f>
        <v>0</v>
      </c>
      <c r="L23" s="174" t="n">
        <f aca="false">IF(ISNA(VLOOKUP($B23,'[1]MENGENLS1 19-07-2000'!$AS$7:$AT$23,2,0)),0,VLOOKUP($B23,'[1]MENGENLS1 19-07-2000'!$AS$7:$AT$23,2,0))</f>
        <v>0</v>
      </c>
      <c r="M23" s="112" t="n">
        <v>0</v>
      </c>
      <c r="N23" s="176" t="n">
        <v>0</v>
      </c>
      <c r="O23" s="176" t="n">
        <v>0</v>
      </c>
      <c r="P23" s="176" t="n">
        <v>0</v>
      </c>
      <c r="Q23" s="176" t="n">
        <v>0</v>
      </c>
      <c r="R23" s="176" t="n">
        <v>0</v>
      </c>
      <c r="S23" s="176" t="n">
        <v>0</v>
      </c>
      <c r="T23" s="176" t="n">
        <v>0</v>
      </c>
      <c r="U23" s="176" t="n">
        <v>0</v>
      </c>
      <c r="V23" s="176" t="n">
        <v>0</v>
      </c>
      <c r="W23" s="176"/>
      <c r="X23" s="176"/>
      <c r="Y23" s="176"/>
      <c r="Z23" s="176"/>
      <c r="AA23" s="176"/>
      <c r="AB23" s="176"/>
      <c r="AC23" s="150"/>
      <c r="AD23" s="171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</row>
    <row r="24" customFormat="false" ht="12.75" hidden="false" customHeight="false" outlineLevel="0" collapsed="false">
      <c r="B24" s="172" t="n">
        <f aca="false">DATE(YEAR(B23),MONTH(B23)+1,1)</f>
        <v>37377</v>
      </c>
      <c r="C24" s="173" t="n">
        <f aca="false">IF(ISNA(VLOOKUP($B24,'[1]MENGENLS1 19-07-2000'!$R$7:$S$71,2,0)),0,VLOOKUP($B24,'[1]MENGENLS1 19-07-2000'!$R$7:$S$71,2,0))</f>
        <v>5075</v>
      </c>
      <c r="D24" s="167" t="n">
        <f aca="false">IF(ISNA(VLOOKUP($B24,'[1]MENGENLS1 19-07-2000'!$U$7:$V$60,2,0)),0,VLOOKUP($B24,'[1]MENGENLS1 19-07-2000'!$U$7:$V$60,2,0))</f>
        <v>-1895</v>
      </c>
      <c r="E24" s="167" t="n">
        <f aca="false">IF(ISNA(VLOOKUP($B24,'[1]MENGENLS1 19-07-2000'!$X$7:$Y$27,2,0)),0,VLOOKUP($B24,'[1]MENGENLS1 19-07-2000'!$X$7:$Y$27,2,0))</f>
        <v>0</v>
      </c>
      <c r="F24" s="167" t="n">
        <f aca="false">IF(ISNA(VLOOKUP($B24,'[1]MENGENLS1 19-07-2000'!$AA$7:$AB$35,2,0)),0,VLOOKUP($B24,'[1]MENGENLS1 19-07-2000'!$AA$7:$AB$35,2,0))</f>
        <v>54</v>
      </c>
      <c r="G24" s="167" t="n">
        <f aca="false">IF(ISNA(VLOOKUP($B24,'[1]MENGENLS1 19-07-2000'!$AD$7:$AE$38,2,0)),0,VLOOKUP($B24,'[1]MENGENLS1 19-07-2000'!$AD$7:$AE$38,2,0))</f>
        <v>0</v>
      </c>
      <c r="H24" s="167" t="n">
        <f aca="false">IF(ISNA(VLOOKUP($B24,'[1]MENGENLS1 19-07-2000'!$AG$7:$AH$20,2,0)),0,VLOOKUP($B24,'[1]MENGENLS1 19-07-2000'!$AG$7:$AH$20,2,0))</f>
        <v>0</v>
      </c>
      <c r="I24" s="167" t="n">
        <f aca="false">IF(ISNA(VLOOKUP($B24,'[1]MENGENLS1 19-07-2000'!$AJ$7:$AK$38,2,0)),0,VLOOKUP($B24,'[1]MENGENLS1 19-07-2000'!$AJ$7:$AK$38,2,0))</f>
        <v>-1410</v>
      </c>
      <c r="J24" s="167" t="n">
        <f aca="false">IF(ISNA(VLOOKUP($B24,'[1]MENGENLS1 19-07-2000'!$AM$7:$AN$38,2,0)),0,VLOOKUP($B24,'[1]MENGENLS1 19-07-2000'!$AM$7:$AN$38,2,0))</f>
        <v>0</v>
      </c>
      <c r="K24" s="167" t="n">
        <f aca="false">IF(ISNA(VLOOKUP($B24,'[1]MENGENLS1 19-07-2000'!$AP$7:$AQ$12,2,0)),0,VLOOKUP($B24,'[1]MENGENLS1 19-07-2000'!$AP$7:$AQ$12,2,0))</f>
        <v>-20000</v>
      </c>
      <c r="L24" s="174" t="n">
        <f aca="false">IF(ISNA(VLOOKUP($B24,'[1]MENGENLS1 19-07-2000'!$AS$7:$AT$23,2,0)),0,VLOOKUP($B24,'[1]MENGENLS1 19-07-2000'!$AS$7:$AT$23,2,0))</f>
        <v>0</v>
      </c>
      <c r="M24" s="112" t="n">
        <v>0</v>
      </c>
      <c r="N24" s="170" t="n">
        <v>0</v>
      </c>
      <c r="O24" s="170" t="n">
        <v>0</v>
      </c>
      <c r="P24" s="170" t="n">
        <v>0</v>
      </c>
      <c r="Q24" s="170" t="n">
        <v>0</v>
      </c>
      <c r="R24" s="170" t="n">
        <v>0</v>
      </c>
      <c r="S24" s="170" t="n">
        <v>0</v>
      </c>
      <c r="T24" s="170" t="n">
        <v>0</v>
      </c>
      <c r="U24" s="170" t="n">
        <v>0</v>
      </c>
      <c r="V24" s="170" t="n">
        <v>0</v>
      </c>
      <c r="W24" s="170"/>
      <c r="X24" s="170"/>
      <c r="Y24" s="170"/>
      <c r="Z24" s="170"/>
      <c r="AA24" s="170"/>
      <c r="AB24" s="170"/>
      <c r="AC24" s="150"/>
      <c r="AD24" s="171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</row>
    <row r="25" customFormat="false" ht="12.75" hidden="false" customHeight="false" outlineLevel="0" collapsed="false">
      <c r="B25" s="172" t="n">
        <f aca="false">DATE(YEAR(B24),MONTH(B24)+1,1)</f>
        <v>37408</v>
      </c>
      <c r="C25" s="173" t="n">
        <f aca="false">IF(ISNA(VLOOKUP($B25,'[1]MENGENLS1 19-07-2000'!$R$7:$S$71,2,0)),0,VLOOKUP($B25,'[1]MENGENLS1 19-07-2000'!$R$7:$S$71,2,0))</f>
        <v>-27120</v>
      </c>
      <c r="D25" s="167" t="n">
        <f aca="false">IF(ISNA(VLOOKUP($B25,'[1]MENGENLS1 19-07-2000'!$U$7:$V$60,2,0)),0,VLOOKUP($B25,'[1]MENGENLS1 19-07-2000'!$U$7:$V$60,2,0))</f>
        <v>-1395</v>
      </c>
      <c r="E25" s="167" t="n">
        <f aca="false">IF(ISNA(VLOOKUP($B25,'[1]MENGENLS1 19-07-2000'!$X$7:$Y$27,2,0)),0,VLOOKUP($B25,'[1]MENGENLS1 19-07-2000'!$X$7:$Y$27,2,0))</f>
        <v>0</v>
      </c>
      <c r="F25" s="167" t="n">
        <f aca="false">IF(ISNA(VLOOKUP($B25,'[1]MENGENLS1 19-07-2000'!$AA$7:$AB$35,2,0)),0,VLOOKUP($B25,'[1]MENGENLS1 19-07-2000'!$AA$7:$AB$35,2,0))</f>
        <v>-78</v>
      </c>
      <c r="G25" s="167" t="n">
        <f aca="false">IF(ISNA(VLOOKUP($B25,'[1]MENGENLS1 19-07-2000'!$AD$7:$AE$38,2,0)),0,VLOOKUP($B25,'[1]MENGENLS1 19-07-2000'!$AD$7:$AE$38,2,0))</f>
        <v>0</v>
      </c>
      <c r="H25" s="167" t="n">
        <f aca="false">IF(ISNA(VLOOKUP($B25,'[1]MENGENLS1 19-07-2000'!$AG$7:$AH$20,2,0)),0,VLOOKUP($B25,'[1]MENGENLS1 19-07-2000'!$AG$7:$AH$20,2,0))</f>
        <v>0</v>
      </c>
      <c r="I25" s="167" t="n">
        <f aca="false">IF(ISNA(VLOOKUP($B25,'[1]MENGENLS1 19-07-2000'!$AJ$7:$AK$38,2,0)),0,VLOOKUP($B25,'[1]MENGENLS1 19-07-2000'!$AJ$7:$AK$38,2,0))</f>
        <v>345</v>
      </c>
      <c r="J25" s="167" t="n">
        <f aca="false">IF(ISNA(VLOOKUP($B25,'[1]MENGENLS1 19-07-2000'!$AM$7:$AN$38,2,0)),0,VLOOKUP($B25,'[1]MENGENLS1 19-07-2000'!$AM$7:$AN$38,2,0))</f>
        <v>0</v>
      </c>
      <c r="K25" s="167" t="n">
        <f aca="false">IF(ISNA(VLOOKUP($B25,'[1]MENGENLS1 19-07-2000'!$AP$7:$AQ$12,2,0)),0,VLOOKUP($B25,'[1]MENGENLS1 19-07-2000'!$AP$7:$AQ$12,2,0))</f>
        <v>0</v>
      </c>
      <c r="L25" s="174" t="n">
        <f aca="false">IF(ISNA(VLOOKUP($B25,'[1]MENGENLS1 19-07-2000'!$AS$7:$AT$23,2,0)),0,VLOOKUP($B25,'[1]MENGENLS1 19-07-2000'!$AS$7:$AT$23,2,0))</f>
        <v>0</v>
      </c>
      <c r="M25" s="112" t="n">
        <v>0</v>
      </c>
      <c r="N25" s="176" t="n">
        <v>0</v>
      </c>
      <c r="O25" s="176" t="n">
        <v>0</v>
      </c>
      <c r="P25" s="176" t="n">
        <v>0</v>
      </c>
      <c r="Q25" s="176" t="n">
        <v>0</v>
      </c>
      <c r="R25" s="176" t="n">
        <v>0</v>
      </c>
      <c r="S25" s="176" t="n">
        <v>0</v>
      </c>
      <c r="T25" s="176" t="n">
        <v>0</v>
      </c>
      <c r="U25" s="176" t="n">
        <v>0</v>
      </c>
      <c r="V25" s="176" t="n">
        <v>0</v>
      </c>
      <c r="W25" s="176"/>
      <c r="X25" s="176"/>
      <c r="Y25" s="176"/>
      <c r="Z25" s="176"/>
      <c r="AA25" s="176"/>
      <c r="AB25" s="176"/>
      <c r="AC25" s="150"/>
      <c r="AD25" s="171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</row>
    <row r="26" customFormat="false" ht="12.75" hidden="false" customHeight="false" outlineLevel="0" collapsed="false">
      <c r="B26" s="172" t="n">
        <f aca="false">DATE(YEAR(B25),MONTH(B25)+1,1)</f>
        <v>37438</v>
      </c>
      <c r="C26" s="173" t="n">
        <f aca="false">IF(ISNA(VLOOKUP($B26,'[1]MENGENLS1 19-07-2000'!$R$7:$S$71,2,0)),0,VLOOKUP($B26,'[1]MENGENLS1 19-07-2000'!$R$7:$S$71,2,0))</f>
        <v>2853</v>
      </c>
      <c r="D26" s="167" t="n">
        <f aca="false">IF(ISNA(VLOOKUP($B26,'[1]MENGENLS1 19-07-2000'!$U$7:$V$60,2,0)),0,VLOOKUP($B26,'[1]MENGENLS1 19-07-2000'!$U$7:$V$60,2,0))</f>
        <v>-1295</v>
      </c>
      <c r="E26" s="167" t="n">
        <f aca="false">IF(ISNA(VLOOKUP($B26,'[1]MENGENLS1 19-07-2000'!$X$7:$Y$27,2,0)),0,VLOOKUP($B26,'[1]MENGENLS1 19-07-2000'!$X$7:$Y$27,2,0))</f>
        <v>0</v>
      </c>
      <c r="F26" s="167" t="n">
        <f aca="false">IF(ISNA(VLOOKUP($B26,'[1]MENGENLS1 19-07-2000'!$AA$7:$AB$35,2,0)),0,VLOOKUP($B26,'[1]MENGENLS1 19-07-2000'!$AA$7:$AB$35,2,0))</f>
        <v>-186</v>
      </c>
      <c r="G26" s="167" t="n">
        <f aca="false">IF(ISNA(VLOOKUP($B26,'[1]MENGENLS1 19-07-2000'!$AD$7:$AE$38,2,0)),0,VLOOKUP($B26,'[1]MENGENLS1 19-07-2000'!$AD$7:$AE$38,2,0))</f>
        <v>0</v>
      </c>
      <c r="H26" s="167" t="n">
        <f aca="false">IF(ISNA(VLOOKUP($B26,'[1]MENGENLS1 19-07-2000'!$AG$7:$AH$20,2,0)),0,VLOOKUP($B26,'[1]MENGENLS1 19-07-2000'!$AG$7:$AH$20,2,0))</f>
        <v>0</v>
      </c>
      <c r="I26" s="167" t="n">
        <f aca="false">IF(ISNA(VLOOKUP($B26,'[1]MENGENLS1 19-07-2000'!$AJ$7:$AK$38,2,0)),0,VLOOKUP($B26,'[1]MENGENLS1 19-07-2000'!$AJ$7:$AK$38,2,0))</f>
        <v>-2050</v>
      </c>
      <c r="J26" s="167" t="n">
        <f aca="false">IF(ISNA(VLOOKUP($B26,'[1]MENGENLS1 19-07-2000'!$AM$7:$AN$38,2,0)),0,VLOOKUP($B26,'[1]MENGENLS1 19-07-2000'!$AM$7:$AN$38,2,0))</f>
        <v>0</v>
      </c>
      <c r="K26" s="167" t="n">
        <f aca="false">IF(ISNA(VLOOKUP($B26,'[1]MENGENLS1 19-07-2000'!$AP$7:$AQ$12,2,0)),0,VLOOKUP($B26,'[1]MENGENLS1 19-07-2000'!$AP$7:$AQ$12,2,0))</f>
        <v>0</v>
      </c>
      <c r="L26" s="174" t="n">
        <f aca="false">IF(ISNA(VLOOKUP($B26,'[1]MENGENLS1 19-07-2000'!$AS$7:$AT$23,2,0)),0,VLOOKUP($B26,'[1]MENGENLS1 19-07-2000'!$AS$7:$AT$23,2,0))</f>
        <v>0</v>
      </c>
      <c r="M26" s="112" t="n">
        <v>0</v>
      </c>
      <c r="N26" s="170" t="n">
        <v>0</v>
      </c>
      <c r="O26" s="170" t="n">
        <v>0</v>
      </c>
      <c r="P26" s="170" t="n">
        <v>0</v>
      </c>
      <c r="Q26" s="170" t="n">
        <v>0</v>
      </c>
      <c r="R26" s="170" t="n">
        <v>0</v>
      </c>
      <c r="S26" s="170" t="n">
        <v>0</v>
      </c>
      <c r="T26" s="170" t="n">
        <v>0</v>
      </c>
      <c r="U26" s="170" t="n">
        <v>0</v>
      </c>
      <c r="V26" s="170" t="n">
        <v>0</v>
      </c>
      <c r="W26" s="170"/>
      <c r="X26" s="170"/>
      <c r="Y26" s="170"/>
      <c r="Z26" s="170"/>
      <c r="AA26" s="170"/>
      <c r="AB26" s="170"/>
      <c r="AC26" s="150"/>
      <c r="AD26" s="171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</row>
    <row r="27" customFormat="false" ht="12.75" hidden="false" customHeight="false" outlineLevel="0" collapsed="false">
      <c r="B27" s="172" t="n">
        <f aca="false">DATE(YEAR(B26),MONTH(B26)+1,1)</f>
        <v>37469</v>
      </c>
      <c r="C27" s="173" t="n">
        <f aca="false">IF(ISNA(VLOOKUP($B27,'[1]MENGENLS1 19-07-2000'!$R$7:$S$71,2,0)),0,VLOOKUP($B27,'[1]MENGENLS1 19-07-2000'!$R$7:$S$71,2,0))</f>
        <v>-14148</v>
      </c>
      <c r="D27" s="167" t="n">
        <f aca="false">IF(ISNA(VLOOKUP($B27,'[1]MENGENLS1 19-07-2000'!$U$7:$V$60,2,0)),0,VLOOKUP($B27,'[1]MENGENLS1 19-07-2000'!$U$7:$V$60,2,0))</f>
        <v>-1086</v>
      </c>
      <c r="E27" s="167" t="n">
        <f aca="false">IF(ISNA(VLOOKUP($B27,'[1]MENGENLS1 19-07-2000'!$X$7:$Y$27,2,0)),0,VLOOKUP($B27,'[1]MENGENLS1 19-07-2000'!$X$7:$Y$27,2,0))</f>
        <v>0</v>
      </c>
      <c r="F27" s="167" t="n">
        <f aca="false">IF(ISNA(VLOOKUP($B27,'[1]MENGENLS1 19-07-2000'!$AA$7:$AB$35,2,0)),0,VLOOKUP($B27,'[1]MENGENLS1 19-07-2000'!$AA$7:$AB$35,2,0))</f>
        <v>-12</v>
      </c>
      <c r="G27" s="167" t="n">
        <f aca="false">IF(ISNA(VLOOKUP($B27,'[1]MENGENLS1 19-07-2000'!$AD$7:$AE$38,2,0)),0,VLOOKUP($B27,'[1]MENGENLS1 19-07-2000'!$AD$7:$AE$38,2,0))</f>
        <v>0</v>
      </c>
      <c r="H27" s="167" t="n">
        <f aca="false">IF(ISNA(VLOOKUP($B27,'[1]MENGENLS1 19-07-2000'!$AG$7:$AH$20,2,0)),0,VLOOKUP($B27,'[1]MENGENLS1 19-07-2000'!$AG$7:$AH$20,2,0))</f>
        <v>0</v>
      </c>
      <c r="I27" s="167" t="n">
        <f aca="false">IF(ISNA(VLOOKUP($B27,'[1]MENGENLS1 19-07-2000'!$AJ$7:$AK$38,2,0)),0,VLOOKUP($B27,'[1]MENGENLS1 19-07-2000'!$AJ$7:$AK$38,2,0))</f>
        <v>-396</v>
      </c>
      <c r="J27" s="167" t="n">
        <f aca="false">IF(ISNA(VLOOKUP($B27,'[1]MENGENLS1 19-07-2000'!$AM$7:$AN$38,2,0)),0,VLOOKUP($B27,'[1]MENGENLS1 19-07-2000'!$AM$7:$AN$38,2,0))</f>
        <v>0</v>
      </c>
      <c r="K27" s="167" t="n">
        <f aca="false">IF(ISNA(VLOOKUP($B27,'[1]MENGENLS1 19-07-2000'!$AP$7:$AQ$12,2,0)),0,VLOOKUP($B27,'[1]MENGENLS1 19-07-2000'!$AP$7:$AQ$12,2,0))</f>
        <v>0</v>
      </c>
      <c r="L27" s="174" t="n">
        <f aca="false">IF(ISNA(VLOOKUP($B27,'[1]MENGENLS1 19-07-2000'!$AS$7:$AT$23,2,0)),0,VLOOKUP($B27,'[1]MENGENLS1 19-07-2000'!$AS$7:$AT$23,2,0))</f>
        <v>0</v>
      </c>
      <c r="M27" s="112" t="n">
        <v>0</v>
      </c>
      <c r="N27" s="176" t="n">
        <v>0</v>
      </c>
      <c r="O27" s="176" t="n">
        <v>0</v>
      </c>
      <c r="P27" s="176" t="n">
        <v>0</v>
      </c>
      <c r="Q27" s="176" t="n">
        <v>0</v>
      </c>
      <c r="R27" s="176" t="n">
        <v>0</v>
      </c>
      <c r="S27" s="176" t="n">
        <v>0</v>
      </c>
      <c r="T27" s="176" t="n">
        <v>0</v>
      </c>
      <c r="U27" s="176" t="n">
        <v>0</v>
      </c>
      <c r="V27" s="176" t="n">
        <v>0</v>
      </c>
      <c r="W27" s="176"/>
      <c r="X27" s="176"/>
      <c r="Y27" s="176"/>
      <c r="Z27" s="176"/>
      <c r="AA27" s="176"/>
      <c r="AB27" s="176"/>
      <c r="AC27" s="150"/>
      <c r="AD27" s="171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</row>
    <row r="28" customFormat="false" ht="12.75" hidden="false" customHeight="false" outlineLevel="0" collapsed="false">
      <c r="B28" s="172" t="n">
        <f aca="false">DATE(YEAR(B27),MONTH(B27)+1,1)</f>
        <v>37500</v>
      </c>
      <c r="C28" s="173" t="n">
        <f aca="false">IF(ISNA(VLOOKUP($B28,'[1]MENGENLS1 19-07-2000'!$R$7:$S$71,2,0)),0,VLOOKUP($B28,'[1]MENGENLS1 19-07-2000'!$R$7:$S$71,2,0))</f>
        <v>40143</v>
      </c>
      <c r="D28" s="167" t="n">
        <f aca="false">IF(ISNA(VLOOKUP($B28,'[1]MENGENLS1 19-07-2000'!$U$7:$V$60,2,0)),0,VLOOKUP($B28,'[1]MENGENLS1 19-07-2000'!$U$7:$V$60,2,0))</f>
        <v>250</v>
      </c>
      <c r="E28" s="167" t="n">
        <f aca="false">IF(ISNA(VLOOKUP($B28,'[1]MENGENLS1 19-07-2000'!$X$7:$Y$27,2,0)),0,VLOOKUP($B28,'[1]MENGENLS1 19-07-2000'!$X$7:$Y$27,2,0))</f>
        <v>0</v>
      </c>
      <c r="F28" s="167" t="n">
        <f aca="false">IF(ISNA(VLOOKUP($B28,'[1]MENGENLS1 19-07-2000'!$AA$7:$AB$35,2,0)),0,VLOOKUP($B28,'[1]MENGENLS1 19-07-2000'!$AA$7:$AB$35,2,0))</f>
        <v>24</v>
      </c>
      <c r="G28" s="167" t="n">
        <f aca="false">IF(ISNA(VLOOKUP($B28,'[1]MENGENLS1 19-07-2000'!$AD$7:$AE$38,2,0)),0,VLOOKUP($B28,'[1]MENGENLS1 19-07-2000'!$AD$7:$AE$38,2,0))</f>
        <v>0</v>
      </c>
      <c r="H28" s="167" t="n">
        <f aca="false">IF(ISNA(VLOOKUP($B28,'[1]MENGENLS1 19-07-2000'!$AG$7:$AH$20,2,0)),0,VLOOKUP($B28,'[1]MENGENLS1 19-07-2000'!$AG$7:$AH$20,2,0))</f>
        <v>0</v>
      </c>
      <c r="I28" s="167" t="n">
        <f aca="false">IF(ISNA(VLOOKUP($B28,'[1]MENGENLS1 19-07-2000'!$AJ$7:$AK$38,2,0)),0,VLOOKUP($B28,'[1]MENGENLS1 19-07-2000'!$AJ$7:$AK$38,2,0))</f>
        <v>-390</v>
      </c>
      <c r="J28" s="167" t="n">
        <f aca="false">IF(ISNA(VLOOKUP($B28,'[1]MENGENLS1 19-07-2000'!$AM$7:$AN$38,2,0)),0,VLOOKUP($B28,'[1]MENGENLS1 19-07-2000'!$AM$7:$AN$38,2,0))</f>
        <v>0</v>
      </c>
      <c r="K28" s="167" t="n">
        <f aca="false">IF(ISNA(VLOOKUP($B28,'[1]MENGENLS1 19-07-2000'!$AP$7:$AQ$12,2,0)),0,VLOOKUP($B28,'[1]MENGENLS1 19-07-2000'!$AP$7:$AQ$12,2,0))</f>
        <v>0</v>
      </c>
      <c r="L28" s="174" t="n">
        <f aca="false">IF(ISNA(VLOOKUP($B28,'[1]MENGENLS1 19-07-2000'!$AS$7:$AT$23,2,0)),0,VLOOKUP($B28,'[1]MENGENLS1 19-07-2000'!$AS$7:$AT$23,2,0))</f>
        <v>0</v>
      </c>
      <c r="M28" s="112" t="n">
        <v>0</v>
      </c>
      <c r="N28" s="170" t="n">
        <v>0</v>
      </c>
      <c r="O28" s="170" t="n">
        <v>0</v>
      </c>
      <c r="P28" s="170" t="n">
        <v>0</v>
      </c>
      <c r="Q28" s="170" t="n">
        <v>0</v>
      </c>
      <c r="R28" s="170" t="n">
        <v>0</v>
      </c>
      <c r="S28" s="170" t="n">
        <v>0</v>
      </c>
      <c r="T28" s="170" t="n">
        <v>0</v>
      </c>
      <c r="U28" s="170" t="n">
        <v>0</v>
      </c>
      <c r="V28" s="170" t="n">
        <v>0</v>
      </c>
      <c r="W28" s="170"/>
      <c r="X28" s="170"/>
      <c r="Y28" s="170"/>
      <c r="Z28" s="170"/>
      <c r="AA28" s="170"/>
      <c r="AB28" s="170"/>
      <c r="AC28" s="150"/>
      <c r="AD28" s="171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</row>
    <row r="29" customFormat="false" ht="12.75" hidden="false" customHeight="false" outlineLevel="0" collapsed="false">
      <c r="B29" s="172" t="n">
        <f aca="false">DATE(YEAR(B28),MONTH(B28)+1,1)</f>
        <v>37530</v>
      </c>
      <c r="C29" s="173" t="n">
        <f aca="false">IF(ISNA(VLOOKUP($B29,'[1]MENGENLS1 19-07-2000'!$R$7:$S$71,2,0)),0,VLOOKUP($B29,'[1]MENGENLS1 19-07-2000'!$R$7:$S$71,2,0))</f>
        <v>-1415</v>
      </c>
      <c r="D29" s="167" t="n">
        <f aca="false">IF(ISNA(VLOOKUP($B29,'[1]MENGENLS1 19-07-2000'!$U$7:$V$60,2,0)),0,VLOOKUP($B29,'[1]MENGENLS1 19-07-2000'!$U$7:$V$60,2,0))</f>
        <v>-25</v>
      </c>
      <c r="E29" s="167" t="n">
        <f aca="false">IF(ISNA(VLOOKUP($B29,'[1]MENGENLS1 19-07-2000'!$X$7:$Y$27,2,0)),0,VLOOKUP($B29,'[1]MENGENLS1 19-07-2000'!$X$7:$Y$27,2,0))</f>
        <v>0</v>
      </c>
      <c r="F29" s="167" t="n">
        <f aca="false">IF(ISNA(VLOOKUP($B29,'[1]MENGENLS1 19-07-2000'!$AA$7:$AB$35,2,0)),0,VLOOKUP($B29,'[1]MENGENLS1 19-07-2000'!$AA$7:$AB$35,2,0))</f>
        <v>-6</v>
      </c>
      <c r="G29" s="167" t="n">
        <f aca="false">IF(ISNA(VLOOKUP($B29,'[1]MENGENLS1 19-07-2000'!$AD$7:$AE$38,2,0)),0,VLOOKUP($B29,'[1]MENGENLS1 19-07-2000'!$AD$7:$AE$38,2,0))</f>
        <v>0</v>
      </c>
      <c r="H29" s="167" t="n">
        <f aca="false">IF(ISNA(VLOOKUP($B29,'[1]MENGENLS1 19-07-2000'!$AG$7:$AH$20,2,0)),0,VLOOKUP($B29,'[1]MENGENLS1 19-07-2000'!$AG$7:$AH$20,2,0))</f>
        <v>0</v>
      </c>
      <c r="I29" s="167" t="n">
        <f aca="false">IF(ISNA(VLOOKUP($B29,'[1]MENGENLS1 19-07-2000'!$AJ$7:$AK$38,2,0)),0,VLOOKUP($B29,'[1]MENGENLS1 19-07-2000'!$AJ$7:$AK$38,2,0))</f>
        <v>215</v>
      </c>
      <c r="J29" s="167" t="n">
        <f aca="false">IF(ISNA(VLOOKUP($B29,'[1]MENGENLS1 19-07-2000'!$AM$7:$AN$38,2,0)),0,VLOOKUP($B29,'[1]MENGENLS1 19-07-2000'!$AM$7:$AN$38,2,0))</f>
        <v>0</v>
      </c>
      <c r="K29" s="167" t="n">
        <f aca="false">IF(ISNA(VLOOKUP($B29,'[1]MENGENLS1 19-07-2000'!$AP$7:$AQ$12,2,0)),0,VLOOKUP($B29,'[1]MENGENLS1 19-07-2000'!$AP$7:$AQ$12,2,0))</f>
        <v>0</v>
      </c>
      <c r="L29" s="174" t="n">
        <f aca="false">IF(ISNA(VLOOKUP($B29,'[1]MENGENLS1 19-07-2000'!$AS$7:$AT$23,2,0)),0,VLOOKUP($B29,'[1]MENGENLS1 19-07-2000'!$AS$7:$AT$23,2,0))</f>
        <v>0</v>
      </c>
      <c r="M29" s="112" t="n">
        <v>0</v>
      </c>
      <c r="N29" s="176" t="n">
        <v>0</v>
      </c>
      <c r="O29" s="176" t="n">
        <v>0</v>
      </c>
      <c r="P29" s="176" t="n">
        <v>0</v>
      </c>
      <c r="Q29" s="176" t="n">
        <v>0</v>
      </c>
      <c r="R29" s="176" t="n">
        <v>0</v>
      </c>
      <c r="S29" s="176" t="n">
        <v>0</v>
      </c>
      <c r="T29" s="176" t="n">
        <v>0</v>
      </c>
      <c r="U29" s="176" t="n">
        <v>0</v>
      </c>
      <c r="V29" s="176" t="n">
        <v>0</v>
      </c>
      <c r="W29" s="176"/>
      <c r="X29" s="176"/>
      <c r="Y29" s="176"/>
      <c r="Z29" s="176"/>
      <c r="AA29" s="176"/>
      <c r="AB29" s="176"/>
      <c r="AC29" s="150"/>
      <c r="AD29" s="171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</row>
    <row r="30" customFormat="false" ht="12.75" hidden="false" customHeight="false" outlineLevel="0" collapsed="false">
      <c r="B30" s="172" t="n">
        <f aca="false">DATE(YEAR(B29),MONTH(B29)+1,1)</f>
        <v>37561</v>
      </c>
      <c r="C30" s="173" t="n">
        <f aca="false">IF(ISNA(VLOOKUP($B30,'[1]MENGENLS1 19-07-2000'!$R$7:$S$71,2,0)),0,VLOOKUP($B30,'[1]MENGENLS1 19-07-2000'!$R$7:$S$71,2,0))</f>
        <v>3685</v>
      </c>
      <c r="D30" s="167" t="n">
        <f aca="false">IF(ISNA(VLOOKUP($B30,'[1]MENGENLS1 19-07-2000'!$U$7:$V$60,2,0)),0,VLOOKUP($B30,'[1]MENGENLS1 19-07-2000'!$U$7:$V$60,2,0))</f>
        <v>50</v>
      </c>
      <c r="E30" s="167" t="n">
        <f aca="false">IF(ISNA(VLOOKUP($B30,'[1]MENGENLS1 19-07-2000'!$X$7:$Y$27,2,0)),0,VLOOKUP($B30,'[1]MENGENLS1 19-07-2000'!$X$7:$Y$27,2,0))</f>
        <v>0</v>
      </c>
      <c r="F30" s="167" t="n">
        <f aca="false">IF(ISNA(VLOOKUP($B30,'[1]MENGENLS1 19-07-2000'!$AA$7:$AB$35,2,0)),0,VLOOKUP($B30,'[1]MENGENLS1 19-07-2000'!$AA$7:$AB$35,2,0))</f>
        <v>-12</v>
      </c>
      <c r="G30" s="167" t="n">
        <f aca="false">IF(ISNA(VLOOKUP($B30,'[1]MENGENLS1 19-07-2000'!$AD$7:$AE$38,2,0)),0,VLOOKUP($B30,'[1]MENGENLS1 19-07-2000'!$AD$7:$AE$38,2,0))</f>
        <v>0</v>
      </c>
      <c r="H30" s="167" t="n">
        <f aca="false">IF(ISNA(VLOOKUP($B30,'[1]MENGENLS1 19-07-2000'!$AG$7:$AH$20,2,0)),0,VLOOKUP($B30,'[1]MENGENLS1 19-07-2000'!$AG$7:$AH$20,2,0))</f>
        <v>0</v>
      </c>
      <c r="I30" s="167" t="n">
        <f aca="false">IF(ISNA(VLOOKUP($B30,'[1]MENGENLS1 19-07-2000'!$AJ$7:$AK$38,2,0)),0,VLOOKUP($B30,'[1]MENGENLS1 19-07-2000'!$AJ$7:$AK$38,2,0))</f>
        <v>219</v>
      </c>
      <c r="J30" s="167" t="n">
        <f aca="false">IF(ISNA(VLOOKUP($B30,'[1]MENGENLS1 19-07-2000'!$AM$7:$AN$38,2,0)),0,VLOOKUP($B30,'[1]MENGENLS1 19-07-2000'!$AM$7:$AN$38,2,0))</f>
        <v>0</v>
      </c>
      <c r="K30" s="167" t="n">
        <f aca="false">IF(ISNA(VLOOKUP($B30,'[1]MENGENLS1 19-07-2000'!$AP$7:$AQ$12,2,0)),0,VLOOKUP($B30,'[1]MENGENLS1 19-07-2000'!$AP$7:$AQ$12,2,0))</f>
        <v>0</v>
      </c>
      <c r="L30" s="174" t="n">
        <f aca="false">IF(ISNA(VLOOKUP($B30,'[1]MENGENLS1 19-07-2000'!$AS$7:$AT$23,2,0)),0,VLOOKUP($B30,'[1]MENGENLS1 19-07-2000'!$AS$7:$AT$23,2,0))</f>
        <v>0</v>
      </c>
      <c r="M30" s="112" t="n">
        <v>0</v>
      </c>
      <c r="N30" s="170" t="n">
        <v>0</v>
      </c>
      <c r="O30" s="170" t="n">
        <v>0</v>
      </c>
      <c r="P30" s="170" t="n">
        <v>0</v>
      </c>
      <c r="Q30" s="170" t="n">
        <v>0</v>
      </c>
      <c r="R30" s="170" t="n">
        <v>0</v>
      </c>
      <c r="S30" s="170" t="n">
        <v>0</v>
      </c>
      <c r="T30" s="170" t="n">
        <v>0</v>
      </c>
      <c r="U30" s="170" t="n">
        <v>0</v>
      </c>
      <c r="V30" s="170" t="n">
        <v>0</v>
      </c>
      <c r="W30" s="170"/>
      <c r="X30" s="170"/>
      <c r="Y30" s="170"/>
      <c r="Z30" s="170"/>
      <c r="AA30" s="170"/>
      <c r="AB30" s="170"/>
      <c r="AC30" s="150"/>
      <c r="AD30" s="171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</row>
    <row r="31" customFormat="false" ht="12.75" hidden="false" customHeight="false" outlineLevel="0" collapsed="false">
      <c r="B31" s="172" t="n">
        <f aca="false">DATE(YEAR(B30),MONTH(B30)+1,1)</f>
        <v>37591</v>
      </c>
      <c r="C31" s="173" t="n">
        <f aca="false">IF(ISNA(VLOOKUP($B31,'[1]MENGENLS1 19-07-2000'!$R$7:$S$71,2,0)),0,VLOOKUP($B31,'[1]MENGENLS1 19-07-2000'!$R$7:$S$71,2,0))</f>
        <v>-12424</v>
      </c>
      <c r="D31" s="167" t="n">
        <f aca="false">IF(ISNA(VLOOKUP($B31,'[1]MENGENLS1 19-07-2000'!$U$7:$V$60,2,0)),0,VLOOKUP($B31,'[1]MENGENLS1 19-07-2000'!$U$7:$V$60,2,0))</f>
        <v>150</v>
      </c>
      <c r="E31" s="167" t="n">
        <f aca="false">IF(ISNA(VLOOKUP($B31,'[1]MENGENLS1 19-07-2000'!$X$7:$Y$27,2,0)),0,VLOOKUP($B31,'[1]MENGENLS1 19-07-2000'!$X$7:$Y$27,2,0))</f>
        <v>0</v>
      </c>
      <c r="F31" s="167" t="n">
        <f aca="false">IF(ISNA(VLOOKUP($B31,'[1]MENGENLS1 19-07-2000'!$AA$7:$AB$35,2,0)),0,VLOOKUP($B31,'[1]MENGENLS1 19-07-2000'!$AA$7:$AB$35,2,0))</f>
        <v>0</v>
      </c>
      <c r="G31" s="167" t="n">
        <f aca="false">IF(ISNA(VLOOKUP($B31,'[1]MENGENLS1 19-07-2000'!$AD$7:$AE$38,2,0)),0,VLOOKUP($B31,'[1]MENGENLS1 19-07-2000'!$AD$7:$AE$38,2,0))</f>
        <v>0</v>
      </c>
      <c r="H31" s="167" t="n">
        <f aca="false">IF(ISNA(VLOOKUP($B31,'[1]MENGENLS1 19-07-2000'!$AG$7:$AH$20,2,0)),0,VLOOKUP($B31,'[1]MENGENLS1 19-07-2000'!$AG$7:$AH$20,2,0))</f>
        <v>0</v>
      </c>
      <c r="I31" s="167" t="n">
        <f aca="false">IF(ISNA(VLOOKUP($B31,'[1]MENGENLS1 19-07-2000'!$AJ$7:$AK$38,2,0)),0,VLOOKUP($B31,'[1]MENGENLS1 19-07-2000'!$AJ$7:$AK$38,2,0))</f>
        <v>223</v>
      </c>
      <c r="J31" s="167" t="n">
        <f aca="false">IF(ISNA(VLOOKUP($B31,'[1]MENGENLS1 19-07-2000'!$AM$7:$AN$38,2,0)),0,VLOOKUP($B31,'[1]MENGENLS1 19-07-2000'!$AM$7:$AN$38,2,0))</f>
        <v>0</v>
      </c>
      <c r="K31" s="167" t="n">
        <f aca="false">IF(ISNA(VLOOKUP($B31,'[1]MENGENLS1 19-07-2000'!$AP$7:$AQ$12,2,0)),0,VLOOKUP($B31,'[1]MENGENLS1 19-07-2000'!$AP$7:$AQ$12,2,0))</f>
        <v>0</v>
      </c>
      <c r="L31" s="174" t="n">
        <f aca="false">IF(ISNA(VLOOKUP($B31,'[1]MENGENLS1 19-07-2000'!$AS$7:$AT$23,2,0)),0,VLOOKUP($B31,'[1]MENGENLS1 19-07-2000'!$AS$7:$AT$23,2,0))</f>
        <v>0</v>
      </c>
      <c r="M31" s="112" t="n">
        <v>0</v>
      </c>
      <c r="N31" s="176" t="n">
        <v>0</v>
      </c>
      <c r="O31" s="176" t="n">
        <v>0</v>
      </c>
      <c r="P31" s="176" t="n">
        <v>0</v>
      </c>
      <c r="Q31" s="176" t="n">
        <v>0</v>
      </c>
      <c r="R31" s="176" t="n">
        <v>0</v>
      </c>
      <c r="S31" s="176" t="n">
        <v>0</v>
      </c>
      <c r="T31" s="176" t="n">
        <v>0</v>
      </c>
      <c r="U31" s="176" t="n">
        <v>0</v>
      </c>
      <c r="V31" s="176" t="n">
        <v>0</v>
      </c>
      <c r="W31" s="176"/>
      <c r="X31" s="176"/>
      <c r="Y31" s="176"/>
      <c r="Z31" s="176"/>
      <c r="AA31" s="176"/>
      <c r="AB31" s="176"/>
      <c r="AC31" s="150"/>
      <c r="AD31" s="171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</row>
    <row r="32" customFormat="false" ht="12.75" hidden="false" customHeight="false" outlineLevel="0" collapsed="false">
      <c r="B32" s="172" t="n">
        <f aca="false">DATE(YEAR(B31),MONTH(B31)+1,1)</f>
        <v>37622</v>
      </c>
      <c r="C32" s="173" t="n">
        <f aca="false">IF(ISNA(VLOOKUP($B32,'[1]MENGENLS1 19-07-2000'!$R$7:$S$71,2,0)),0,VLOOKUP($B32,'[1]MENGENLS1 19-07-2000'!$R$7:$S$71,2,0))</f>
        <v>-1019</v>
      </c>
      <c r="D32" s="167" t="n">
        <f aca="false">IF(ISNA(VLOOKUP($B32,'[1]MENGENLS1 19-07-2000'!$U$7:$V$60,2,0)),0,VLOOKUP($B32,'[1]MENGENLS1 19-07-2000'!$U$7:$V$60,2,0))</f>
        <v>100</v>
      </c>
      <c r="E32" s="167" t="n">
        <f aca="false">IF(ISNA(VLOOKUP($B32,'[1]MENGENLS1 19-07-2000'!$X$7:$Y$27,2,0)),0,VLOOKUP($B32,'[1]MENGENLS1 19-07-2000'!$X$7:$Y$27,2,0))</f>
        <v>0</v>
      </c>
      <c r="F32" s="167" t="n">
        <f aca="false">IF(ISNA(VLOOKUP($B32,'[1]MENGENLS1 19-07-2000'!$AA$7:$AB$35,2,0)),0,VLOOKUP($B32,'[1]MENGENLS1 19-07-2000'!$AA$7:$AB$35,2,0))</f>
        <v>0</v>
      </c>
      <c r="G32" s="167" t="n">
        <f aca="false">IF(ISNA(VLOOKUP($B32,'[1]MENGENLS1 19-07-2000'!$AD$7:$AE$38,2,0)),0,VLOOKUP($B32,'[1]MENGENLS1 19-07-2000'!$AD$7:$AE$38,2,0))</f>
        <v>0</v>
      </c>
      <c r="H32" s="167" t="n">
        <f aca="false">IF(ISNA(VLOOKUP($B32,'[1]MENGENLS1 19-07-2000'!$AG$7:$AH$20,2,0)),0,VLOOKUP($B32,'[1]MENGENLS1 19-07-2000'!$AG$7:$AH$20,2,0))</f>
        <v>0</v>
      </c>
      <c r="I32" s="167" t="n">
        <f aca="false">IF(ISNA(VLOOKUP($B32,'[1]MENGENLS1 19-07-2000'!$AJ$7:$AK$38,2,0)),0,VLOOKUP($B32,'[1]MENGENLS1 19-07-2000'!$AJ$7:$AK$38,2,0))</f>
        <v>228</v>
      </c>
      <c r="J32" s="167" t="n">
        <f aca="false">IF(ISNA(VLOOKUP($B32,'[1]MENGENLS1 19-07-2000'!$AM$7:$AN$38,2,0)),0,VLOOKUP($B32,'[1]MENGENLS1 19-07-2000'!$AM$7:$AN$38,2,0))</f>
        <v>0</v>
      </c>
      <c r="K32" s="167" t="n">
        <f aca="false">IF(ISNA(VLOOKUP($B32,'[1]MENGENLS1 19-07-2000'!$AP$7:$AQ$12,2,0)),0,VLOOKUP($B32,'[1]MENGENLS1 19-07-2000'!$AP$7:$AQ$12,2,0))</f>
        <v>0</v>
      </c>
      <c r="M32" s="112" t="n">
        <v>0</v>
      </c>
      <c r="N32" s="170" t="n">
        <v>0</v>
      </c>
      <c r="O32" s="170" t="n">
        <v>0</v>
      </c>
      <c r="P32" s="170" t="n">
        <v>0</v>
      </c>
      <c r="Q32" s="170" t="n">
        <v>0</v>
      </c>
      <c r="R32" s="170" t="n">
        <v>0</v>
      </c>
      <c r="S32" s="170" t="n">
        <v>0</v>
      </c>
      <c r="T32" s="170" t="n">
        <v>0</v>
      </c>
      <c r="U32" s="170" t="n">
        <v>0</v>
      </c>
      <c r="V32" s="170" t="n">
        <v>0</v>
      </c>
      <c r="W32" s="170"/>
      <c r="X32" s="170"/>
      <c r="Y32" s="170"/>
      <c r="Z32" s="170"/>
      <c r="AA32" s="170"/>
      <c r="AB32" s="170"/>
      <c r="AC32" s="150"/>
      <c r="AD32" s="171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</row>
    <row r="33" customFormat="false" ht="12.75" hidden="false" customHeight="false" outlineLevel="0" collapsed="false">
      <c r="B33" s="172" t="n">
        <f aca="false">DATE(YEAR(B32),MONTH(B32)+1,1)</f>
        <v>37653</v>
      </c>
      <c r="C33" s="173" t="n">
        <f aca="false">IF(ISNA(VLOOKUP($B33,'[1]MENGENLS1 19-07-2000'!$R$7:$S$71,2,0)),0,VLOOKUP($B33,'[1]MENGENLS1 19-07-2000'!$R$7:$S$71,2,0))</f>
        <v>-5640</v>
      </c>
      <c r="D33" s="167" t="n">
        <f aca="false">IF(ISNA(VLOOKUP($B33,'[1]MENGENLS1 19-07-2000'!$U$7:$V$60,2,0)),0,VLOOKUP($B33,'[1]MENGENLS1 19-07-2000'!$U$7:$V$60,2,0))</f>
        <v>100</v>
      </c>
      <c r="E33" s="167" t="n">
        <f aca="false">IF(ISNA(VLOOKUP($B33,'[1]MENGENLS1 19-07-2000'!$X$7:$Y$27,2,0)),0,VLOOKUP($B33,'[1]MENGENLS1 19-07-2000'!$X$7:$Y$27,2,0))</f>
        <v>0</v>
      </c>
      <c r="F33" s="167" t="n">
        <f aca="false">IF(ISNA(VLOOKUP($B33,'[1]MENGENLS1 19-07-2000'!$AA$7:$AB$35,2,0)),0,VLOOKUP($B33,'[1]MENGENLS1 19-07-2000'!$AA$7:$AB$35,2,0))</f>
        <v>0</v>
      </c>
      <c r="G33" s="167" t="n">
        <f aca="false">IF(ISNA(VLOOKUP($B33,'[1]MENGENLS1 19-07-2000'!$AD$7:$AE$38,2,0)),0,VLOOKUP($B33,'[1]MENGENLS1 19-07-2000'!$AD$7:$AE$38,2,0))</f>
        <v>0</v>
      </c>
      <c r="H33" s="167" t="n">
        <f aca="false">IF(ISNA(VLOOKUP($B33,'[1]MENGENLS1 19-07-2000'!$AG$7:$AH$20,2,0)),0,VLOOKUP($B33,'[1]MENGENLS1 19-07-2000'!$AG$7:$AH$20,2,0))</f>
        <v>0</v>
      </c>
      <c r="I33" s="167" t="n">
        <f aca="false">IF(ISNA(VLOOKUP($B33,'[1]MENGENLS1 19-07-2000'!$AJ$7:$AK$38,2,0)),0,VLOOKUP($B33,'[1]MENGENLS1 19-07-2000'!$AJ$7:$AK$38,2,0))</f>
        <v>0</v>
      </c>
      <c r="J33" s="167" t="n">
        <f aca="false">IF(ISNA(VLOOKUP($B33,'[1]MENGENLS1 19-07-2000'!$AM$7:$AN$38,2,0)),0,VLOOKUP($B33,'[1]MENGENLS1 19-07-2000'!$AM$7:$AN$38,2,0))</f>
        <v>0</v>
      </c>
      <c r="K33" s="167" t="n">
        <f aca="false">IF(ISNA(VLOOKUP($B33,'[1]MENGENLS1 19-07-2000'!$AP$7:$AQ$12,2,0)),0,VLOOKUP($B33,'[1]MENGENLS1 19-07-2000'!$AP$7:$AQ$12,2,0))</f>
        <v>0</v>
      </c>
      <c r="M33" s="112" t="n">
        <v>0</v>
      </c>
      <c r="N33" s="176" t="n">
        <v>0</v>
      </c>
      <c r="O33" s="176" t="n">
        <v>0</v>
      </c>
      <c r="P33" s="176" t="n">
        <v>0</v>
      </c>
      <c r="Q33" s="176" t="n">
        <v>0</v>
      </c>
      <c r="R33" s="176" t="n">
        <v>0</v>
      </c>
      <c r="S33" s="176" t="n">
        <v>0</v>
      </c>
      <c r="T33" s="176" t="n">
        <v>0</v>
      </c>
      <c r="U33" s="176" t="n">
        <v>0</v>
      </c>
      <c r="V33" s="176" t="n">
        <v>0</v>
      </c>
      <c r="W33" s="176"/>
      <c r="X33" s="176"/>
      <c r="Y33" s="176"/>
      <c r="Z33" s="176"/>
      <c r="AA33" s="176"/>
      <c r="AB33" s="176"/>
      <c r="AC33" s="150"/>
      <c r="AD33" s="171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</row>
    <row r="34" customFormat="false" ht="12.75" hidden="false" customHeight="false" outlineLevel="0" collapsed="false">
      <c r="B34" s="172" t="n">
        <f aca="false">DATE(YEAR(B33),MONTH(B33)+1,1)</f>
        <v>37681</v>
      </c>
      <c r="C34" s="173" t="n">
        <f aca="false">IF(ISNA(VLOOKUP($B34,'[1]MENGENLS1 19-07-2000'!$R$7:$S$71,2,0)),0,VLOOKUP($B34,'[1]MENGENLS1 19-07-2000'!$R$7:$S$71,2,0))</f>
        <v>-5573</v>
      </c>
      <c r="D34" s="167" t="n">
        <f aca="false">IF(ISNA(VLOOKUP($B34,'[1]MENGENLS1 19-07-2000'!$U$7:$V$60,2,0)),0,VLOOKUP($B34,'[1]MENGENLS1 19-07-2000'!$U$7:$V$60,2,0))</f>
        <v>-25</v>
      </c>
      <c r="E34" s="167" t="n">
        <f aca="false">IF(ISNA(VLOOKUP($B34,'[1]MENGENLS1 19-07-2000'!$X$7:$Y$27,2,0)),0,VLOOKUP($B34,'[1]MENGENLS1 19-07-2000'!$X$7:$Y$27,2,0))</f>
        <v>0</v>
      </c>
      <c r="F34" s="167" t="n">
        <f aca="false">IF(ISNA(VLOOKUP($B34,'[1]MENGENLS1 19-07-2000'!$AA$7:$AB$35,2,0)),0,VLOOKUP($B34,'[1]MENGENLS1 19-07-2000'!$AA$7:$AB$35,2,0))</f>
        <v>0</v>
      </c>
      <c r="G34" s="167" t="n">
        <f aca="false">IF(ISNA(VLOOKUP($B34,'[1]MENGENLS1 19-07-2000'!$AD$7:$AE$38,2,0)),0,VLOOKUP($B34,'[1]MENGENLS1 19-07-2000'!$AD$7:$AE$38,2,0))</f>
        <v>0</v>
      </c>
      <c r="H34" s="167" t="n">
        <f aca="false">IF(ISNA(VLOOKUP($B34,'[1]MENGENLS1 19-07-2000'!$AG$7:$AH$20,2,0)),0,VLOOKUP($B34,'[1]MENGENLS1 19-07-2000'!$AG$7:$AH$20,2,0))</f>
        <v>0</v>
      </c>
      <c r="I34" s="167" t="n">
        <f aca="false">IF(ISNA(VLOOKUP($B34,'[1]MENGENLS1 19-07-2000'!$AJ$7:$AK$38,2,0)),0,VLOOKUP($B34,'[1]MENGENLS1 19-07-2000'!$AJ$7:$AK$38,2,0))</f>
        <v>0</v>
      </c>
      <c r="J34" s="167" t="n">
        <f aca="false">IF(ISNA(VLOOKUP($B34,'[1]MENGENLS1 19-07-2000'!$AM$7:$AN$38,2,0)),0,VLOOKUP($B34,'[1]MENGENLS1 19-07-2000'!$AM$7:$AN$38,2,0))</f>
        <v>0</v>
      </c>
      <c r="K34" s="167" t="n">
        <f aca="false">IF(ISNA(VLOOKUP($B34,'[1]MENGENLS1 19-07-2000'!$AP$7:$AQ$12,2,0)),0,VLOOKUP($B34,'[1]MENGENLS1 19-07-2000'!$AP$7:$AQ$12,2,0))</f>
        <v>0</v>
      </c>
      <c r="M34" s="112" t="n">
        <v>0</v>
      </c>
      <c r="N34" s="170" t="n">
        <v>0</v>
      </c>
      <c r="O34" s="170" t="n">
        <v>0</v>
      </c>
      <c r="P34" s="170" t="n">
        <v>0</v>
      </c>
      <c r="Q34" s="170" t="n">
        <v>0</v>
      </c>
      <c r="R34" s="170" t="n">
        <v>0</v>
      </c>
      <c r="S34" s="170" t="n">
        <v>0</v>
      </c>
      <c r="T34" s="170" t="n">
        <v>0</v>
      </c>
      <c r="U34" s="170" t="n">
        <v>0</v>
      </c>
      <c r="V34" s="170" t="n">
        <v>0</v>
      </c>
      <c r="W34" s="170"/>
      <c r="X34" s="170"/>
      <c r="Y34" s="170"/>
      <c r="Z34" s="170"/>
      <c r="AA34" s="170"/>
      <c r="AB34" s="170"/>
      <c r="AC34" s="150"/>
      <c r="AD34" s="171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</row>
    <row r="35" customFormat="false" ht="12.75" hidden="false" customHeight="false" outlineLevel="0" collapsed="false">
      <c r="B35" s="172" t="n">
        <f aca="false">DATE(YEAR(B34),MONTH(B34)+1,1)</f>
        <v>37712</v>
      </c>
      <c r="C35" s="173" t="n">
        <f aca="false">IF(ISNA(VLOOKUP($B35,'[1]MENGENLS1 19-07-2000'!$R$7:$S$71,2,0)),0,VLOOKUP($B35,'[1]MENGENLS1 19-07-2000'!$R$7:$S$71,2,0))</f>
        <v>119</v>
      </c>
      <c r="D35" s="167" t="n">
        <f aca="false">IF(ISNA(VLOOKUP($B35,'[1]MENGENLS1 19-07-2000'!$U$7:$V$60,2,0)),0,VLOOKUP($B35,'[1]MENGENLS1 19-07-2000'!$U$7:$V$60,2,0))</f>
        <v>100</v>
      </c>
      <c r="E35" s="167" t="n">
        <f aca="false">IF(ISNA(VLOOKUP($B35,'[1]MENGENLS1 19-07-2000'!$X$7:$Y$27,2,0)),0,VLOOKUP($B35,'[1]MENGENLS1 19-07-2000'!$X$7:$Y$27,2,0))</f>
        <v>0</v>
      </c>
      <c r="F35" s="167" t="n">
        <f aca="false">IF(ISNA(VLOOKUP($B35,'[1]MENGENLS1 19-07-2000'!$AA$7:$AB$35,2,0)),0,VLOOKUP($B35,'[1]MENGENLS1 19-07-2000'!$AA$7:$AB$35,2,0))</f>
        <v>0</v>
      </c>
      <c r="G35" s="167" t="n">
        <f aca="false">IF(ISNA(VLOOKUP($B35,'[1]MENGENLS1 19-07-2000'!$AD$7:$AE$38,2,0)),0,VLOOKUP($B35,'[1]MENGENLS1 19-07-2000'!$AD$7:$AE$38,2,0))</f>
        <v>0</v>
      </c>
      <c r="H35" s="167" t="n">
        <f aca="false">IF(ISNA(VLOOKUP($B35,'[1]MENGENLS1 19-07-2000'!$AG$7:$AH$20,2,0)),0,VLOOKUP($B35,'[1]MENGENLS1 19-07-2000'!$AG$7:$AH$20,2,0))</f>
        <v>0</v>
      </c>
      <c r="I35" s="167" t="n">
        <f aca="false">IF(ISNA(VLOOKUP($B35,'[1]MENGENLS1 19-07-2000'!$AJ$7:$AK$38,2,0)),0,VLOOKUP($B35,'[1]MENGENLS1 19-07-2000'!$AJ$7:$AK$38,2,0))</f>
        <v>0</v>
      </c>
      <c r="J35" s="167" t="n">
        <f aca="false">IF(ISNA(VLOOKUP($B35,'[1]MENGENLS1 19-07-2000'!$AM$7:$AN$38,2,0)),0,VLOOKUP($B35,'[1]MENGENLS1 19-07-2000'!$AM$7:$AN$38,2,0))</f>
        <v>0</v>
      </c>
      <c r="K35" s="167" t="n">
        <f aca="false">IF(ISNA(VLOOKUP($B35,'[1]MENGENLS1 19-07-2000'!$AP$7:$AQ$12,2,0)),0,VLOOKUP($B35,'[1]MENGENLS1 19-07-2000'!$AP$7:$AQ$12,2,0))</f>
        <v>0</v>
      </c>
      <c r="M35" s="112" t="n">
        <v>0</v>
      </c>
      <c r="N35" s="176" t="n">
        <v>0</v>
      </c>
      <c r="O35" s="176" t="n">
        <v>0</v>
      </c>
      <c r="P35" s="176" t="n">
        <v>0</v>
      </c>
      <c r="Q35" s="176" t="n">
        <v>0</v>
      </c>
      <c r="R35" s="176" t="n">
        <v>0</v>
      </c>
      <c r="S35" s="176" t="n">
        <v>0</v>
      </c>
      <c r="T35" s="176" t="n">
        <v>0</v>
      </c>
      <c r="U35" s="176" t="n">
        <v>0</v>
      </c>
      <c r="V35" s="176" t="n">
        <v>0</v>
      </c>
      <c r="W35" s="176"/>
      <c r="X35" s="176"/>
      <c r="Y35" s="176"/>
      <c r="Z35" s="176"/>
      <c r="AA35" s="176"/>
      <c r="AB35" s="176"/>
      <c r="AC35" s="150"/>
      <c r="AD35" s="171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</row>
    <row r="36" customFormat="false" ht="12.75" hidden="false" customHeight="false" outlineLevel="0" collapsed="false">
      <c r="B36" s="172" t="n">
        <f aca="false">DATE(YEAR(B35),MONTH(B35)+1,1)</f>
        <v>37742</v>
      </c>
      <c r="C36" s="173" t="n">
        <f aca="false">IF(ISNA(VLOOKUP($B36,'[1]MENGENLS1 19-07-2000'!$R$7:$S$71,2,0)),0,VLOOKUP($B36,'[1]MENGENLS1 19-07-2000'!$R$7:$S$71,2,0))</f>
        <v>107</v>
      </c>
      <c r="D36" s="167" t="n">
        <f aca="false">IF(ISNA(VLOOKUP($B36,'[1]MENGENLS1 19-07-2000'!$U$7:$V$60,2,0)),0,VLOOKUP($B36,'[1]MENGENLS1 19-07-2000'!$U$7:$V$60,2,0))</f>
        <v>100</v>
      </c>
      <c r="E36" s="167" t="n">
        <f aca="false">IF(ISNA(VLOOKUP($B36,'[1]MENGENLS1 19-07-2000'!$X$7:$Y$27,2,0)),0,VLOOKUP($B36,'[1]MENGENLS1 19-07-2000'!$X$7:$Y$27,2,0))</f>
        <v>0</v>
      </c>
      <c r="F36" s="167" t="n">
        <f aca="false">IF(ISNA(VLOOKUP($B36,'[1]MENGENLS1 19-07-2000'!$AA$7:$AB$35,2,0)),0,VLOOKUP($B36,'[1]MENGENLS1 19-07-2000'!$AA$7:$AB$35,2,0))</f>
        <v>0</v>
      </c>
      <c r="G36" s="167" t="n">
        <f aca="false">IF(ISNA(VLOOKUP($B36,'[1]MENGENLS1 19-07-2000'!$AD$7:$AE$38,2,0)),0,VLOOKUP($B36,'[1]MENGENLS1 19-07-2000'!$AD$7:$AE$38,2,0))</f>
        <v>0</v>
      </c>
      <c r="H36" s="167" t="n">
        <f aca="false">IF(ISNA(VLOOKUP($B36,'[1]MENGENLS1 19-07-2000'!$AG$7:$AH$20,2,0)),0,VLOOKUP($B36,'[1]MENGENLS1 19-07-2000'!$AG$7:$AH$20,2,0))</f>
        <v>0</v>
      </c>
      <c r="I36" s="167" t="n">
        <f aca="false">IF(ISNA(VLOOKUP($B36,'[1]MENGENLS1 19-07-2000'!$AJ$7:$AK$38,2,0)),0,VLOOKUP($B36,'[1]MENGENLS1 19-07-2000'!$AJ$7:$AK$38,2,0))</f>
        <v>0</v>
      </c>
      <c r="J36" s="167" t="n">
        <f aca="false">IF(ISNA(VLOOKUP($B36,'[1]MENGENLS1 19-07-2000'!$AM$7:$AN$38,2,0)),0,VLOOKUP($B36,'[1]MENGENLS1 19-07-2000'!$AM$7:$AN$38,2,0))</f>
        <v>0</v>
      </c>
      <c r="K36" s="167" t="n">
        <f aca="false">IF(ISNA(VLOOKUP($B36,'[1]MENGENLS1 19-07-2000'!$AP$7:$AQ$12,2,0)),0,VLOOKUP($B36,'[1]MENGENLS1 19-07-2000'!$AP$7:$AQ$12,2,0))</f>
        <v>0</v>
      </c>
      <c r="M36" s="112" t="n">
        <v>0</v>
      </c>
      <c r="N36" s="170" t="n">
        <v>0</v>
      </c>
      <c r="O36" s="170" t="n">
        <v>0</v>
      </c>
      <c r="P36" s="170" t="n">
        <v>0</v>
      </c>
      <c r="Q36" s="170" t="n">
        <v>0</v>
      </c>
      <c r="R36" s="170" t="n">
        <v>0</v>
      </c>
      <c r="S36" s="170" t="n">
        <v>0</v>
      </c>
      <c r="T36" s="170" t="n">
        <v>0</v>
      </c>
      <c r="U36" s="170" t="n">
        <v>0</v>
      </c>
      <c r="V36" s="170" t="n">
        <v>0</v>
      </c>
      <c r="W36" s="170"/>
      <c r="X36" s="170"/>
      <c r="Y36" s="170"/>
      <c r="Z36" s="170"/>
      <c r="AA36" s="170"/>
      <c r="AB36" s="170"/>
      <c r="AC36" s="150"/>
      <c r="AD36" s="171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</row>
    <row r="37" customFormat="false" ht="12.75" hidden="false" customHeight="false" outlineLevel="0" collapsed="false">
      <c r="B37" s="172" t="n">
        <f aca="false">DATE(YEAR(B36),MONTH(B36)+1,1)</f>
        <v>37773</v>
      </c>
      <c r="C37" s="173" t="n">
        <f aca="false">IF(ISNA(VLOOKUP($B37,'[1]MENGENLS1 19-07-2000'!$R$7:$S$71,2,0)),0,VLOOKUP($B37,'[1]MENGENLS1 19-07-2000'!$R$7:$S$71,2,0))</f>
        <v>75</v>
      </c>
      <c r="D37" s="167" t="n">
        <f aca="false">IF(ISNA(VLOOKUP($B37,'[1]MENGENLS1 19-07-2000'!$U$7:$V$60,2,0)),0,VLOOKUP($B37,'[1]MENGENLS1 19-07-2000'!$U$7:$V$60,2,0))</f>
        <v>100</v>
      </c>
      <c r="E37" s="167" t="n">
        <f aca="false">IF(ISNA(VLOOKUP($B37,'[1]MENGENLS1 19-07-2000'!$X$7:$Y$27,2,0)),0,VLOOKUP($B37,'[1]MENGENLS1 19-07-2000'!$X$7:$Y$27,2,0))</f>
        <v>0</v>
      </c>
      <c r="F37" s="167" t="n">
        <f aca="false">IF(ISNA(VLOOKUP($B37,'[1]MENGENLS1 19-07-2000'!$AA$7:$AB$35,2,0)),0,VLOOKUP($B37,'[1]MENGENLS1 19-07-2000'!$AA$7:$AB$35,2,0))</f>
        <v>0</v>
      </c>
      <c r="G37" s="167" t="n">
        <f aca="false">IF(ISNA(VLOOKUP($B37,'[1]MENGENLS1 19-07-2000'!$AD$7:$AE$38,2,0)),0,VLOOKUP($B37,'[1]MENGENLS1 19-07-2000'!$AD$7:$AE$38,2,0))</f>
        <v>0</v>
      </c>
      <c r="H37" s="167" t="n">
        <f aca="false">IF(ISNA(VLOOKUP($B37,'[1]MENGENLS1 19-07-2000'!$AG$7:$AH$20,2,0)),0,VLOOKUP($B37,'[1]MENGENLS1 19-07-2000'!$AG$7:$AH$20,2,0))</f>
        <v>0</v>
      </c>
      <c r="I37" s="167" t="n">
        <f aca="false">IF(ISNA(VLOOKUP($B37,'[1]MENGENLS1 19-07-2000'!$AJ$7:$AK$38,2,0)),0,VLOOKUP($B37,'[1]MENGENLS1 19-07-2000'!$AJ$7:$AK$38,2,0))</f>
        <v>0</v>
      </c>
      <c r="J37" s="167" t="n">
        <f aca="false">IF(ISNA(VLOOKUP($B37,'[1]MENGENLS1 19-07-2000'!$AM$7:$AN$38,2,0)),0,VLOOKUP($B37,'[1]MENGENLS1 19-07-2000'!$AM$7:$AN$38,2,0))</f>
        <v>0</v>
      </c>
      <c r="K37" s="167" t="n">
        <f aca="false">IF(ISNA(VLOOKUP($B37,'[1]MENGENLS1 19-07-2000'!$AP$7:$AQ$12,2,0)),0,VLOOKUP($B37,'[1]MENGENLS1 19-07-2000'!$AP$7:$AQ$12,2,0))</f>
        <v>0</v>
      </c>
      <c r="M37" s="112" t="n">
        <v>0</v>
      </c>
      <c r="N37" s="176" t="n">
        <v>0</v>
      </c>
      <c r="O37" s="176" t="n">
        <v>0</v>
      </c>
      <c r="P37" s="176" t="n">
        <v>0</v>
      </c>
      <c r="Q37" s="176" t="n">
        <v>0</v>
      </c>
      <c r="R37" s="176" t="n">
        <v>0</v>
      </c>
      <c r="S37" s="176" t="n">
        <v>0</v>
      </c>
      <c r="T37" s="176" t="n">
        <v>0</v>
      </c>
      <c r="U37" s="176" t="n">
        <v>0</v>
      </c>
      <c r="V37" s="176" t="n">
        <v>0</v>
      </c>
      <c r="W37" s="176"/>
      <c r="X37" s="176"/>
      <c r="Y37" s="176"/>
      <c r="Z37" s="176"/>
      <c r="AA37" s="176"/>
      <c r="AB37" s="176"/>
      <c r="AC37" s="150"/>
      <c r="AD37" s="171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</row>
    <row r="38" customFormat="false" ht="12.75" hidden="false" customHeight="false" outlineLevel="0" collapsed="false">
      <c r="B38" s="172" t="n">
        <f aca="false">DATE(YEAR(B37),MONTH(B37)+1,1)</f>
        <v>37803</v>
      </c>
      <c r="C38" s="173" t="n">
        <f aca="false">IF(ISNA(VLOOKUP($B38,'[1]MENGENLS1 19-07-2000'!$R$7:$S$71,2,0)),0,VLOOKUP($B38,'[1]MENGENLS1 19-07-2000'!$R$7:$S$71,2,0))</f>
        <v>-9905</v>
      </c>
      <c r="D38" s="167" t="n">
        <f aca="false">IF(ISNA(VLOOKUP($B38,'[1]MENGENLS1 19-07-2000'!$U$7:$V$60,2,0)),0,VLOOKUP($B38,'[1]MENGENLS1 19-07-2000'!$U$7:$V$60,2,0))</f>
        <v>100</v>
      </c>
      <c r="E38" s="167" t="n">
        <f aca="false">IF(ISNA(VLOOKUP($B38,'[1]MENGENLS1 19-07-2000'!$X$7:$Y$27,2,0)),0,VLOOKUP($B38,'[1]MENGENLS1 19-07-2000'!$X$7:$Y$27,2,0))</f>
        <v>0</v>
      </c>
      <c r="F38" s="167" t="n">
        <f aca="false">IF(ISNA(VLOOKUP($B38,'[1]MENGENLS1 19-07-2000'!$AA$7:$AB$35,2,0)),0,VLOOKUP($B38,'[1]MENGENLS1 19-07-2000'!$AA$7:$AB$35,2,0))</f>
        <v>0</v>
      </c>
      <c r="G38" s="167" t="n">
        <f aca="false">IF(ISNA(VLOOKUP($B38,'[1]MENGENLS1 19-07-2000'!$AD$7:$AE$38,2,0)),0,VLOOKUP($B38,'[1]MENGENLS1 19-07-2000'!$AD$7:$AE$38,2,0))</f>
        <v>0</v>
      </c>
      <c r="H38" s="167" t="n">
        <f aca="false">IF(ISNA(VLOOKUP($B38,'[1]MENGENLS1 19-07-2000'!$AG$7:$AH$20,2,0)),0,VLOOKUP($B38,'[1]MENGENLS1 19-07-2000'!$AG$7:$AH$20,2,0))</f>
        <v>0</v>
      </c>
      <c r="I38" s="167" t="n">
        <f aca="false">IF(ISNA(VLOOKUP($B38,'[1]MENGENLS1 19-07-2000'!$AJ$7:$AK$38,2,0)),0,VLOOKUP($B38,'[1]MENGENLS1 19-07-2000'!$AJ$7:$AK$38,2,0))</f>
        <v>0</v>
      </c>
      <c r="J38" s="167" t="n">
        <f aca="false">IF(ISNA(VLOOKUP($B38,'[1]MENGENLS1 19-07-2000'!$AM$7:$AN$38,2,0)),0,VLOOKUP($B38,'[1]MENGENLS1 19-07-2000'!$AM$7:$AN$38,2,0))</f>
        <v>0</v>
      </c>
      <c r="K38" s="167" t="n">
        <f aca="false">IF(ISNA(VLOOKUP($B38,'[1]MENGENLS1 19-07-2000'!$AP$7:$AQ$12,2,0)),0,VLOOKUP($B38,'[1]MENGENLS1 19-07-2000'!$AP$7:$AQ$12,2,0))</f>
        <v>0</v>
      </c>
      <c r="M38" s="112" t="n">
        <v>0</v>
      </c>
      <c r="N38" s="170" t="n">
        <v>0</v>
      </c>
      <c r="O38" s="170" t="n">
        <v>0</v>
      </c>
      <c r="P38" s="170" t="n">
        <v>0</v>
      </c>
      <c r="Q38" s="170" t="n">
        <v>0</v>
      </c>
      <c r="R38" s="170" t="n">
        <v>0</v>
      </c>
      <c r="S38" s="170" t="n">
        <v>0</v>
      </c>
      <c r="T38" s="170" t="n">
        <v>0</v>
      </c>
      <c r="U38" s="170" t="n">
        <v>0</v>
      </c>
      <c r="V38" s="170" t="n">
        <v>0</v>
      </c>
      <c r="W38" s="170"/>
      <c r="X38" s="170"/>
      <c r="Y38" s="170"/>
      <c r="Z38" s="170"/>
      <c r="AA38" s="170"/>
      <c r="AB38" s="170"/>
      <c r="AC38" s="150"/>
      <c r="AD38" s="171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</row>
    <row r="39" customFormat="false" ht="12.75" hidden="false" customHeight="false" outlineLevel="0" collapsed="false">
      <c r="B39" s="172" t="n">
        <f aca="false">DATE(YEAR(B38),MONTH(B38)+1,1)</f>
        <v>37834</v>
      </c>
      <c r="C39" s="173" t="n">
        <f aca="false">IF(ISNA(VLOOKUP($B39,'[1]MENGENLS1 19-07-2000'!$R$7:$S$71,2,0)),0,VLOOKUP($B39,'[1]MENGENLS1 19-07-2000'!$R$7:$S$71,2,0))</f>
        <v>-6790</v>
      </c>
      <c r="D39" s="167" t="n">
        <f aca="false">IF(ISNA(VLOOKUP($B39,'[1]MENGENLS1 19-07-2000'!$U$7:$V$60,2,0)),0,VLOOKUP($B39,'[1]MENGENLS1 19-07-2000'!$U$7:$V$60,2,0))</f>
        <v>100</v>
      </c>
      <c r="E39" s="167" t="n">
        <f aca="false">IF(ISNA(VLOOKUP($B39,'[1]MENGENLS1 19-07-2000'!$X$7:$Y$27,2,0)),0,VLOOKUP($B39,'[1]MENGENLS1 19-07-2000'!$X$7:$Y$27,2,0))</f>
        <v>0</v>
      </c>
      <c r="F39" s="167" t="n">
        <f aca="false">IF(ISNA(VLOOKUP($B39,'[1]MENGENLS1 19-07-2000'!$AA$7:$AB$35,2,0)),0,VLOOKUP($B39,'[1]MENGENLS1 19-07-2000'!$AA$7:$AB$35,2,0))</f>
        <v>0</v>
      </c>
      <c r="G39" s="167" t="n">
        <f aca="false">IF(ISNA(VLOOKUP($B39,'[1]MENGENLS1 19-07-2000'!$AD$7:$AE$38,2,0)),0,VLOOKUP($B39,'[1]MENGENLS1 19-07-2000'!$AD$7:$AE$38,2,0))</f>
        <v>0</v>
      </c>
      <c r="H39" s="167" t="n">
        <f aca="false">IF(ISNA(VLOOKUP($B39,'[1]MENGENLS1 19-07-2000'!$AG$7:$AH$20,2,0)),0,VLOOKUP($B39,'[1]MENGENLS1 19-07-2000'!$AG$7:$AH$20,2,0))</f>
        <v>0</v>
      </c>
      <c r="I39" s="167" t="n">
        <f aca="false">IF(ISNA(VLOOKUP($B39,'[1]MENGENLS1 19-07-2000'!$AJ$7:$AK$38,2,0)),0,VLOOKUP($B39,'[1]MENGENLS1 19-07-2000'!$AJ$7:$AK$38,2,0))</f>
        <v>0</v>
      </c>
      <c r="J39" s="167" t="n">
        <f aca="false">IF(ISNA(VLOOKUP($B39,'[1]MENGENLS1 19-07-2000'!$AM$7:$AN$38,2,0)),0,VLOOKUP($B39,'[1]MENGENLS1 19-07-2000'!$AM$7:$AN$38,2,0))</f>
        <v>0</v>
      </c>
      <c r="K39" s="167" t="n">
        <f aca="false">IF(ISNA(VLOOKUP($B39,'[1]MENGENLS1 19-07-2000'!$AP$7:$AQ$12,2,0)),0,VLOOKUP($B39,'[1]MENGENLS1 19-07-2000'!$AP$7:$AQ$12,2,0))</f>
        <v>0</v>
      </c>
      <c r="M39" s="112" t="n">
        <v>0</v>
      </c>
      <c r="N39" s="176" t="n">
        <v>0</v>
      </c>
      <c r="O39" s="176" t="n">
        <v>0</v>
      </c>
      <c r="P39" s="176" t="n">
        <v>0</v>
      </c>
      <c r="Q39" s="176" t="n">
        <v>0</v>
      </c>
      <c r="R39" s="176" t="n">
        <v>0</v>
      </c>
      <c r="S39" s="176" t="n">
        <v>0</v>
      </c>
      <c r="T39" s="176" t="n">
        <v>0</v>
      </c>
      <c r="U39" s="176" t="n">
        <v>0</v>
      </c>
      <c r="V39" s="176" t="n">
        <v>0</v>
      </c>
      <c r="W39" s="176"/>
      <c r="X39" s="176"/>
      <c r="Y39" s="176"/>
      <c r="Z39" s="176"/>
      <c r="AA39" s="176"/>
      <c r="AB39" s="176"/>
      <c r="AC39" s="150"/>
      <c r="AD39" s="171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</row>
    <row r="40" customFormat="false" ht="12.75" hidden="false" customHeight="false" outlineLevel="0" collapsed="false">
      <c r="B40" s="172" t="n">
        <f aca="false">DATE(YEAR(B39),MONTH(B39)+1,1)</f>
        <v>37865</v>
      </c>
      <c r="C40" s="173" t="n">
        <f aca="false">IF(ISNA(VLOOKUP($B40,'[1]MENGENLS1 19-07-2000'!$R$7:$S$71,2,0)),0,VLOOKUP($B40,'[1]MENGENLS1 19-07-2000'!$R$7:$S$71,2,0))</f>
        <v>55</v>
      </c>
      <c r="D40" s="167" t="n">
        <f aca="false">IF(ISNA(VLOOKUP($B40,'[1]MENGENLS1 19-07-2000'!$U$7:$V$60,2,0)),0,VLOOKUP($B40,'[1]MENGENLS1 19-07-2000'!$U$7:$V$60,2,0))</f>
        <v>100</v>
      </c>
      <c r="E40" s="167" t="n">
        <f aca="false">IF(ISNA(VLOOKUP($B40,'[1]MENGENLS1 19-07-2000'!$X$7:$Y$27,2,0)),0,VLOOKUP($B40,'[1]MENGENLS1 19-07-2000'!$X$7:$Y$27,2,0))</f>
        <v>0</v>
      </c>
      <c r="F40" s="167" t="n">
        <f aca="false">IF(ISNA(VLOOKUP($B40,'[1]MENGENLS1 19-07-2000'!$AA$7:$AB$35,2,0)),0,VLOOKUP($B40,'[1]MENGENLS1 19-07-2000'!$AA$7:$AB$35,2,0))</f>
        <v>0</v>
      </c>
      <c r="G40" s="167" t="n">
        <f aca="false">IF(ISNA(VLOOKUP($B40,'[1]MENGENLS1 19-07-2000'!$AD$7:$AE$38,2,0)),0,VLOOKUP($B40,'[1]MENGENLS1 19-07-2000'!$AD$7:$AE$38,2,0))</f>
        <v>0</v>
      </c>
      <c r="H40" s="167" t="n">
        <f aca="false">IF(ISNA(VLOOKUP($B40,'[1]MENGENLS1 19-07-2000'!$AG$7:$AH$20,2,0)),0,VLOOKUP($B40,'[1]MENGENLS1 19-07-2000'!$AG$7:$AH$20,2,0))</f>
        <v>0</v>
      </c>
      <c r="I40" s="167" t="n">
        <f aca="false">IF(ISNA(VLOOKUP($B40,'[1]MENGENLS1 19-07-2000'!$AJ$7:$AK$38,2,0)),0,VLOOKUP($B40,'[1]MENGENLS1 19-07-2000'!$AJ$7:$AK$38,2,0))</f>
        <v>0</v>
      </c>
      <c r="J40" s="167" t="n">
        <f aca="false">IF(ISNA(VLOOKUP($B40,'[1]MENGENLS1 19-07-2000'!$AM$7:$AN$38,2,0)),0,VLOOKUP($B40,'[1]MENGENLS1 19-07-2000'!$AM$7:$AN$38,2,0))</f>
        <v>0</v>
      </c>
      <c r="K40" s="167" t="n">
        <f aca="false">IF(ISNA(VLOOKUP($B40,'[1]MENGENLS1 19-07-2000'!$AP$7:$AQ$12,2,0)),0,VLOOKUP($B40,'[1]MENGENLS1 19-07-2000'!$AP$7:$AQ$12,2,0))</f>
        <v>0</v>
      </c>
      <c r="M40" s="112" t="n">
        <v>0</v>
      </c>
      <c r="N40" s="170" t="n">
        <v>0</v>
      </c>
      <c r="O40" s="170" t="n">
        <v>0</v>
      </c>
      <c r="P40" s="170" t="n">
        <v>0</v>
      </c>
      <c r="Q40" s="170" t="n">
        <v>0</v>
      </c>
      <c r="R40" s="170" t="n">
        <v>0</v>
      </c>
      <c r="S40" s="170" t="n">
        <v>0</v>
      </c>
      <c r="T40" s="170" t="n">
        <v>0</v>
      </c>
      <c r="U40" s="170" t="n">
        <v>0</v>
      </c>
      <c r="V40" s="170" t="n">
        <v>0</v>
      </c>
      <c r="W40" s="170"/>
      <c r="X40" s="170"/>
      <c r="Y40" s="170"/>
      <c r="Z40" s="170"/>
      <c r="AA40" s="170"/>
      <c r="AB40" s="170"/>
      <c r="AC40" s="150"/>
      <c r="AD40" s="171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</row>
    <row r="41" customFormat="false" ht="12.75" hidden="false" customHeight="false" outlineLevel="0" collapsed="false">
      <c r="B41" s="172" t="n">
        <f aca="false">DATE(YEAR(B40),MONTH(B40)+1,1)</f>
        <v>37895</v>
      </c>
      <c r="C41" s="173" t="n">
        <f aca="false">IF(ISNA(VLOOKUP($B41,'[1]MENGENLS1 19-07-2000'!$R$7:$S$71,2,0)),0,VLOOKUP($B41,'[1]MENGENLS1 19-07-2000'!$R$7:$S$71,2,0))</f>
        <v>676</v>
      </c>
      <c r="D41" s="167" t="n">
        <f aca="false">IF(ISNA(VLOOKUP($B41,'[1]MENGENLS1 19-07-2000'!$U$7:$V$60,2,0)),0,VLOOKUP($B41,'[1]MENGENLS1 19-07-2000'!$U$7:$V$60,2,0))</f>
        <v>100</v>
      </c>
      <c r="E41" s="167" t="n">
        <f aca="false">IF(ISNA(VLOOKUP($B41,'[1]MENGENLS1 19-07-2000'!$X$7:$Y$27,2,0)),0,VLOOKUP($B41,'[1]MENGENLS1 19-07-2000'!$X$7:$Y$27,2,0))</f>
        <v>0</v>
      </c>
      <c r="F41" s="167" t="n">
        <f aca="false">IF(ISNA(VLOOKUP($B41,'[1]MENGENLS1 19-07-2000'!$AA$7:$AB$35,2,0)),0,VLOOKUP($B41,'[1]MENGENLS1 19-07-2000'!$AA$7:$AB$35,2,0))</f>
        <v>0</v>
      </c>
      <c r="G41" s="167" t="n">
        <f aca="false">IF(ISNA(VLOOKUP($B41,'[1]MENGENLS1 19-07-2000'!$AD$7:$AE$38,2,0)),0,VLOOKUP($B41,'[1]MENGENLS1 19-07-2000'!$AD$7:$AE$38,2,0))</f>
        <v>0</v>
      </c>
      <c r="H41" s="167" t="n">
        <f aca="false">IF(ISNA(VLOOKUP($B41,'[1]MENGENLS1 19-07-2000'!$AG$7:$AH$20,2,0)),0,VLOOKUP($B41,'[1]MENGENLS1 19-07-2000'!$AG$7:$AH$20,2,0))</f>
        <v>0</v>
      </c>
      <c r="I41" s="167" t="n">
        <f aca="false">IF(ISNA(VLOOKUP($B41,'[1]MENGENLS1 19-07-2000'!$AJ$7:$AK$38,2,0)),0,VLOOKUP($B41,'[1]MENGENLS1 19-07-2000'!$AJ$7:$AK$38,2,0))</f>
        <v>0</v>
      </c>
      <c r="J41" s="167" t="n">
        <f aca="false">IF(ISNA(VLOOKUP($B41,'[1]MENGENLS1 19-07-2000'!$AM$7:$AN$38,2,0)),0,VLOOKUP($B41,'[1]MENGENLS1 19-07-2000'!$AM$7:$AN$38,2,0))</f>
        <v>0</v>
      </c>
      <c r="K41" s="167" t="n">
        <f aca="false">IF(ISNA(VLOOKUP($B41,'[1]MENGENLS1 19-07-2000'!$AP$7:$AQ$12,2,0)),0,VLOOKUP($B41,'[1]MENGENLS1 19-07-2000'!$AP$7:$AQ$12,2,0))</f>
        <v>0</v>
      </c>
      <c r="M41" s="112" t="n">
        <v>0</v>
      </c>
      <c r="N41" s="176" t="n">
        <v>0</v>
      </c>
      <c r="O41" s="176" t="n">
        <v>0</v>
      </c>
      <c r="P41" s="176" t="n">
        <v>0</v>
      </c>
      <c r="Q41" s="176" t="n">
        <v>0</v>
      </c>
      <c r="R41" s="176" t="n">
        <v>0</v>
      </c>
      <c r="S41" s="176" t="n">
        <v>0</v>
      </c>
      <c r="T41" s="176" t="n">
        <v>0</v>
      </c>
      <c r="U41" s="176" t="n">
        <v>0</v>
      </c>
      <c r="V41" s="176" t="n">
        <v>0</v>
      </c>
      <c r="W41" s="176"/>
      <c r="X41" s="176"/>
      <c r="Y41" s="176"/>
      <c r="Z41" s="176"/>
      <c r="AA41" s="176"/>
      <c r="AB41" s="176"/>
      <c r="AC41" s="150"/>
      <c r="AD41" s="171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</row>
    <row r="42" customFormat="false" ht="12.75" hidden="false" customHeight="false" outlineLevel="0" collapsed="false">
      <c r="B42" s="172" t="n">
        <f aca="false">DATE(YEAR(B41),MONTH(B41)+1,1)</f>
        <v>37926</v>
      </c>
      <c r="C42" s="173" t="n">
        <f aca="false">IF(ISNA(VLOOKUP($B42,'[1]MENGENLS1 19-07-2000'!$R$7:$S$71,2,0)),0,VLOOKUP($B42,'[1]MENGENLS1 19-07-2000'!$R$7:$S$71,2,0))</f>
        <v>667</v>
      </c>
      <c r="D42" s="167" t="n">
        <f aca="false">IF(ISNA(VLOOKUP($B42,'[1]MENGENLS1 19-07-2000'!$U$7:$V$60,2,0)),0,VLOOKUP($B42,'[1]MENGENLS1 19-07-2000'!$U$7:$V$60,2,0))</f>
        <v>100</v>
      </c>
      <c r="E42" s="167" t="n">
        <f aca="false">IF(ISNA(VLOOKUP($B42,'[1]MENGENLS1 19-07-2000'!$X$7:$Y$27,2,0)),0,VLOOKUP($B42,'[1]MENGENLS1 19-07-2000'!$X$7:$Y$27,2,0))</f>
        <v>0</v>
      </c>
      <c r="F42" s="167" t="n">
        <f aca="false">IF(ISNA(VLOOKUP($B42,'[1]MENGENLS1 19-07-2000'!$AA$7:$AB$35,2,0)),0,VLOOKUP($B42,'[1]MENGENLS1 19-07-2000'!$AA$7:$AB$35,2,0))</f>
        <v>0</v>
      </c>
      <c r="G42" s="167" t="n">
        <f aca="false">IF(ISNA(VLOOKUP($B42,'[1]MENGENLS1 19-07-2000'!$AD$7:$AE$38,2,0)),0,VLOOKUP($B42,'[1]MENGENLS1 19-07-2000'!$AD$7:$AE$38,2,0))</f>
        <v>0</v>
      </c>
      <c r="H42" s="167" t="n">
        <f aca="false">IF(ISNA(VLOOKUP($B42,'[1]MENGENLS1 19-07-2000'!$AG$7:$AH$20,2,0)),0,VLOOKUP($B42,'[1]MENGENLS1 19-07-2000'!$AG$7:$AH$20,2,0))</f>
        <v>0</v>
      </c>
      <c r="I42" s="167" t="n">
        <f aca="false">IF(ISNA(VLOOKUP($B42,'[1]MENGENLS1 19-07-2000'!$AJ$7:$AK$38,2,0)),0,VLOOKUP($B42,'[1]MENGENLS1 19-07-2000'!$AJ$7:$AK$38,2,0))</f>
        <v>0</v>
      </c>
      <c r="J42" s="167" t="n">
        <f aca="false">IF(ISNA(VLOOKUP($B42,'[1]MENGENLS1 19-07-2000'!$AM$7:$AN$38,2,0)),0,VLOOKUP($B42,'[1]MENGENLS1 19-07-2000'!$AM$7:$AN$38,2,0))</f>
        <v>0</v>
      </c>
      <c r="K42" s="167" t="n">
        <f aca="false">IF(ISNA(VLOOKUP($B42,'[1]MENGENLS1 19-07-2000'!$AP$7:$AQ$12,2,0)),0,VLOOKUP($B42,'[1]MENGENLS1 19-07-2000'!$AP$7:$AQ$12,2,0))</f>
        <v>0</v>
      </c>
      <c r="M42" s="112" t="n">
        <v>0</v>
      </c>
      <c r="N42" s="170" t="n">
        <v>0</v>
      </c>
      <c r="O42" s="170" t="n">
        <v>0</v>
      </c>
      <c r="P42" s="170" t="n">
        <v>0</v>
      </c>
      <c r="Q42" s="170" t="n">
        <v>0</v>
      </c>
      <c r="R42" s="170" t="n">
        <v>0</v>
      </c>
      <c r="S42" s="170" t="n">
        <v>0</v>
      </c>
      <c r="T42" s="170" t="n">
        <v>0</v>
      </c>
      <c r="U42" s="170" t="n">
        <v>0</v>
      </c>
      <c r="V42" s="170" t="n">
        <v>0</v>
      </c>
      <c r="W42" s="170"/>
      <c r="X42" s="170"/>
      <c r="Y42" s="170"/>
      <c r="Z42" s="170"/>
      <c r="AA42" s="170"/>
      <c r="AB42" s="170"/>
      <c r="AC42" s="150"/>
      <c r="AD42" s="171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</row>
    <row r="43" customFormat="false" ht="12.75" hidden="false" customHeight="false" outlineLevel="0" collapsed="false">
      <c r="B43" s="172" t="n">
        <f aca="false">DATE(YEAR(B42),MONTH(B42)+1,1)</f>
        <v>37956</v>
      </c>
      <c r="C43" s="173" t="n">
        <f aca="false">IF(ISNA(VLOOKUP($B43,'[1]MENGENLS1 19-07-2000'!$R$7:$S$71,2,0)),0,VLOOKUP($B43,'[1]MENGENLS1 19-07-2000'!$R$7:$S$71,2,0))</f>
        <v>637</v>
      </c>
      <c r="D43" s="167" t="n">
        <f aca="false">IF(ISNA(VLOOKUP($B43,'[1]MENGENLS1 19-07-2000'!$U$7:$V$60,2,0)),0,VLOOKUP($B43,'[1]MENGENLS1 19-07-2000'!$U$7:$V$60,2,0))</f>
        <v>200</v>
      </c>
      <c r="E43" s="167" t="n">
        <f aca="false">IF(ISNA(VLOOKUP($B43,'[1]MENGENLS1 19-07-2000'!$X$7:$Y$27,2,0)),0,VLOOKUP($B43,'[1]MENGENLS1 19-07-2000'!$X$7:$Y$27,2,0))</f>
        <v>0</v>
      </c>
      <c r="F43" s="167" t="n">
        <f aca="false">IF(ISNA(VLOOKUP($B43,'[1]MENGENLS1 19-07-2000'!$AA$7:$AB$35,2,0)),0,VLOOKUP($B43,'[1]MENGENLS1 19-07-2000'!$AA$7:$AB$35,2,0))</f>
        <v>0</v>
      </c>
      <c r="G43" s="167" t="n">
        <f aca="false">IF(ISNA(VLOOKUP($B43,'[1]MENGENLS1 19-07-2000'!$AD$7:$AE$38,2,0)),0,VLOOKUP($B43,'[1]MENGENLS1 19-07-2000'!$AD$7:$AE$38,2,0))</f>
        <v>0</v>
      </c>
      <c r="H43" s="167" t="n">
        <f aca="false">IF(ISNA(VLOOKUP($B43,'[1]MENGENLS1 19-07-2000'!$AG$7:$AH$20,2,0)),0,VLOOKUP($B43,'[1]MENGENLS1 19-07-2000'!$AG$7:$AH$20,2,0))</f>
        <v>0</v>
      </c>
      <c r="I43" s="167" t="n">
        <f aca="false">IF(ISNA(VLOOKUP($B43,'[1]MENGENLS1 19-07-2000'!$AJ$7:$AK$38,2,0)),0,VLOOKUP($B43,'[1]MENGENLS1 19-07-2000'!$AJ$7:$AK$38,2,0))</f>
        <v>0</v>
      </c>
      <c r="J43" s="167" t="n">
        <f aca="false">IF(ISNA(VLOOKUP($B43,'[1]MENGENLS1 19-07-2000'!$AM$7:$AN$38,2,0)),0,VLOOKUP($B43,'[1]MENGENLS1 19-07-2000'!$AM$7:$AN$38,2,0))</f>
        <v>0</v>
      </c>
      <c r="K43" s="167" t="n">
        <f aca="false">IF(ISNA(VLOOKUP($B43,'[1]MENGENLS1 19-07-2000'!$AP$7:$AQ$12,2,0)),0,VLOOKUP($B43,'[1]MENGENLS1 19-07-2000'!$AP$7:$AQ$12,2,0))</f>
        <v>0</v>
      </c>
      <c r="M43" s="112" t="n">
        <v>0</v>
      </c>
      <c r="N43" s="176" t="n">
        <v>0</v>
      </c>
      <c r="O43" s="176" t="n">
        <v>0</v>
      </c>
      <c r="P43" s="176" t="n">
        <v>0</v>
      </c>
      <c r="Q43" s="176" t="n">
        <v>0</v>
      </c>
      <c r="R43" s="176" t="n">
        <v>0</v>
      </c>
      <c r="S43" s="176" t="n">
        <v>0</v>
      </c>
      <c r="T43" s="176" t="n">
        <v>0</v>
      </c>
      <c r="U43" s="176" t="n">
        <v>0</v>
      </c>
      <c r="V43" s="176" t="n">
        <v>0</v>
      </c>
      <c r="W43" s="176"/>
      <c r="X43" s="176"/>
      <c r="Y43" s="176"/>
      <c r="Z43" s="176"/>
      <c r="AA43" s="176"/>
      <c r="AB43" s="176"/>
      <c r="AC43" s="150"/>
      <c r="AD43" s="171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</row>
    <row r="44" customFormat="false" ht="12.75" hidden="false" customHeight="false" outlineLevel="0" collapsed="false">
      <c r="B44" s="172" t="n">
        <f aca="false">DATE(YEAR(B43),MONTH(B43)+1,1)</f>
        <v>37987</v>
      </c>
      <c r="C44" s="173" t="n">
        <f aca="false">IF(ISNA(VLOOKUP($B44,'[1]MENGENLS1 19-07-2000'!$R$7:$S$71,2,0)),0,VLOOKUP($B44,'[1]MENGENLS1 19-07-2000'!$R$7:$S$71,2,0))</f>
        <v>-75</v>
      </c>
      <c r="D44" s="167" t="n">
        <f aca="false">IF(ISNA(VLOOKUP($B44,'[1]MENGENLS1 19-07-2000'!$U$7:$V$60,2,0)),0,VLOOKUP($B44,'[1]MENGENLS1 19-07-2000'!$U$7:$V$60,2,0))</f>
        <v>-25</v>
      </c>
      <c r="E44" s="167" t="n">
        <f aca="false">IF(ISNA(VLOOKUP($B44,'[1]MENGENLS1 19-07-2000'!$X$7:$Y$27,2,0)),0,VLOOKUP($B44,'[1]MENGENLS1 19-07-2000'!$X$7:$Y$27,2,0))</f>
        <v>0</v>
      </c>
      <c r="F44" s="167" t="n">
        <f aca="false">IF(ISNA(VLOOKUP($B44,'[1]MENGENLS1 19-07-2000'!$AA$7:$AB$35,2,0)),0,VLOOKUP($B44,'[1]MENGENLS1 19-07-2000'!$AA$7:$AB$35,2,0))</f>
        <v>0</v>
      </c>
      <c r="G44" s="167" t="n">
        <f aca="false">IF(ISNA(VLOOKUP($B44,'[1]MENGENLS1 19-07-2000'!$AD$7:$AE$38,2,0)),0,VLOOKUP($B44,'[1]MENGENLS1 19-07-2000'!$AD$7:$AE$38,2,0))</f>
        <v>0</v>
      </c>
      <c r="H44" s="167" t="n">
        <f aca="false">IF(ISNA(VLOOKUP($B44,'[1]MENGENLS1 19-07-2000'!$AG$7:$AH$20,2,0)),0,VLOOKUP($B44,'[1]MENGENLS1 19-07-2000'!$AG$7:$AH$20,2,0))</f>
        <v>0</v>
      </c>
      <c r="I44" s="167" t="n">
        <f aca="false">IF(ISNA(VLOOKUP($B44,'[1]MENGENLS1 19-07-2000'!$AJ$7:$AK$38,2,0)),0,VLOOKUP($B44,'[1]MENGENLS1 19-07-2000'!$AJ$7:$AK$38,2,0))</f>
        <v>0</v>
      </c>
      <c r="J44" s="167" t="n">
        <f aca="false">IF(ISNA(VLOOKUP($B44,'[1]MENGENLS1 19-07-2000'!$AM$7:$AN$38,2,0)),0,VLOOKUP($B44,'[1]MENGENLS1 19-07-2000'!$AM$7:$AN$38,2,0))</f>
        <v>0</v>
      </c>
      <c r="K44" s="167" t="n">
        <f aca="false">IF(ISNA(VLOOKUP($B44,'[1]MENGENLS1 19-07-2000'!$AP$7:$AQ$12,2,0)),0,VLOOKUP($B44,'[1]MENGENLS1 19-07-2000'!$AP$7:$AQ$12,2,0))</f>
        <v>0</v>
      </c>
      <c r="M44" s="112" t="n">
        <v>0</v>
      </c>
      <c r="N44" s="170" t="n">
        <v>0</v>
      </c>
      <c r="O44" s="170" t="n">
        <v>0</v>
      </c>
      <c r="P44" s="170" t="n">
        <v>0</v>
      </c>
      <c r="Q44" s="170" t="n">
        <v>0</v>
      </c>
      <c r="R44" s="170" t="n">
        <v>0</v>
      </c>
      <c r="S44" s="170" t="n">
        <v>0</v>
      </c>
      <c r="T44" s="170" t="n">
        <v>0</v>
      </c>
      <c r="U44" s="170" t="n">
        <v>0</v>
      </c>
      <c r="V44" s="170" t="n">
        <v>0</v>
      </c>
      <c r="W44" s="170"/>
      <c r="X44" s="170"/>
      <c r="Y44" s="170"/>
      <c r="Z44" s="170"/>
      <c r="AA44" s="170"/>
      <c r="AB44" s="170"/>
      <c r="AC44" s="150"/>
      <c r="AD44" s="171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</row>
    <row r="45" customFormat="false" ht="12.75" hidden="false" customHeight="false" outlineLevel="0" collapsed="false">
      <c r="B45" s="172" t="n">
        <f aca="false">DATE(YEAR(B44),MONTH(B44)+1,1)</f>
        <v>38018</v>
      </c>
      <c r="C45" s="173" t="n">
        <f aca="false">IF(ISNA(VLOOKUP($B45,'[1]MENGENLS1 19-07-2000'!$R$7:$S$71,2,0)),0,VLOOKUP($B45,'[1]MENGENLS1 19-07-2000'!$R$7:$S$71,2,0))</f>
        <v>-100</v>
      </c>
      <c r="D45" s="167" t="n">
        <f aca="false">IF(ISNA(VLOOKUP($B45,'[1]MENGENLS1 19-07-2000'!$U$7:$V$60,2,0)),0,VLOOKUP($B45,'[1]MENGENLS1 19-07-2000'!$U$7:$V$60,2,0))</f>
        <v>-25</v>
      </c>
      <c r="E45" s="167" t="n">
        <f aca="false">IF(ISNA(VLOOKUP($B45,'[1]MENGENLS1 19-07-2000'!$X$7:$Y$27,2,0)),0,VLOOKUP($B45,'[1]MENGENLS1 19-07-2000'!$X$7:$Y$27,2,0))</f>
        <v>0</v>
      </c>
      <c r="F45" s="167" t="n">
        <f aca="false">IF(ISNA(VLOOKUP($B45,'[1]MENGENLS1 19-07-2000'!$AA$7:$AB$35,2,0)),0,VLOOKUP($B45,'[1]MENGENLS1 19-07-2000'!$AA$7:$AB$35,2,0))</f>
        <v>0</v>
      </c>
      <c r="G45" s="167" t="n">
        <f aca="false">IF(ISNA(VLOOKUP($B45,'[1]MENGENLS1 19-07-2000'!$AD$7:$AE$38,2,0)),0,VLOOKUP($B45,'[1]MENGENLS1 19-07-2000'!$AD$7:$AE$38,2,0))</f>
        <v>0</v>
      </c>
      <c r="H45" s="167" t="n">
        <f aca="false">IF(ISNA(VLOOKUP($B45,'[1]MENGENLS1 19-07-2000'!$AG$7:$AH$20,2,0)),0,VLOOKUP($B45,'[1]MENGENLS1 19-07-2000'!$AG$7:$AH$20,2,0))</f>
        <v>0</v>
      </c>
      <c r="I45" s="167" t="n">
        <f aca="false">IF(ISNA(VLOOKUP($B45,'[1]MENGENLS1 19-07-2000'!$AJ$7:$AK$38,2,0)),0,VLOOKUP($B45,'[1]MENGENLS1 19-07-2000'!$AJ$7:$AK$38,2,0))</f>
        <v>0</v>
      </c>
      <c r="J45" s="167" t="n">
        <f aca="false">IF(ISNA(VLOOKUP($B45,'[1]MENGENLS1 19-07-2000'!$AM$7:$AN$38,2,0)),0,VLOOKUP($B45,'[1]MENGENLS1 19-07-2000'!$AM$7:$AN$38,2,0))</f>
        <v>0</v>
      </c>
      <c r="K45" s="167" t="n">
        <f aca="false">IF(ISNA(VLOOKUP($B45,'[1]MENGENLS1 19-07-2000'!$AP$7:$AQ$12,2,0)),0,VLOOKUP($B45,'[1]MENGENLS1 19-07-2000'!$AP$7:$AQ$12,2,0))</f>
        <v>0</v>
      </c>
      <c r="M45" s="112" t="n">
        <v>0</v>
      </c>
      <c r="N45" s="176" t="n">
        <v>0</v>
      </c>
      <c r="O45" s="176" t="n">
        <v>0</v>
      </c>
      <c r="P45" s="176" t="n">
        <v>0</v>
      </c>
      <c r="Q45" s="176" t="n">
        <v>0</v>
      </c>
      <c r="R45" s="176" t="n">
        <v>0</v>
      </c>
      <c r="S45" s="176" t="n">
        <v>0</v>
      </c>
      <c r="T45" s="176" t="n">
        <v>0</v>
      </c>
      <c r="U45" s="176" t="n">
        <v>0</v>
      </c>
      <c r="V45" s="176" t="n">
        <v>0</v>
      </c>
      <c r="W45" s="176"/>
      <c r="X45" s="176"/>
      <c r="Y45" s="176"/>
      <c r="Z45" s="176"/>
      <c r="AA45" s="176"/>
      <c r="AB45" s="176"/>
      <c r="AC45" s="150"/>
      <c r="AD45" s="171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</row>
    <row r="46" customFormat="false" ht="12.75" hidden="false" customHeight="false" outlineLevel="0" collapsed="false">
      <c r="B46" s="172" t="n">
        <f aca="false">DATE(YEAR(B45),MONTH(B45)+1,1)</f>
        <v>38047</v>
      </c>
      <c r="C46" s="173" t="n">
        <f aca="false">IF(ISNA(VLOOKUP($B46,'[1]MENGENLS1 19-07-2000'!$R$7:$S$71,2,0)),0,VLOOKUP($B46,'[1]MENGENLS1 19-07-2000'!$R$7:$S$71,2,0))</f>
        <v>-75</v>
      </c>
      <c r="D46" s="167" t="n">
        <f aca="false">IF(ISNA(VLOOKUP($B46,'[1]MENGENLS1 19-07-2000'!$U$7:$V$60,2,0)),0,VLOOKUP($B46,'[1]MENGENLS1 19-07-2000'!$U$7:$V$60,2,0))</f>
        <v>-25</v>
      </c>
      <c r="E46" s="167" t="n">
        <f aca="false">IF(ISNA(VLOOKUP($B46,'[1]MENGENLS1 19-07-2000'!$X$7:$Y$27,2,0)),0,VLOOKUP($B46,'[1]MENGENLS1 19-07-2000'!$X$7:$Y$27,2,0))</f>
        <v>0</v>
      </c>
      <c r="F46" s="167" t="n">
        <f aca="false">IF(ISNA(VLOOKUP($B46,'[1]MENGENLS1 19-07-2000'!$AA$7:$AB$35,2,0)),0,VLOOKUP($B46,'[1]MENGENLS1 19-07-2000'!$AA$7:$AB$35,2,0))</f>
        <v>0</v>
      </c>
      <c r="G46" s="167" t="n">
        <f aca="false">IF(ISNA(VLOOKUP($B46,'[1]MENGENLS1 19-07-2000'!$AD$7:$AE$38,2,0)),0,VLOOKUP($B46,'[1]MENGENLS1 19-07-2000'!$AD$7:$AE$38,2,0))</f>
        <v>0</v>
      </c>
      <c r="H46" s="167" t="n">
        <f aca="false">IF(ISNA(VLOOKUP($B46,'[1]MENGENLS1 19-07-2000'!$AG$7:$AH$20,2,0)),0,VLOOKUP($B46,'[1]MENGENLS1 19-07-2000'!$AG$7:$AH$20,2,0))</f>
        <v>0</v>
      </c>
      <c r="I46" s="167" t="n">
        <f aca="false">IF(ISNA(VLOOKUP($B46,'[1]MENGENLS1 19-07-2000'!$AJ$7:$AK$38,2,0)),0,VLOOKUP($B46,'[1]MENGENLS1 19-07-2000'!$AJ$7:$AK$38,2,0))</f>
        <v>0</v>
      </c>
      <c r="J46" s="167" t="n">
        <f aca="false">IF(ISNA(VLOOKUP($B46,'[1]MENGENLS1 19-07-2000'!$AM$7:$AN$38,2,0)),0,VLOOKUP($B46,'[1]MENGENLS1 19-07-2000'!$AM$7:$AN$38,2,0))</f>
        <v>0</v>
      </c>
      <c r="K46" s="167" t="n">
        <f aca="false">IF(ISNA(VLOOKUP($B46,'[1]MENGENLS1 19-07-2000'!$AP$7:$AQ$12,2,0)),0,VLOOKUP($B46,'[1]MENGENLS1 19-07-2000'!$AP$7:$AQ$12,2,0))</f>
        <v>0</v>
      </c>
      <c r="M46" s="112" t="n">
        <v>0</v>
      </c>
      <c r="N46" s="170" t="n">
        <v>0</v>
      </c>
      <c r="O46" s="170" t="n">
        <v>0</v>
      </c>
      <c r="P46" s="170" t="n">
        <v>0</v>
      </c>
      <c r="Q46" s="170" t="n">
        <v>0</v>
      </c>
      <c r="R46" s="170" t="n">
        <v>0</v>
      </c>
      <c r="S46" s="170" t="n">
        <v>0</v>
      </c>
      <c r="T46" s="170" t="n">
        <v>0</v>
      </c>
      <c r="U46" s="170" t="n">
        <v>0</v>
      </c>
      <c r="V46" s="170" t="n">
        <v>0</v>
      </c>
      <c r="W46" s="170"/>
      <c r="X46" s="170"/>
      <c r="Y46" s="170"/>
      <c r="Z46" s="170"/>
      <c r="AA46" s="170"/>
      <c r="AB46" s="170"/>
      <c r="AC46" s="150"/>
      <c r="AD46" s="171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</row>
    <row r="47" customFormat="false" ht="12.75" hidden="false" customHeight="false" outlineLevel="0" collapsed="false">
      <c r="B47" s="172" t="n">
        <f aca="false">DATE(YEAR(B46),MONTH(B46)+1,1)</f>
        <v>38078</v>
      </c>
      <c r="C47" s="173" t="n">
        <f aca="false">IF(ISNA(VLOOKUP($B47,'[1]MENGENLS1 19-07-2000'!$R$7:$S$71,2,0)),0,VLOOKUP($B47,'[1]MENGENLS1 19-07-2000'!$R$7:$S$71,2,0))</f>
        <v>-100</v>
      </c>
      <c r="D47" s="167" t="n">
        <f aca="false">IF(ISNA(VLOOKUP($B47,'[1]MENGENLS1 19-07-2000'!$U$7:$V$60,2,0)),0,VLOOKUP($B47,'[1]MENGENLS1 19-07-2000'!$U$7:$V$60,2,0))</f>
        <v>-25</v>
      </c>
      <c r="E47" s="167" t="n">
        <f aca="false">IF(ISNA(VLOOKUP($B47,'[1]MENGENLS1 19-07-2000'!$X$7:$Y$27,2,0)),0,VLOOKUP($B47,'[1]MENGENLS1 19-07-2000'!$X$7:$Y$27,2,0))</f>
        <v>0</v>
      </c>
      <c r="F47" s="167" t="n">
        <f aca="false">IF(ISNA(VLOOKUP($B47,'[1]MENGENLS1 19-07-2000'!$AA$7:$AB$35,2,0)),0,VLOOKUP($B47,'[1]MENGENLS1 19-07-2000'!$AA$7:$AB$35,2,0))</f>
        <v>0</v>
      </c>
      <c r="G47" s="167" t="n">
        <f aca="false">IF(ISNA(VLOOKUP($B47,'[1]MENGENLS1 19-07-2000'!$AD$7:$AE$38,2,0)),0,VLOOKUP($B47,'[1]MENGENLS1 19-07-2000'!$AD$7:$AE$38,2,0))</f>
        <v>0</v>
      </c>
      <c r="H47" s="167" t="n">
        <f aca="false">IF(ISNA(VLOOKUP($B47,'[1]MENGENLS1 19-07-2000'!$AG$7:$AH$20,2,0)),0,VLOOKUP($B47,'[1]MENGENLS1 19-07-2000'!$AG$7:$AH$20,2,0))</f>
        <v>0</v>
      </c>
      <c r="I47" s="167" t="n">
        <f aca="false">IF(ISNA(VLOOKUP($B47,'[1]MENGENLS1 19-07-2000'!$AJ$7:$AK$38,2,0)),0,VLOOKUP($B47,'[1]MENGENLS1 19-07-2000'!$AJ$7:$AK$38,2,0))</f>
        <v>0</v>
      </c>
      <c r="J47" s="167" t="n">
        <f aca="false">IF(ISNA(VLOOKUP($B47,'[1]MENGENLS1 19-07-2000'!$AM$7:$AN$38,2,0)),0,VLOOKUP($B47,'[1]MENGENLS1 19-07-2000'!$AM$7:$AN$38,2,0))</f>
        <v>0</v>
      </c>
      <c r="K47" s="167" t="n">
        <f aca="false">IF(ISNA(VLOOKUP($B47,'[1]MENGENLS1 19-07-2000'!$AP$7:$AQ$12,2,0)),0,VLOOKUP($B47,'[1]MENGENLS1 19-07-2000'!$AP$7:$AQ$12,2,0))</f>
        <v>0</v>
      </c>
      <c r="M47" s="112" t="n">
        <v>0</v>
      </c>
      <c r="N47" s="176" t="n">
        <v>0</v>
      </c>
      <c r="O47" s="176" t="n">
        <v>0</v>
      </c>
      <c r="P47" s="176" t="n">
        <v>0</v>
      </c>
      <c r="Q47" s="176" t="n">
        <v>0</v>
      </c>
      <c r="R47" s="176" t="n">
        <v>0</v>
      </c>
      <c r="S47" s="176" t="n">
        <v>0</v>
      </c>
      <c r="T47" s="176" t="n">
        <v>0</v>
      </c>
      <c r="U47" s="176" t="n">
        <v>0</v>
      </c>
      <c r="V47" s="176" t="n">
        <v>0</v>
      </c>
      <c r="W47" s="176"/>
      <c r="X47" s="176"/>
      <c r="Y47" s="176"/>
      <c r="Z47" s="176"/>
      <c r="AA47" s="176"/>
      <c r="AB47" s="176"/>
      <c r="AC47" s="150"/>
      <c r="AD47" s="171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</row>
    <row r="48" customFormat="false" ht="12.75" hidden="false" customHeight="false" outlineLevel="0" collapsed="false">
      <c r="B48" s="172" t="n">
        <f aca="false">DATE(YEAR(B47),MONTH(B47)+1,1)</f>
        <v>38108</v>
      </c>
      <c r="C48" s="173" t="n">
        <f aca="false">IF(ISNA(VLOOKUP($B48,'[1]MENGENLS1 19-07-2000'!$R$7:$S$71,2,0)),0,VLOOKUP($B48,'[1]MENGENLS1 19-07-2000'!$R$7:$S$71,2,0))</f>
        <v>-75</v>
      </c>
      <c r="D48" s="167" t="n">
        <f aca="false">IF(ISNA(VLOOKUP($B48,'[1]MENGENLS1 19-07-2000'!$U$7:$V$60,2,0)),0,VLOOKUP($B48,'[1]MENGENLS1 19-07-2000'!$U$7:$V$60,2,0))</f>
        <v>-25</v>
      </c>
      <c r="E48" s="167" t="n">
        <f aca="false">IF(ISNA(VLOOKUP($B48,'[1]MENGENLS1 19-07-2000'!$X$7:$Y$27,2,0)),0,VLOOKUP($B48,'[1]MENGENLS1 19-07-2000'!$X$7:$Y$27,2,0))</f>
        <v>0</v>
      </c>
      <c r="F48" s="167" t="n">
        <f aca="false">IF(ISNA(VLOOKUP($B48,'[1]MENGENLS1 19-07-2000'!$AA$7:$AB$35,2,0)),0,VLOOKUP($B48,'[1]MENGENLS1 19-07-2000'!$AA$7:$AB$35,2,0))</f>
        <v>0</v>
      </c>
      <c r="G48" s="167" t="n">
        <f aca="false">IF(ISNA(VLOOKUP($B48,'[1]MENGENLS1 19-07-2000'!$AD$7:$AE$38,2,0)),0,VLOOKUP($B48,'[1]MENGENLS1 19-07-2000'!$AD$7:$AE$38,2,0))</f>
        <v>0</v>
      </c>
      <c r="H48" s="167" t="n">
        <f aca="false">IF(ISNA(VLOOKUP($B48,'[1]MENGENLS1 19-07-2000'!$AG$7:$AH$20,2,0)),0,VLOOKUP($B48,'[1]MENGENLS1 19-07-2000'!$AG$7:$AH$20,2,0))</f>
        <v>0</v>
      </c>
      <c r="I48" s="167" t="n">
        <f aca="false">IF(ISNA(VLOOKUP($B48,'[1]MENGENLS1 19-07-2000'!$AJ$7:$AK$38,2,0)),0,VLOOKUP($B48,'[1]MENGENLS1 19-07-2000'!$AJ$7:$AK$38,2,0))</f>
        <v>0</v>
      </c>
      <c r="J48" s="167" t="n">
        <f aca="false">IF(ISNA(VLOOKUP($B48,'[1]MENGENLS1 19-07-2000'!$AM$7:$AN$38,2,0)),0,VLOOKUP($B48,'[1]MENGENLS1 19-07-2000'!$AM$7:$AN$38,2,0))</f>
        <v>0</v>
      </c>
      <c r="K48" s="167" t="n">
        <f aca="false">IF(ISNA(VLOOKUP($B48,'[1]MENGENLS1 19-07-2000'!$AP$7:$AQ$12,2,0)),0,VLOOKUP($B48,'[1]MENGENLS1 19-07-2000'!$AP$7:$AQ$12,2,0))</f>
        <v>0</v>
      </c>
      <c r="M48" s="112" t="n">
        <v>0</v>
      </c>
      <c r="N48" s="170" t="n">
        <v>0</v>
      </c>
      <c r="O48" s="170" t="n">
        <v>0</v>
      </c>
      <c r="P48" s="170" t="n">
        <v>0</v>
      </c>
      <c r="Q48" s="170" t="n">
        <v>0</v>
      </c>
      <c r="R48" s="170" t="n">
        <v>0</v>
      </c>
      <c r="S48" s="170" t="n">
        <v>0</v>
      </c>
      <c r="T48" s="170" t="n">
        <v>0</v>
      </c>
      <c r="U48" s="170" t="n">
        <v>0</v>
      </c>
      <c r="V48" s="170" t="n">
        <v>0</v>
      </c>
      <c r="W48" s="170"/>
      <c r="X48" s="170"/>
      <c r="Y48" s="170"/>
      <c r="Z48" s="170"/>
      <c r="AA48" s="170"/>
      <c r="AB48" s="170"/>
      <c r="AC48" s="150"/>
      <c r="AD48" s="171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</row>
    <row r="49" customFormat="false" ht="12.75" hidden="false" customHeight="false" outlineLevel="0" collapsed="false">
      <c r="B49" s="172" t="n">
        <f aca="false">DATE(YEAR(B48),MONTH(B48)+1,1)</f>
        <v>38139</v>
      </c>
      <c r="C49" s="173" t="n">
        <f aca="false">IF(ISNA(VLOOKUP($B49,'[1]MENGENLS1 19-07-2000'!$R$7:$S$71,2,0)),0,VLOOKUP($B49,'[1]MENGENLS1 19-07-2000'!$R$7:$S$71,2,0))</f>
        <v>-100</v>
      </c>
      <c r="D49" s="167" t="n">
        <f aca="false">IF(ISNA(VLOOKUP($B49,'[1]MENGENLS1 19-07-2000'!$U$7:$V$60,2,0)),0,VLOOKUP($B49,'[1]MENGENLS1 19-07-2000'!$U$7:$V$60,2,0))</f>
        <v>-25</v>
      </c>
      <c r="E49" s="167" t="n">
        <f aca="false">IF(ISNA(VLOOKUP($B49,'[1]MENGENLS1 19-07-2000'!$X$7:$Y$27,2,0)),0,VLOOKUP($B49,'[1]MENGENLS1 19-07-2000'!$X$7:$Y$27,2,0))</f>
        <v>0</v>
      </c>
      <c r="F49" s="167" t="n">
        <f aca="false">IF(ISNA(VLOOKUP($B49,'[1]MENGENLS1 19-07-2000'!$AA$7:$AB$35,2,0)),0,VLOOKUP($B49,'[1]MENGENLS1 19-07-2000'!$AA$7:$AB$35,2,0))</f>
        <v>0</v>
      </c>
      <c r="G49" s="167" t="n">
        <f aca="false">IF(ISNA(VLOOKUP($B49,'[1]MENGENLS1 19-07-2000'!$AD$7:$AE$38,2,0)),0,VLOOKUP($B49,'[1]MENGENLS1 19-07-2000'!$AD$7:$AE$38,2,0))</f>
        <v>0</v>
      </c>
      <c r="H49" s="167" t="n">
        <f aca="false">IF(ISNA(VLOOKUP($B49,'[1]MENGENLS1 19-07-2000'!$AG$7:$AH$20,2,0)),0,VLOOKUP($B49,'[1]MENGENLS1 19-07-2000'!$AG$7:$AH$20,2,0))</f>
        <v>0</v>
      </c>
      <c r="I49" s="167" t="n">
        <f aca="false">IF(ISNA(VLOOKUP($B49,'[1]MENGENLS1 19-07-2000'!$AJ$7:$AK$38,2,0)),0,VLOOKUP($B49,'[1]MENGENLS1 19-07-2000'!$AJ$7:$AK$38,2,0))</f>
        <v>0</v>
      </c>
      <c r="J49" s="167" t="n">
        <f aca="false">IF(ISNA(VLOOKUP($B49,'[1]MENGENLS1 19-07-2000'!$AM$7:$AN$38,2,0)),0,VLOOKUP($B49,'[1]MENGENLS1 19-07-2000'!$AM$7:$AN$38,2,0))</f>
        <v>0</v>
      </c>
      <c r="K49" s="167" t="n">
        <f aca="false">IF(ISNA(VLOOKUP($B49,'[1]MENGENLS1 19-07-2000'!$AP$7:$AQ$12,2,0)),0,VLOOKUP($B49,'[1]MENGENLS1 19-07-2000'!$AP$7:$AQ$12,2,0))</f>
        <v>0</v>
      </c>
      <c r="M49" s="112" t="n">
        <v>0</v>
      </c>
      <c r="N49" s="176" t="n">
        <v>0</v>
      </c>
      <c r="O49" s="176" t="n">
        <v>0</v>
      </c>
      <c r="P49" s="176" t="n">
        <v>0</v>
      </c>
      <c r="Q49" s="176" t="n">
        <v>0</v>
      </c>
      <c r="R49" s="176" t="n">
        <v>0</v>
      </c>
      <c r="S49" s="176" t="n">
        <v>0</v>
      </c>
      <c r="T49" s="176" t="n">
        <v>0</v>
      </c>
      <c r="U49" s="176" t="n">
        <v>0</v>
      </c>
      <c r="V49" s="176" t="n">
        <v>0</v>
      </c>
      <c r="W49" s="176"/>
      <c r="X49" s="176"/>
      <c r="Y49" s="176"/>
      <c r="Z49" s="176"/>
      <c r="AA49" s="176"/>
      <c r="AB49" s="176"/>
      <c r="AC49" s="150"/>
      <c r="AD49" s="171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R49" s="175"/>
      <c r="BS49" s="175"/>
      <c r="BT49" s="175"/>
      <c r="BU49" s="175"/>
      <c r="BV49" s="175"/>
      <c r="BW49" s="175"/>
      <c r="BX49" s="175"/>
    </row>
    <row r="50" customFormat="false" ht="12.75" hidden="false" customHeight="false" outlineLevel="0" collapsed="false">
      <c r="B50" s="172" t="n">
        <f aca="false">DATE(YEAR(B49),MONTH(B49)+1,1)</f>
        <v>38169</v>
      </c>
      <c r="C50" s="173" t="n">
        <f aca="false">IF(ISNA(VLOOKUP($B50,'[1]MENGENLS1 19-07-2000'!$R$7:$S$71,2,0)),0,VLOOKUP($B50,'[1]MENGENLS1 19-07-2000'!$R$7:$S$71,2,0))</f>
        <v>-75</v>
      </c>
      <c r="D50" s="167" t="n">
        <f aca="false">IF(ISNA(VLOOKUP($B50,'[1]MENGENLS1 19-07-2000'!$U$7:$V$60,2,0)),0,VLOOKUP($B50,'[1]MENGENLS1 19-07-2000'!$U$7:$V$60,2,0))</f>
        <v>-25</v>
      </c>
      <c r="E50" s="167" t="n">
        <f aca="false">IF(ISNA(VLOOKUP($B50,'[1]MENGENLS1 19-07-2000'!$X$7:$Y$27,2,0)),0,VLOOKUP($B50,'[1]MENGENLS1 19-07-2000'!$X$7:$Y$27,2,0))</f>
        <v>0</v>
      </c>
      <c r="F50" s="167" t="n">
        <f aca="false">IF(ISNA(VLOOKUP($B50,'[1]MENGENLS1 19-07-2000'!$AA$7:$AB$35,2,0)),0,VLOOKUP($B50,'[1]MENGENLS1 19-07-2000'!$AA$7:$AB$35,2,0))</f>
        <v>0</v>
      </c>
      <c r="G50" s="167" t="n">
        <f aca="false">IF(ISNA(VLOOKUP($B50,'[1]MENGENLS1 19-07-2000'!$AD$7:$AE$38,2,0)),0,VLOOKUP($B50,'[1]MENGENLS1 19-07-2000'!$AD$7:$AE$38,2,0))</f>
        <v>0</v>
      </c>
      <c r="H50" s="167" t="n">
        <f aca="false">IF(ISNA(VLOOKUP($B50,'[1]MENGENLS1 19-07-2000'!$AG$7:$AH$20,2,0)),0,VLOOKUP($B50,'[1]MENGENLS1 19-07-2000'!$AG$7:$AH$20,2,0))</f>
        <v>0</v>
      </c>
      <c r="I50" s="167" t="n">
        <f aca="false">IF(ISNA(VLOOKUP($B50,'[1]MENGENLS1 19-07-2000'!$AJ$7:$AK$38,2,0)),0,VLOOKUP($B50,'[1]MENGENLS1 19-07-2000'!$AJ$7:$AK$38,2,0))</f>
        <v>0</v>
      </c>
      <c r="J50" s="167" t="n">
        <f aca="false">IF(ISNA(VLOOKUP($B50,'[1]MENGENLS1 19-07-2000'!$AM$7:$AN$38,2,0)),0,VLOOKUP($B50,'[1]MENGENLS1 19-07-2000'!$AM$7:$AN$38,2,0))</f>
        <v>0</v>
      </c>
      <c r="K50" s="167" t="n">
        <f aca="false">IF(ISNA(VLOOKUP($B50,'[1]MENGENLS1 19-07-2000'!$AP$7:$AQ$12,2,0)),0,VLOOKUP($B50,'[1]MENGENLS1 19-07-2000'!$AP$7:$AQ$12,2,0))</f>
        <v>0</v>
      </c>
      <c r="M50" s="112" t="n">
        <v>0</v>
      </c>
      <c r="N50" s="170" t="n">
        <v>0</v>
      </c>
      <c r="O50" s="170" t="n">
        <v>0</v>
      </c>
      <c r="P50" s="170" t="n">
        <v>0</v>
      </c>
      <c r="Q50" s="170" t="n">
        <v>0</v>
      </c>
      <c r="R50" s="170" t="n">
        <v>0</v>
      </c>
      <c r="S50" s="170" t="n">
        <v>0</v>
      </c>
      <c r="T50" s="170" t="n">
        <v>0</v>
      </c>
      <c r="U50" s="170" t="n">
        <v>0</v>
      </c>
      <c r="V50" s="170" t="n">
        <v>0</v>
      </c>
      <c r="W50" s="170"/>
      <c r="X50" s="170"/>
      <c r="Y50" s="170"/>
      <c r="Z50" s="170"/>
      <c r="AA50" s="170"/>
      <c r="AB50" s="170"/>
      <c r="AC50" s="150"/>
      <c r="AD50" s="171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</row>
    <row r="51" customFormat="false" ht="12.75" hidden="false" customHeight="false" outlineLevel="0" collapsed="false">
      <c r="B51" s="172" t="n">
        <f aca="false">DATE(YEAR(B50),MONTH(B50)+1,1)</f>
        <v>38200</v>
      </c>
      <c r="C51" s="173" t="n">
        <f aca="false">IF(ISNA(VLOOKUP($B51,'[1]MENGENLS1 19-07-2000'!$R$7:$S$71,2,0)),0,VLOOKUP($B51,'[1]MENGENLS1 19-07-2000'!$R$7:$S$71,2,0))</f>
        <v>-25</v>
      </c>
      <c r="D51" s="167" t="n">
        <f aca="false">IF(ISNA(VLOOKUP($B51,'[1]MENGENLS1 19-07-2000'!$U$7:$V$60,2,0)),0,VLOOKUP($B51,'[1]MENGENLS1 19-07-2000'!$U$7:$V$60,2,0))</f>
        <v>-25</v>
      </c>
      <c r="E51" s="167" t="n">
        <f aca="false">IF(ISNA(VLOOKUP($B51,'[1]MENGENLS1 19-07-2000'!$X$7:$Y$27,2,0)),0,VLOOKUP($B51,'[1]MENGENLS1 19-07-2000'!$X$7:$Y$27,2,0))</f>
        <v>0</v>
      </c>
      <c r="F51" s="167" t="n">
        <f aca="false">IF(ISNA(VLOOKUP($B51,'[1]MENGENLS1 19-07-2000'!$AA$7:$AB$35,2,0)),0,VLOOKUP($B51,'[1]MENGENLS1 19-07-2000'!$AA$7:$AB$35,2,0))</f>
        <v>0</v>
      </c>
      <c r="G51" s="167" t="n">
        <f aca="false">IF(ISNA(VLOOKUP($B51,'[1]MENGENLS1 19-07-2000'!$AD$7:$AE$38,2,0)),0,VLOOKUP($B51,'[1]MENGENLS1 19-07-2000'!$AD$7:$AE$38,2,0))</f>
        <v>0</v>
      </c>
      <c r="H51" s="167" t="n">
        <f aca="false">IF(ISNA(VLOOKUP($B51,'[1]MENGENLS1 19-07-2000'!$AG$7:$AH$20,2,0)),0,VLOOKUP($B51,'[1]MENGENLS1 19-07-2000'!$AG$7:$AH$20,2,0))</f>
        <v>0</v>
      </c>
      <c r="I51" s="167" t="n">
        <f aca="false">IF(ISNA(VLOOKUP($B51,'[1]MENGENLS1 19-07-2000'!$AJ$7:$AK$38,2,0)),0,VLOOKUP($B51,'[1]MENGENLS1 19-07-2000'!$AJ$7:$AK$38,2,0))</f>
        <v>0</v>
      </c>
      <c r="J51" s="167" t="n">
        <f aca="false">IF(ISNA(VLOOKUP($B51,'[1]MENGENLS1 19-07-2000'!$AM$7:$AN$38,2,0)),0,VLOOKUP($B51,'[1]MENGENLS1 19-07-2000'!$AM$7:$AN$38,2,0))</f>
        <v>0</v>
      </c>
      <c r="K51" s="167" t="n">
        <f aca="false">IF(ISNA(VLOOKUP($B51,'[1]MENGENLS1 19-07-2000'!$AP$7:$AQ$12,2,0)),0,VLOOKUP($B51,'[1]MENGENLS1 19-07-2000'!$AP$7:$AQ$12,2,0))</f>
        <v>0</v>
      </c>
      <c r="M51" s="112" t="n">
        <v>0</v>
      </c>
      <c r="N51" s="176" t="n">
        <v>0</v>
      </c>
      <c r="O51" s="176" t="n">
        <v>0</v>
      </c>
      <c r="P51" s="176" t="n">
        <v>0</v>
      </c>
      <c r="Q51" s="176" t="n">
        <v>0</v>
      </c>
      <c r="R51" s="176" t="n">
        <v>0</v>
      </c>
      <c r="S51" s="176" t="n">
        <v>0</v>
      </c>
      <c r="T51" s="176" t="n">
        <v>0</v>
      </c>
      <c r="U51" s="176" t="n">
        <v>0</v>
      </c>
      <c r="V51" s="176" t="n">
        <v>0</v>
      </c>
      <c r="W51" s="176"/>
      <c r="X51" s="176"/>
      <c r="Y51" s="176"/>
      <c r="Z51" s="176"/>
      <c r="AA51" s="176"/>
      <c r="AB51" s="176"/>
      <c r="AC51" s="150"/>
      <c r="AD51" s="171"/>
    </row>
    <row r="52" customFormat="false" ht="12.75" hidden="false" customHeight="false" outlineLevel="0" collapsed="false">
      <c r="B52" s="172" t="n">
        <f aca="false">DATE(YEAR(B51),MONTH(B51)+1,1)</f>
        <v>38231</v>
      </c>
      <c r="C52" s="173" t="n">
        <f aca="false">IF(ISNA(VLOOKUP($B52,'[1]MENGENLS1 19-07-2000'!$R$7:$S$71,2,0)),0,VLOOKUP($B52,'[1]MENGENLS1 19-07-2000'!$R$7:$S$71,2,0))</f>
        <v>0</v>
      </c>
      <c r="D52" s="167" t="n">
        <f aca="false">IF(ISNA(VLOOKUP($B52,'[1]MENGENLS1 19-07-2000'!$U$7:$V$60,2,0)),0,VLOOKUP($B52,'[1]MENGENLS1 19-07-2000'!$U$7:$V$60,2,0))</f>
        <v>-25</v>
      </c>
      <c r="E52" s="167" t="n">
        <f aca="false">IF(ISNA(VLOOKUP($B52,'[1]MENGENLS1 19-07-2000'!$X$7:$Y$27,2,0)),0,VLOOKUP($B52,'[1]MENGENLS1 19-07-2000'!$X$7:$Y$27,2,0))</f>
        <v>0</v>
      </c>
      <c r="F52" s="167" t="n">
        <f aca="false">IF(ISNA(VLOOKUP($B52,'[1]MENGENLS1 19-07-2000'!$AA$7:$AB$35,2,0)),0,VLOOKUP($B52,'[1]MENGENLS1 19-07-2000'!$AA$7:$AB$35,2,0))</f>
        <v>0</v>
      </c>
      <c r="G52" s="167" t="n">
        <f aca="false">IF(ISNA(VLOOKUP($B52,'[1]MENGENLS1 19-07-2000'!$AD$7:$AE$38,2,0)),0,VLOOKUP($B52,'[1]MENGENLS1 19-07-2000'!$AD$7:$AE$38,2,0))</f>
        <v>0</v>
      </c>
      <c r="H52" s="167" t="n">
        <f aca="false">IF(ISNA(VLOOKUP($B52,'[1]MENGENLS1 19-07-2000'!$AG$7:$AH$20,2,0)),0,VLOOKUP($B52,'[1]MENGENLS1 19-07-2000'!$AG$7:$AH$20,2,0))</f>
        <v>0</v>
      </c>
      <c r="I52" s="167" t="n">
        <f aca="false">IF(ISNA(VLOOKUP($B52,'[1]MENGENLS1 19-07-2000'!$AJ$7:$AK$38,2,0)),0,VLOOKUP($B52,'[1]MENGENLS1 19-07-2000'!$AJ$7:$AK$38,2,0))</f>
        <v>0</v>
      </c>
      <c r="J52" s="167" t="n">
        <f aca="false">IF(ISNA(VLOOKUP($B52,'[1]MENGENLS1 19-07-2000'!$AM$7:$AN$38,2,0)),0,VLOOKUP($B52,'[1]MENGENLS1 19-07-2000'!$AM$7:$AN$38,2,0))</f>
        <v>0</v>
      </c>
      <c r="K52" s="167" t="n">
        <f aca="false">IF(ISNA(VLOOKUP($B52,'[1]MENGENLS1 19-07-2000'!$AP$7:$AQ$12,2,0)),0,VLOOKUP($B52,'[1]MENGENLS1 19-07-2000'!$AP$7:$AQ$12,2,0))</f>
        <v>0</v>
      </c>
      <c r="M52" s="112" t="n">
        <v>0</v>
      </c>
      <c r="N52" s="170" t="n">
        <v>0</v>
      </c>
      <c r="O52" s="170" t="n">
        <v>0</v>
      </c>
      <c r="P52" s="170" t="n">
        <v>0</v>
      </c>
      <c r="Q52" s="170" t="n">
        <v>0</v>
      </c>
      <c r="R52" s="170" t="n">
        <v>0</v>
      </c>
      <c r="S52" s="170" t="n">
        <v>0</v>
      </c>
      <c r="T52" s="170" t="n">
        <v>0</v>
      </c>
      <c r="U52" s="170" t="n">
        <v>0</v>
      </c>
      <c r="V52" s="170" t="n">
        <v>0</v>
      </c>
      <c r="W52" s="170"/>
      <c r="X52" s="170"/>
      <c r="Y52" s="170"/>
      <c r="Z52" s="170"/>
      <c r="AA52" s="170"/>
      <c r="AB52" s="170"/>
      <c r="AC52" s="150"/>
      <c r="AD52" s="171"/>
    </row>
    <row r="53" customFormat="false" ht="12.75" hidden="false" customHeight="false" outlineLevel="0" collapsed="false">
      <c r="B53" s="172" t="n">
        <f aca="false">DATE(YEAR(B52),MONTH(B52)+1,1)</f>
        <v>38261</v>
      </c>
      <c r="C53" s="173" t="n">
        <f aca="false">IF(ISNA(VLOOKUP($B53,'[1]MENGENLS1 19-07-2000'!$R$7:$S$71,2,0)),0,VLOOKUP($B53,'[1]MENGENLS1 19-07-2000'!$R$7:$S$71,2,0))</f>
        <v>-25</v>
      </c>
      <c r="D53" s="167" t="n">
        <f aca="false">IF(ISNA(VLOOKUP($B53,'[1]MENGENLS1 19-07-2000'!$U$7:$V$60,2,0)),0,VLOOKUP($B53,'[1]MENGENLS1 19-07-2000'!$U$7:$V$60,2,0))</f>
        <v>-25</v>
      </c>
      <c r="E53" s="167" t="n">
        <f aca="false">IF(ISNA(VLOOKUP($B53,'[1]MENGENLS1 19-07-2000'!$X$7:$Y$27,2,0)),0,VLOOKUP($B53,'[1]MENGENLS1 19-07-2000'!$X$7:$Y$27,2,0))</f>
        <v>0</v>
      </c>
      <c r="F53" s="167" t="n">
        <f aca="false">IF(ISNA(VLOOKUP($B53,'[1]MENGENLS1 19-07-2000'!$AA$7:$AB$35,2,0)),0,VLOOKUP($B53,'[1]MENGENLS1 19-07-2000'!$AA$7:$AB$35,2,0))</f>
        <v>0</v>
      </c>
      <c r="G53" s="167" t="n">
        <f aca="false">IF(ISNA(VLOOKUP($B53,'[1]MENGENLS1 19-07-2000'!$AD$7:$AE$38,2,0)),0,VLOOKUP($B53,'[1]MENGENLS1 19-07-2000'!$AD$7:$AE$38,2,0))</f>
        <v>0</v>
      </c>
      <c r="H53" s="167" t="n">
        <f aca="false">IF(ISNA(VLOOKUP($B53,'[1]MENGENLS1 19-07-2000'!$AG$7:$AH$20,2,0)),0,VLOOKUP($B53,'[1]MENGENLS1 19-07-2000'!$AG$7:$AH$20,2,0))</f>
        <v>0</v>
      </c>
      <c r="I53" s="167" t="n">
        <f aca="false">IF(ISNA(VLOOKUP($B53,'[1]MENGENLS1 19-07-2000'!$AJ$7:$AK$38,2,0)),0,VLOOKUP($B53,'[1]MENGENLS1 19-07-2000'!$AJ$7:$AK$38,2,0))</f>
        <v>0</v>
      </c>
      <c r="J53" s="167" t="n">
        <f aca="false">IF(ISNA(VLOOKUP($B53,'[1]MENGENLS1 19-07-2000'!$AM$7:$AN$38,2,0)),0,VLOOKUP($B53,'[1]MENGENLS1 19-07-2000'!$AM$7:$AN$38,2,0))</f>
        <v>0</v>
      </c>
      <c r="K53" s="167" t="n">
        <f aca="false">IF(ISNA(VLOOKUP($B53,'[1]MENGENLS1 19-07-2000'!$AP$7:$AQ$12,2,0)),0,VLOOKUP($B53,'[1]MENGENLS1 19-07-2000'!$AP$7:$AQ$12,2,0))</f>
        <v>0</v>
      </c>
      <c r="M53" s="112" t="n">
        <v>0</v>
      </c>
      <c r="N53" s="176" t="n">
        <v>0</v>
      </c>
      <c r="O53" s="176" t="n">
        <v>0</v>
      </c>
      <c r="P53" s="176" t="n">
        <v>0</v>
      </c>
      <c r="Q53" s="176" t="n">
        <v>0</v>
      </c>
      <c r="R53" s="176" t="n">
        <v>0</v>
      </c>
      <c r="S53" s="176" t="n">
        <v>0</v>
      </c>
      <c r="T53" s="176" t="n">
        <v>0</v>
      </c>
      <c r="U53" s="176" t="n">
        <v>0</v>
      </c>
      <c r="V53" s="176" t="n">
        <v>0</v>
      </c>
      <c r="W53" s="176"/>
      <c r="X53" s="176"/>
      <c r="Y53" s="176"/>
      <c r="Z53" s="176"/>
      <c r="AA53" s="176"/>
      <c r="AB53" s="176"/>
      <c r="AC53" s="150"/>
      <c r="AD53" s="171"/>
    </row>
    <row r="54" customFormat="false" ht="12.75" hidden="false" customHeight="false" outlineLevel="0" collapsed="false">
      <c r="B54" s="172" t="n">
        <f aca="false">DATE(YEAR(B53),MONTH(B53)+1,1)</f>
        <v>38292</v>
      </c>
      <c r="C54" s="173" t="n">
        <f aca="false">IF(ISNA(VLOOKUP($B54,'[1]MENGENLS1 19-07-2000'!$R$7:$S$71,2,0)),0,VLOOKUP($B54,'[1]MENGENLS1 19-07-2000'!$R$7:$S$71,2,0))</f>
        <v>0</v>
      </c>
      <c r="D54" s="167" t="n">
        <f aca="false">IF(ISNA(VLOOKUP($B54,'[1]MENGENLS1 19-07-2000'!$U$7:$V$60,2,0)),0,VLOOKUP($B54,'[1]MENGENLS1 19-07-2000'!$U$7:$V$60,2,0))</f>
        <v>-25</v>
      </c>
      <c r="E54" s="167" t="n">
        <f aca="false">IF(ISNA(VLOOKUP($B54,'[1]MENGENLS1 19-07-2000'!$X$7:$Y$27,2,0)),0,VLOOKUP($B54,'[1]MENGENLS1 19-07-2000'!$X$7:$Y$27,2,0))</f>
        <v>0</v>
      </c>
      <c r="F54" s="167" t="n">
        <f aca="false">IF(ISNA(VLOOKUP($B54,'[1]MENGENLS1 19-07-2000'!$AA$7:$AB$35,2,0)),0,VLOOKUP($B54,'[1]MENGENLS1 19-07-2000'!$AA$7:$AB$35,2,0))</f>
        <v>0</v>
      </c>
      <c r="G54" s="167" t="n">
        <f aca="false">IF(ISNA(VLOOKUP($B54,'[1]MENGENLS1 19-07-2000'!$AD$7:$AE$38,2,0)),0,VLOOKUP($B54,'[1]MENGENLS1 19-07-2000'!$AD$7:$AE$38,2,0))</f>
        <v>0</v>
      </c>
      <c r="H54" s="167" t="n">
        <f aca="false">IF(ISNA(VLOOKUP($B54,'[1]MENGENLS1 19-07-2000'!$AG$7:$AH$20,2,0)),0,VLOOKUP($B54,'[1]MENGENLS1 19-07-2000'!$AG$7:$AH$20,2,0))</f>
        <v>0</v>
      </c>
      <c r="I54" s="167" t="n">
        <f aca="false">IF(ISNA(VLOOKUP($B54,'[1]MENGENLS1 19-07-2000'!$AJ$7:$AK$38,2,0)),0,VLOOKUP($B54,'[1]MENGENLS1 19-07-2000'!$AJ$7:$AK$38,2,0))</f>
        <v>0</v>
      </c>
      <c r="J54" s="167" t="n">
        <f aca="false">IF(ISNA(VLOOKUP($B54,'[1]MENGENLS1 19-07-2000'!$AM$7:$AN$38,2,0)),0,VLOOKUP($B54,'[1]MENGENLS1 19-07-2000'!$AM$7:$AN$38,2,0))</f>
        <v>0</v>
      </c>
      <c r="K54" s="167" t="n">
        <f aca="false">IF(ISNA(VLOOKUP($B54,'[1]MENGENLS1 19-07-2000'!$AP$7:$AQ$12,2,0)),0,VLOOKUP($B54,'[1]MENGENLS1 19-07-2000'!$AP$7:$AQ$12,2,0))</f>
        <v>0</v>
      </c>
      <c r="M54" s="112" t="n">
        <v>0</v>
      </c>
      <c r="N54" s="170" t="n">
        <v>0</v>
      </c>
      <c r="O54" s="170" t="n">
        <v>0</v>
      </c>
      <c r="P54" s="170" t="n">
        <v>0</v>
      </c>
      <c r="Q54" s="170" t="n">
        <v>0</v>
      </c>
      <c r="R54" s="170" t="n">
        <v>0</v>
      </c>
      <c r="S54" s="170" t="n">
        <v>0</v>
      </c>
      <c r="T54" s="170" t="n">
        <v>0</v>
      </c>
      <c r="U54" s="170" t="n">
        <v>0</v>
      </c>
      <c r="V54" s="170" t="n">
        <v>0</v>
      </c>
      <c r="W54" s="170"/>
      <c r="X54" s="170"/>
      <c r="Y54" s="170"/>
      <c r="Z54" s="170"/>
      <c r="AA54" s="170"/>
      <c r="AB54" s="170"/>
      <c r="AC54" s="150"/>
      <c r="AD54" s="171"/>
    </row>
    <row r="55" customFormat="false" ht="12.75" hidden="false" customHeight="false" outlineLevel="0" collapsed="false">
      <c r="B55" s="172" t="n">
        <f aca="false">DATE(YEAR(B54),MONTH(B54)+1,1)</f>
        <v>38322</v>
      </c>
      <c r="C55" s="173" t="n">
        <f aca="false">IF(ISNA(VLOOKUP($B55,'[1]MENGENLS1 19-07-2000'!$R$7:$S$71,2,0)),0,VLOOKUP($B55,'[1]MENGENLS1 19-07-2000'!$R$7:$S$71,2,0))</f>
        <v>-15025</v>
      </c>
      <c r="D55" s="167" t="n">
        <f aca="false">IF(ISNA(VLOOKUP($B55,'[1]MENGENLS1 19-07-2000'!$U$7:$V$60,2,0)),0,VLOOKUP($B55,'[1]MENGENLS1 19-07-2000'!$U$7:$V$60,2,0))</f>
        <v>-25</v>
      </c>
      <c r="E55" s="167" t="n">
        <f aca="false">IF(ISNA(VLOOKUP($B55,'[1]MENGENLS1 19-07-2000'!$X$7:$Y$27,2,0)),0,VLOOKUP($B55,'[1]MENGENLS1 19-07-2000'!$X$7:$Y$27,2,0))</f>
        <v>0</v>
      </c>
      <c r="F55" s="167" t="n">
        <f aca="false">IF(ISNA(VLOOKUP($B55,'[1]MENGENLS1 19-07-2000'!$AA$7:$AB$35,2,0)),0,VLOOKUP($B55,'[1]MENGENLS1 19-07-2000'!$AA$7:$AB$35,2,0))</f>
        <v>0</v>
      </c>
      <c r="G55" s="167" t="n">
        <f aca="false">IF(ISNA(VLOOKUP($B55,'[1]MENGENLS1 19-07-2000'!$AD$7:$AE$38,2,0)),0,VLOOKUP($B55,'[1]MENGENLS1 19-07-2000'!$AD$7:$AE$38,2,0))</f>
        <v>0</v>
      </c>
      <c r="H55" s="167" t="n">
        <f aca="false">IF(ISNA(VLOOKUP($B55,'[1]MENGENLS1 19-07-2000'!$AG$7:$AH$20,2,0)),0,VLOOKUP($B55,'[1]MENGENLS1 19-07-2000'!$AG$7:$AH$20,2,0))</f>
        <v>0</v>
      </c>
      <c r="I55" s="167" t="n">
        <f aca="false">IF(ISNA(VLOOKUP($B55,'[1]MENGENLS1 19-07-2000'!$AJ$7:$AK$38,2,0)),0,VLOOKUP($B55,'[1]MENGENLS1 19-07-2000'!$AJ$7:$AK$38,2,0))</f>
        <v>0</v>
      </c>
      <c r="J55" s="167" t="n">
        <f aca="false">IF(ISNA(VLOOKUP($B55,'[1]MENGENLS1 19-07-2000'!$AM$7:$AN$38,2,0)),0,VLOOKUP($B55,'[1]MENGENLS1 19-07-2000'!$AM$7:$AN$38,2,0))</f>
        <v>0</v>
      </c>
      <c r="K55" s="167" t="n">
        <f aca="false">IF(ISNA(VLOOKUP($B55,'[1]MENGENLS1 19-07-2000'!$AP$7:$AQ$12,2,0)),0,VLOOKUP($B55,'[1]MENGENLS1 19-07-2000'!$AP$7:$AQ$12,2,0))</f>
        <v>0</v>
      </c>
      <c r="M55" s="112" t="n">
        <v>0</v>
      </c>
      <c r="N55" s="176" t="n">
        <v>0</v>
      </c>
      <c r="O55" s="176" t="n">
        <v>0</v>
      </c>
      <c r="P55" s="176" t="n">
        <v>0</v>
      </c>
      <c r="Q55" s="176" t="n">
        <v>0</v>
      </c>
      <c r="R55" s="176" t="n">
        <v>0</v>
      </c>
      <c r="S55" s="176" t="n">
        <v>0</v>
      </c>
      <c r="T55" s="176" t="n">
        <v>0</v>
      </c>
      <c r="U55" s="176" t="n">
        <v>0</v>
      </c>
      <c r="V55" s="176" t="n">
        <v>0</v>
      </c>
      <c r="W55" s="176"/>
      <c r="X55" s="176"/>
      <c r="Y55" s="176"/>
      <c r="Z55" s="176"/>
      <c r="AA55" s="176"/>
      <c r="AB55" s="176"/>
      <c r="AC55" s="150"/>
      <c r="AD55" s="171"/>
    </row>
    <row r="56" customFormat="false" ht="12.75" hidden="false" customHeight="false" outlineLevel="0" collapsed="false">
      <c r="B56" s="172" t="n">
        <f aca="false">DATE(YEAR(B55),MONTH(B55)+1,1)</f>
        <v>38353</v>
      </c>
      <c r="C56" s="173" t="n">
        <f aca="false">IF(ISNA(VLOOKUP($B56,'[1]MENGENLS1 19-07-2000'!$R$7:$S$71,2,0)),0,VLOOKUP($B56,'[1]MENGENLS1 19-07-2000'!$R$7:$S$71,2,0))</f>
        <v>0</v>
      </c>
      <c r="D56" s="167" t="n">
        <f aca="false">IF(ISNA(VLOOKUP($B56,'[1]MENGENLS1 19-07-2000'!$U$7:$V$60,2,0)),0,VLOOKUP($B56,'[1]MENGENLS1 19-07-2000'!$U$7:$V$60,2,0))</f>
        <v>0</v>
      </c>
      <c r="E56" s="167" t="n">
        <f aca="false">IF(ISNA(VLOOKUP($B56,'[1]MENGENLS1 19-07-2000'!$X$7:$Y$27,2,0)),0,VLOOKUP($B56,'[1]MENGENLS1 19-07-2000'!$X$7:$Y$27,2,0))</f>
        <v>0</v>
      </c>
      <c r="F56" s="167" t="n">
        <f aca="false">IF(ISNA(VLOOKUP($B56,'[1]MENGENLS1 19-07-2000'!$AA$7:$AB$35,2,0)),0,VLOOKUP($B56,'[1]MENGENLS1 19-07-2000'!$AA$7:$AB$35,2,0))</f>
        <v>0</v>
      </c>
      <c r="G56" s="167" t="n">
        <f aca="false">IF(ISNA(VLOOKUP($B56,'[1]MENGENLS1 19-07-2000'!$AD$7:$AE$38,2,0)),0,VLOOKUP($B56,'[1]MENGENLS1 19-07-2000'!$AD$7:$AE$38,2,0))</f>
        <v>0</v>
      </c>
      <c r="H56" s="167" t="n">
        <f aca="false">IF(ISNA(VLOOKUP($B56,'[1]MENGENLS1 19-07-2000'!$AG$7:$AH$20,2,0)),0,VLOOKUP($B56,'[1]MENGENLS1 19-07-2000'!$AG$7:$AH$20,2,0))</f>
        <v>0</v>
      </c>
      <c r="I56" s="167" t="n">
        <f aca="false">IF(ISNA(VLOOKUP($B56,'[1]MENGENLS1 19-07-2000'!$AJ$7:$AK$38,2,0)),0,VLOOKUP($B56,'[1]MENGENLS1 19-07-2000'!$AJ$7:$AK$38,2,0))</f>
        <v>0</v>
      </c>
      <c r="J56" s="167" t="n">
        <f aca="false">IF(ISNA(VLOOKUP($B56,'[1]MENGENLS1 19-07-2000'!$AM$7:$AN$38,2,0)),0,VLOOKUP($B56,'[1]MENGENLS1 19-07-2000'!$AM$7:$AN$38,2,0))</f>
        <v>0</v>
      </c>
      <c r="K56" s="167" t="n">
        <f aca="false">IF(ISNA(VLOOKUP($B56,'[1]MENGENLS1 19-07-2000'!$AP$7:$AQ$12,2,0)),0,VLOOKUP($B56,'[1]MENGENLS1 19-07-2000'!$AP$7:$AQ$12,2,0))</f>
        <v>0</v>
      </c>
      <c r="M56" s="112" t="n">
        <v>0</v>
      </c>
      <c r="N56" s="170" t="n">
        <v>0</v>
      </c>
      <c r="O56" s="170" t="n">
        <v>0</v>
      </c>
      <c r="P56" s="170" t="n">
        <v>0</v>
      </c>
      <c r="Q56" s="170" t="n">
        <v>0</v>
      </c>
      <c r="R56" s="170" t="n">
        <v>0</v>
      </c>
      <c r="S56" s="170" t="n">
        <v>0</v>
      </c>
      <c r="T56" s="170" t="n">
        <v>0</v>
      </c>
      <c r="U56" s="170" t="n">
        <v>0</v>
      </c>
      <c r="V56" s="170" t="n">
        <v>0</v>
      </c>
      <c r="W56" s="170"/>
      <c r="X56" s="170"/>
      <c r="Y56" s="170"/>
      <c r="Z56" s="170"/>
      <c r="AA56" s="170"/>
      <c r="AB56" s="170"/>
      <c r="AC56" s="150"/>
      <c r="AD56" s="171"/>
    </row>
    <row r="57" customFormat="false" ht="12.75" hidden="false" customHeight="false" outlineLevel="0" collapsed="false">
      <c r="B57" s="172" t="n">
        <f aca="false">DATE(YEAR(B56),MONTH(B56)+1,1)</f>
        <v>38384</v>
      </c>
      <c r="C57" s="173" t="n">
        <f aca="false">IF(ISNA(VLOOKUP($B57,'[1]MENGENLS1 19-07-2000'!$R$7:$S$71,2,0)),0,VLOOKUP($B57,'[1]MENGENLS1 19-07-2000'!$R$7:$S$71,2,0))</f>
        <v>-25</v>
      </c>
      <c r="D57" s="167" t="n">
        <f aca="false">IF(ISNA(VLOOKUP($B57,'[1]MENGENLS1 19-07-2000'!$U$7:$V$60,2,0)),0,VLOOKUP($B57,'[1]MENGENLS1 19-07-2000'!$U$7:$V$60,2,0))</f>
        <v>0</v>
      </c>
      <c r="E57" s="167" t="n">
        <f aca="false">IF(ISNA(VLOOKUP($B57,'[1]MENGENLS1 19-07-2000'!$X$7:$Y$27,2,0)),0,VLOOKUP($B57,'[1]MENGENLS1 19-07-2000'!$X$7:$Y$27,2,0))</f>
        <v>0</v>
      </c>
      <c r="F57" s="167" t="n">
        <f aca="false">IF(ISNA(VLOOKUP($B57,'[1]MENGENLS1 19-07-2000'!$AA$7:$AB$35,2,0)),0,VLOOKUP($B57,'[1]MENGENLS1 19-07-2000'!$AA$7:$AB$35,2,0))</f>
        <v>0</v>
      </c>
      <c r="G57" s="167" t="n">
        <f aca="false">IF(ISNA(VLOOKUP($B57,'[1]MENGENLS1 19-07-2000'!$AD$7:$AE$38,2,0)),0,VLOOKUP($B57,'[1]MENGENLS1 19-07-2000'!$AD$7:$AE$38,2,0))</f>
        <v>0</v>
      </c>
      <c r="H57" s="167" t="n">
        <f aca="false">IF(ISNA(VLOOKUP($B57,'[1]MENGENLS1 19-07-2000'!$AG$7:$AH$20,2,0)),0,VLOOKUP($B57,'[1]MENGENLS1 19-07-2000'!$AG$7:$AH$20,2,0))</f>
        <v>0</v>
      </c>
      <c r="I57" s="167" t="n">
        <f aca="false">IF(ISNA(VLOOKUP($B57,'[1]MENGENLS1 19-07-2000'!$AJ$7:$AK$38,2,0)),0,VLOOKUP($B57,'[1]MENGENLS1 19-07-2000'!$AJ$7:$AK$38,2,0))</f>
        <v>0</v>
      </c>
      <c r="J57" s="167" t="n">
        <f aca="false">IF(ISNA(VLOOKUP($B57,'[1]MENGENLS1 19-07-2000'!$AM$7:$AN$38,2,0)),0,VLOOKUP($B57,'[1]MENGENLS1 19-07-2000'!$AM$7:$AN$38,2,0))</f>
        <v>0</v>
      </c>
      <c r="K57" s="167" t="n">
        <f aca="false">IF(ISNA(VLOOKUP($B57,'[1]MENGENLS1 19-07-2000'!$AP$7:$AQ$12,2,0)),0,VLOOKUP($B57,'[1]MENGENLS1 19-07-2000'!$AP$7:$AQ$12,2,0))</f>
        <v>0</v>
      </c>
      <c r="M57" s="112" t="n">
        <v>0</v>
      </c>
      <c r="N57" s="176" t="n">
        <v>0</v>
      </c>
      <c r="O57" s="176" t="n">
        <v>0</v>
      </c>
      <c r="P57" s="176" t="n">
        <v>0</v>
      </c>
      <c r="Q57" s="176" t="n">
        <v>0</v>
      </c>
      <c r="R57" s="176" t="n">
        <v>0</v>
      </c>
      <c r="S57" s="176" t="n">
        <v>0</v>
      </c>
      <c r="T57" s="176" t="n">
        <v>0</v>
      </c>
      <c r="U57" s="176" t="n">
        <v>0</v>
      </c>
      <c r="V57" s="176" t="n">
        <v>0</v>
      </c>
      <c r="W57" s="176"/>
      <c r="X57" s="176"/>
      <c r="Y57" s="176"/>
      <c r="Z57" s="176"/>
      <c r="AA57" s="176"/>
      <c r="AB57" s="176"/>
      <c r="AC57" s="150"/>
      <c r="AD57" s="171"/>
    </row>
    <row r="58" customFormat="false" ht="12.75" hidden="false" customHeight="false" outlineLevel="0" collapsed="false">
      <c r="B58" s="172" t="n">
        <f aca="false">DATE(YEAR(B57),MONTH(B57)+1,1)</f>
        <v>38412</v>
      </c>
      <c r="C58" s="173" t="n">
        <f aca="false">IF(ISNA(VLOOKUP($B58,'[1]MENGENLS1 19-07-2000'!$R$7:$S$71,2,0)),0,VLOOKUP($B58,'[1]MENGENLS1 19-07-2000'!$R$7:$S$71,2,0))</f>
        <v>0</v>
      </c>
      <c r="D58" s="167" t="n">
        <f aca="false">IF(ISNA(VLOOKUP($B58,'[1]MENGENLS1 19-07-2000'!$U$7:$V$60,2,0)),0,VLOOKUP($B58,'[1]MENGENLS1 19-07-2000'!$U$7:$V$60,2,0))</f>
        <v>0</v>
      </c>
      <c r="E58" s="167" t="n">
        <f aca="false">IF(ISNA(VLOOKUP($B58,'[1]MENGENLS1 19-07-2000'!$X$7:$Y$27,2,0)),0,VLOOKUP($B58,'[1]MENGENLS1 19-07-2000'!$X$7:$Y$27,2,0))</f>
        <v>0</v>
      </c>
      <c r="F58" s="167" t="n">
        <f aca="false">IF(ISNA(VLOOKUP($B58,'[1]MENGENLS1 19-07-2000'!$AA$7:$AB$35,2,0)),0,VLOOKUP($B58,'[1]MENGENLS1 19-07-2000'!$AA$7:$AB$35,2,0))</f>
        <v>0</v>
      </c>
      <c r="G58" s="167" t="n">
        <f aca="false">IF(ISNA(VLOOKUP($B58,'[1]MENGENLS1 19-07-2000'!$AD$7:$AE$38,2,0)),0,VLOOKUP($B58,'[1]MENGENLS1 19-07-2000'!$AD$7:$AE$38,2,0))</f>
        <v>0</v>
      </c>
      <c r="H58" s="167" t="n">
        <f aca="false">IF(ISNA(VLOOKUP($B58,'[1]MENGENLS1 19-07-2000'!$AG$7:$AH$20,2,0)),0,VLOOKUP($B58,'[1]MENGENLS1 19-07-2000'!$AG$7:$AH$20,2,0))</f>
        <v>0</v>
      </c>
      <c r="I58" s="167" t="n">
        <f aca="false">IF(ISNA(VLOOKUP($B58,'[1]MENGENLS1 19-07-2000'!$AJ$7:$AK$38,2,0)),0,VLOOKUP($B58,'[1]MENGENLS1 19-07-2000'!$AJ$7:$AK$38,2,0))</f>
        <v>0</v>
      </c>
      <c r="J58" s="167" t="n">
        <f aca="false">IF(ISNA(VLOOKUP($B58,'[1]MENGENLS1 19-07-2000'!$AM$7:$AN$38,2,0)),0,VLOOKUP($B58,'[1]MENGENLS1 19-07-2000'!$AM$7:$AN$38,2,0))</f>
        <v>0</v>
      </c>
      <c r="K58" s="167" t="n">
        <f aca="false">IF(ISNA(VLOOKUP($B58,'[1]MENGENLS1 19-07-2000'!$AP$7:$AQ$12,2,0)),0,VLOOKUP($B58,'[1]MENGENLS1 19-07-2000'!$AP$7:$AQ$12,2,0))</f>
        <v>0</v>
      </c>
      <c r="M58" s="112" t="n">
        <v>0</v>
      </c>
      <c r="N58" s="170" t="n">
        <v>0</v>
      </c>
      <c r="O58" s="170" t="n">
        <v>0</v>
      </c>
      <c r="P58" s="170" t="n">
        <v>0</v>
      </c>
      <c r="Q58" s="170" t="n">
        <v>0</v>
      </c>
      <c r="R58" s="170" t="n">
        <v>0</v>
      </c>
      <c r="S58" s="170" t="n">
        <v>0</v>
      </c>
      <c r="T58" s="170" t="n">
        <v>0</v>
      </c>
      <c r="U58" s="170" t="n">
        <v>0</v>
      </c>
      <c r="V58" s="170" t="n">
        <v>0</v>
      </c>
      <c r="W58" s="170"/>
      <c r="X58" s="170"/>
      <c r="Y58" s="170"/>
      <c r="Z58" s="170"/>
      <c r="AA58" s="170"/>
      <c r="AB58" s="170"/>
      <c r="AC58" s="150"/>
      <c r="AD58" s="171"/>
    </row>
    <row r="59" customFormat="false" ht="12.75" hidden="false" customHeight="false" outlineLevel="0" collapsed="false">
      <c r="B59" s="172" t="n">
        <f aca="false">DATE(YEAR(B58),MONTH(B58)+1,1)</f>
        <v>38443</v>
      </c>
      <c r="C59" s="173" t="n">
        <f aca="false">IF(ISNA(VLOOKUP($B59,'[1]MENGENLS1 19-07-2000'!$R$7:$S$71,2,0)),0,VLOOKUP($B59,'[1]MENGENLS1 19-07-2000'!$R$7:$S$71,2,0))</f>
        <v>-25</v>
      </c>
      <c r="D59" s="167" t="n">
        <f aca="false">IF(ISNA(VLOOKUP($B59,'[1]MENGENLS1 19-07-2000'!$U$7:$V$60,2,0)),0,VLOOKUP($B59,'[1]MENGENLS1 19-07-2000'!$U$7:$V$60,2,0))</f>
        <v>0</v>
      </c>
      <c r="E59" s="167" t="n">
        <f aca="false">IF(ISNA(VLOOKUP($B59,'[1]MENGENLS1 19-07-2000'!$X$7:$Y$27,2,0)),0,VLOOKUP($B59,'[1]MENGENLS1 19-07-2000'!$X$7:$Y$27,2,0))</f>
        <v>0</v>
      </c>
      <c r="F59" s="167" t="n">
        <f aca="false">IF(ISNA(VLOOKUP($B59,'[1]MENGENLS1 19-07-2000'!$AA$7:$AB$35,2,0)),0,VLOOKUP($B59,'[1]MENGENLS1 19-07-2000'!$AA$7:$AB$35,2,0))</f>
        <v>0</v>
      </c>
      <c r="G59" s="167" t="n">
        <f aca="false">IF(ISNA(VLOOKUP($B59,'[1]MENGENLS1 19-07-2000'!$AD$7:$AE$38,2,0)),0,VLOOKUP($B59,'[1]MENGENLS1 19-07-2000'!$AD$7:$AE$38,2,0))</f>
        <v>0</v>
      </c>
      <c r="H59" s="167" t="n">
        <f aca="false">IF(ISNA(VLOOKUP($B59,'[1]MENGENLS1 19-07-2000'!$AG$7:$AH$20,2,0)),0,VLOOKUP($B59,'[1]MENGENLS1 19-07-2000'!$AG$7:$AH$20,2,0))</f>
        <v>0</v>
      </c>
      <c r="I59" s="167" t="n">
        <f aca="false">IF(ISNA(VLOOKUP($B59,'[1]MENGENLS1 19-07-2000'!$AJ$7:$AK$38,2,0)),0,VLOOKUP($B59,'[1]MENGENLS1 19-07-2000'!$AJ$7:$AK$38,2,0))</f>
        <v>0</v>
      </c>
      <c r="J59" s="167" t="n">
        <f aca="false">IF(ISNA(VLOOKUP($B59,'[1]MENGENLS1 19-07-2000'!$AM$7:$AN$38,2,0)),0,VLOOKUP($B59,'[1]MENGENLS1 19-07-2000'!$AM$7:$AN$38,2,0))</f>
        <v>0</v>
      </c>
      <c r="K59" s="167" t="n">
        <f aca="false">IF(ISNA(VLOOKUP($B59,'[1]MENGENLS1 19-07-2000'!$AP$7:$AQ$12,2,0)),0,VLOOKUP($B59,'[1]MENGENLS1 19-07-2000'!$AP$7:$AQ$12,2,0))</f>
        <v>0</v>
      </c>
      <c r="M59" s="112" t="n">
        <v>0</v>
      </c>
      <c r="N59" s="176" t="n">
        <v>0</v>
      </c>
      <c r="O59" s="176" t="n">
        <v>0</v>
      </c>
      <c r="P59" s="176" t="n">
        <v>0</v>
      </c>
      <c r="Q59" s="176" t="n">
        <v>0</v>
      </c>
      <c r="R59" s="176" t="n">
        <v>0</v>
      </c>
      <c r="S59" s="176" t="n">
        <v>0</v>
      </c>
      <c r="T59" s="176" t="n">
        <v>0</v>
      </c>
      <c r="U59" s="176" t="n">
        <v>0</v>
      </c>
      <c r="V59" s="176" t="n">
        <v>0</v>
      </c>
      <c r="W59" s="176"/>
      <c r="X59" s="176"/>
      <c r="Y59" s="176"/>
      <c r="Z59" s="176"/>
      <c r="AA59" s="176"/>
      <c r="AB59" s="176"/>
      <c r="AC59" s="150"/>
      <c r="AD59" s="171"/>
    </row>
    <row r="60" customFormat="false" ht="12.75" hidden="false" customHeight="false" outlineLevel="0" collapsed="false">
      <c r="B60" s="172" t="n">
        <f aca="false">DATE(YEAR(B59),MONTH(B59)+1,1)</f>
        <v>38473</v>
      </c>
      <c r="C60" s="173" t="n">
        <f aca="false">IF(ISNA(VLOOKUP($B60,'[1]MENGENLS1 19-07-2000'!$R$7:$S$71,2,0)),0,VLOOKUP($B60,'[1]MENGENLS1 19-07-2000'!$R$7:$S$71,2,0))</f>
        <v>0</v>
      </c>
      <c r="D60" s="167" t="n">
        <f aca="false">IF(ISNA(VLOOKUP($B60,'[1]MENGENLS1 19-07-2000'!$U$7:$V$60,2,0)),0,VLOOKUP($B60,'[1]MENGENLS1 19-07-2000'!$U$7:$V$60,2,0))</f>
        <v>0</v>
      </c>
      <c r="E60" s="167" t="n">
        <f aca="false">IF(ISNA(VLOOKUP($B60,'[1]MENGENLS1 19-07-2000'!$X$7:$Y$27,2,0)),0,VLOOKUP($B60,'[1]MENGENLS1 19-07-2000'!$X$7:$Y$27,2,0))</f>
        <v>0</v>
      </c>
      <c r="F60" s="167" t="n">
        <f aca="false">IF(ISNA(VLOOKUP($B60,'[1]MENGENLS1 19-07-2000'!$AA$7:$AB$35,2,0)),0,VLOOKUP($B60,'[1]MENGENLS1 19-07-2000'!$AA$7:$AB$35,2,0))</f>
        <v>0</v>
      </c>
      <c r="G60" s="167" t="n">
        <f aca="false">IF(ISNA(VLOOKUP($B60,'[1]MENGENLS1 19-07-2000'!$AD$7:$AE$38,2,0)),0,VLOOKUP($B60,'[1]MENGENLS1 19-07-2000'!$AD$7:$AE$38,2,0))</f>
        <v>0</v>
      </c>
      <c r="H60" s="167" t="n">
        <f aca="false">IF(ISNA(VLOOKUP($B60,'[1]MENGENLS1 19-07-2000'!$AG$7:$AH$20,2,0)),0,VLOOKUP($B60,'[1]MENGENLS1 19-07-2000'!$AG$7:$AH$20,2,0))</f>
        <v>0</v>
      </c>
      <c r="I60" s="167" t="n">
        <f aca="false">IF(ISNA(VLOOKUP($B60,'[1]MENGENLS1 19-07-2000'!$AJ$7:$AK$38,2,0)),0,VLOOKUP($B60,'[1]MENGENLS1 19-07-2000'!$AJ$7:$AK$38,2,0))</f>
        <v>0</v>
      </c>
      <c r="J60" s="167" t="n">
        <f aca="false">IF(ISNA(VLOOKUP($B60,'[1]MENGENLS1 19-07-2000'!$AM$7:$AN$38,2,0)),0,VLOOKUP($B60,'[1]MENGENLS1 19-07-2000'!$AM$7:$AN$38,2,0))</f>
        <v>0</v>
      </c>
      <c r="K60" s="167" t="n">
        <f aca="false">IF(ISNA(VLOOKUP($B60,'[1]MENGENLS1 19-07-2000'!$AP$7:$AQ$12,2,0)),0,VLOOKUP($B60,'[1]MENGENLS1 19-07-2000'!$AP$7:$AQ$12,2,0))</f>
        <v>0</v>
      </c>
      <c r="M60" s="112" t="n">
        <v>0</v>
      </c>
      <c r="N60" s="170" t="n">
        <v>0</v>
      </c>
      <c r="O60" s="170" t="n">
        <v>0</v>
      </c>
      <c r="P60" s="170" t="n">
        <v>0</v>
      </c>
      <c r="Q60" s="170" t="n">
        <v>0</v>
      </c>
      <c r="R60" s="170" t="n">
        <v>0</v>
      </c>
      <c r="S60" s="170" t="n">
        <v>0</v>
      </c>
      <c r="T60" s="170" t="n">
        <v>0</v>
      </c>
      <c r="U60" s="170" t="n">
        <v>0</v>
      </c>
      <c r="V60" s="170" t="n">
        <v>0</v>
      </c>
      <c r="W60" s="170"/>
      <c r="X60" s="170"/>
      <c r="Y60" s="170"/>
      <c r="Z60" s="170"/>
      <c r="AA60" s="170"/>
      <c r="AB60" s="170"/>
      <c r="AC60" s="150"/>
      <c r="AD60" s="171"/>
    </row>
    <row r="61" customFormat="false" ht="12.75" hidden="false" customHeight="false" outlineLevel="0" collapsed="false">
      <c r="B61" s="172" t="n">
        <f aca="false">DATE(YEAR(B60),MONTH(B60)+1,1)</f>
        <v>38504</v>
      </c>
      <c r="C61" s="173" t="n">
        <f aca="false">IF(ISNA(VLOOKUP($B61,'[1]MENGENLS1 19-07-2000'!$R$7:$S$71,2,0)),0,VLOOKUP($B61,'[1]MENGENLS1 19-07-2000'!$R$7:$S$71,2,0))</f>
        <v>-25</v>
      </c>
      <c r="D61" s="167" t="n">
        <f aca="false">IF(ISNA(VLOOKUP($B61,'[1]MENGENLS1 19-07-2000'!$U$7:$V$60,2,0)),0,VLOOKUP($B61,'[1]MENGENLS1 19-07-2000'!$U$7:$V$60,2,0))</f>
        <v>0</v>
      </c>
      <c r="E61" s="167" t="n">
        <f aca="false">IF(ISNA(VLOOKUP($B61,'[1]MENGENLS1 19-07-2000'!$X$7:$Y$27,2,0)),0,VLOOKUP($B61,'[1]MENGENLS1 19-07-2000'!$X$7:$Y$27,2,0))</f>
        <v>0</v>
      </c>
      <c r="F61" s="167" t="n">
        <f aca="false">IF(ISNA(VLOOKUP($B61,'[1]MENGENLS1 19-07-2000'!$AA$7:$AB$35,2,0)),0,VLOOKUP($B61,'[1]MENGENLS1 19-07-2000'!$AA$7:$AB$35,2,0))</f>
        <v>0</v>
      </c>
      <c r="G61" s="167" t="n">
        <f aca="false">IF(ISNA(VLOOKUP($B61,'[1]MENGENLS1 19-07-2000'!$AD$7:$AE$38,2,0)),0,VLOOKUP($B61,'[1]MENGENLS1 19-07-2000'!$AD$7:$AE$38,2,0))</f>
        <v>0</v>
      </c>
      <c r="H61" s="167" t="n">
        <f aca="false">IF(ISNA(VLOOKUP($B61,'[1]MENGENLS1 19-07-2000'!$AG$7:$AH$20,2,0)),0,VLOOKUP($B61,'[1]MENGENLS1 19-07-2000'!$AG$7:$AH$20,2,0))</f>
        <v>0</v>
      </c>
      <c r="I61" s="167" t="n">
        <f aca="false">IF(ISNA(VLOOKUP($B61,'[1]MENGENLS1 19-07-2000'!$AJ$7:$AK$38,2,0)),0,VLOOKUP($B61,'[1]MENGENLS1 19-07-2000'!$AJ$7:$AK$38,2,0))</f>
        <v>0</v>
      </c>
      <c r="J61" s="167" t="n">
        <f aca="false">IF(ISNA(VLOOKUP($B61,'[1]MENGENLS1 19-07-2000'!$AM$7:$AN$38,2,0)),0,VLOOKUP($B61,'[1]MENGENLS1 19-07-2000'!$AM$7:$AN$38,2,0))</f>
        <v>0</v>
      </c>
      <c r="K61" s="167" t="n">
        <f aca="false">IF(ISNA(VLOOKUP($B61,'[1]MENGENLS1 19-07-2000'!$AP$7:$AQ$12,2,0)),0,VLOOKUP($B61,'[1]MENGENLS1 19-07-2000'!$AP$7:$AQ$12,2,0))</f>
        <v>0</v>
      </c>
      <c r="M61" s="112" t="n">
        <v>0</v>
      </c>
      <c r="N61" s="176" t="n">
        <v>0</v>
      </c>
      <c r="O61" s="176" t="n">
        <v>0</v>
      </c>
      <c r="P61" s="176" t="n">
        <v>0</v>
      </c>
      <c r="Q61" s="176" t="n">
        <v>0</v>
      </c>
      <c r="R61" s="176" t="n">
        <v>0</v>
      </c>
      <c r="S61" s="176" t="n">
        <v>0</v>
      </c>
      <c r="T61" s="176" t="n">
        <v>0</v>
      </c>
      <c r="U61" s="176" t="n">
        <v>0</v>
      </c>
      <c r="V61" s="176" t="n">
        <v>0</v>
      </c>
      <c r="W61" s="176"/>
      <c r="X61" s="176"/>
      <c r="Y61" s="176"/>
      <c r="Z61" s="176"/>
      <c r="AA61" s="176"/>
      <c r="AB61" s="176"/>
      <c r="AC61" s="150"/>
      <c r="AD61" s="171"/>
    </row>
    <row r="62" customFormat="false" ht="12.75" hidden="false" customHeight="false" outlineLevel="0" collapsed="false">
      <c r="B62" s="172" t="n">
        <f aca="false">DATE(YEAR(B61),MONTH(B61)+1,1)</f>
        <v>38534</v>
      </c>
      <c r="C62" s="173" t="n">
        <f aca="false">IF(ISNA(VLOOKUP($B62,'[1]MENGENLS1 19-07-2000'!$R$7:$S$71,2,0)),0,VLOOKUP($B62,'[1]MENGENLS1 19-07-2000'!$R$7:$S$71,2,0))</f>
        <v>0</v>
      </c>
      <c r="D62" s="167" t="n">
        <f aca="false">IF(ISNA(VLOOKUP($B62,'[1]MENGENLS1 19-07-2000'!$U$7:$V$60,2,0)),0,VLOOKUP($B62,'[1]MENGENLS1 19-07-2000'!$U$7:$V$60,2,0))</f>
        <v>0</v>
      </c>
      <c r="E62" s="167" t="n">
        <f aca="false">IF(ISNA(VLOOKUP($B62,'[1]MENGENLS1 19-07-2000'!$X$7:$Y$27,2,0)),0,VLOOKUP($B62,'[1]MENGENLS1 19-07-2000'!$X$7:$Y$27,2,0))</f>
        <v>0</v>
      </c>
      <c r="F62" s="167" t="n">
        <f aca="false">IF(ISNA(VLOOKUP($B62,'[1]MENGENLS1 19-07-2000'!$AA$7:$AB$35,2,0)),0,VLOOKUP($B62,'[1]MENGENLS1 19-07-2000'!$AA$7:$AB$35,2,0))</f>
        <v>0</v>
      </c>
      <c r="G62" s="167" t="n">
        <f aca="false">IF(ISNA(VLOOKUP($B62,'[1]MENGENLS1 19-07-2000'!$AD$7:$AE$38,2,0)),0,VLOOKUP($B62,'[1]MENGENLS1 19-07-2000'!$AD$7:$AE$38,2,0))</f>
        <v>0</v>
      </c>
      <c r="H62" s="167" t="n">
        <f aca="false">IF(ISNA(VLOOKUP($B62,'[1]MENGENLS1 19-07-2000'!$AG$7:$AH$20,2,0)),0,VLOOKUP($B62,'[1]MENGENLS1 19-07-2000'!$AG$7:$AH$20,2,0))</f>
        <v>0</v>
      </c>
      <c r="I62" s="167" t="n">
        <f aca="false">IF(ISNA(VLOOKUP($B62,'[1]MENGENLS1 19-07-2000'!$AJ$7:$AK$38,2,0)),0,VLOOKUP($B62,'[1]MENGENLS1 19-07-2000'!$AJ$7:$AK$38,2,0))</f>
        <v>0</v>
      </c>
      <c r="J62" s="167" t="n">
        <f aca="false">IF(ISNA(VLOOKUP($B62,'[1]MENGENLS1 19-07-2000'!$AM$7:$AN$38,2,0)),0,VLOOKUP($B62,'[1]MENGENLS1 19-07-2000'!$AM$7:$AN$38,2,0))</f>
        <v>0</v>
      </c>
      <c r="K62" s="167" t="n">
        <f aca="false">IF(ISNA(VLOOKUP($B62,'[1]MENGENLS1 19-07-2000'!$AP$7:$AQ$12,2,0)),0,VLOOKUP($B62,'[1]MENGENLS1 19-07-2000'!$AP$7:$AQ$12,2,0))</f>
        <v>0</v>
      </c>
      <c r="M62" s="112" t="n">
        <v>0</v>
      </c>
      <c r="N62" s="170" t="n">
        <v>0</v>
      </c>
      <c r="O62" s="170" t="n">
        <v>0</v>
      </c>
      <c r="P62" s="170" t="n">
        <v>0</v>
      </c>
      <c r="Q62" s="170" t="n">
        <v>0</v>
      </c>
      <c r="R62" s="170" t="n">
        <v>0</v>
      </c>
      <c r="S62" s="170" t="n">
        <v>0</v>
      </c>
      <c r="T62" s="170" t="n">
        <v>0</v>
      </c>
      <c r="U62" s="170" t="n">
        <v>0</v>
      </c>
      <c r="V62" s="170" t="n">
        <v>0</v>
      </c>
      <c r="W62" s="170"/>
      <c r="X62" s="170"/>
      <c r="Y62" s="170"/>
      <c r="Z62" s="170"/>
      <c r="AA62" s="170"/>
      <c r="AB62" s="170"/>
      <c r="AC62" s="150"/>
      <c r="AD62" s="171"/>
    </row>
    <row r="63" customFormat="false" ht="12.75" hidden="false" customHeight="false" outlineLevel="0" collapsed="false">
      <c r="B63" s="172" t="n">
        <f aca="false">DATE(YEAR(B62),MONTH(B62)+1,1)</f>
        <v>38565</v>
      </c>
      <c r="C63" s="173" t="n">
        <f aca="false">IF(ISNA(VLOOKUP($B63,'[1]MENGENLS1 19-07-2000'!$R$7:$S$71,2,0)),0,VLOOKUP($B63,'[1]MENGENLS1 19-07-2000'!$R$7:$S$71,2,0))</f>
        <v>-25</v>
      </c>
      <c r="D63" s="167" t="n">
        <f aca="false">IF(ISNA(VLOOKUP($B63,'[1]MENGENLS1 19-07-2000'!$U$7:$V$60,2,0)),0,VLOOKUP($B63,'[1]MENGENLS1 19-07-2000'!$U$7:$V$60,2,0))</f>
        <v>0</v>
      </c>
      <c r="E63" s="167" t="n">
        <f aca="false">IF(ISNA(VLOOKUP($B63,'[1]MENGENLS1 19-07-2000'!$X$7:$Y$27,2,0)),0,VLOOKUP($B63,'[1]MENGENLS1 19-07-2000'!$X$7:$Y$27,2,0))</f>
        <v>0</v>
      </c>
      <c r="F63" s="167" t="n">
        <f aca="false">IF(ISNA(VLOOKUP($B63,'[1]MENGENLS1 19-07-2000'!$AA$7:$AB$35,2,0)),0,VLOOKUP($B63,'[1]MENGENLS1 19-07-2000'!$AA$7:$AB$35,2,0))</f>
        <v>0</v>
      </c>
      <c r="G63" s="167" t="n">
        <f aca="false">IF(ISNA(VLOOKUP($B63,'[1]MENGENLS1 19-07-2000'!$AD$7:$AE$38,2,0)),0,VLOOKUP($B63,'[1]MENGENLS1 19-07-2000'!$AD$7:$AE$38,2,0))</f>
        <v>0</v>
      </c>
      <c r="H63" s="167" t="n">
        <f aca="false">IF(ISNA(VLOOKUP($B63,'[1]MENGENLS1 19-07-2000'!$AG$7:$AH$20,2,0)),0,VLOOKUP($B63,'[1]MENGENLS1 19-07-2000'!$AG$7:$AH$20,2,0))</f>
        <v>0</v>
      </c>
      <c r="I63" s="167" t="n">
        <f aca="false">IF(ISNA(VLOOKUP($B63,'[1]MENGENLS1 19-07-2000'!$AJ$7:$AK$38,2,0)),0,VLOOKUP($B63,'[1]MENGENLS1 19-07-2000'!$AJ$7:$AK$38,2,0))</f>
        <v>0</v>
      </c>
      <c r="J63" s="167" t="n">
        <f aca="false">IF(ISNA(VLOOKUP($B63,'[1]MENGENLS1 19-07-2000'!$AM$7:$AN$38,2,0)),0,VLOOKUP($B63,'[1]MENGENLS1 19-07-2000'!$AM$7:$AN$38,2,0))</f>
        <v>0</v>
      </c>
      <c r="K63" s="167" t="n">
        <f aca="false">IF(ISNA(VLOOKUP($B63,'[1]MENGENLS1 19-07-2000'!$AP$7:$AQ$12,2,0)),0,VLOOKUP($B63,'[1]MENGENLS1 19-07-2000'!$AP$7:$AQ$12,2,0))</f>
        <v>0</v>
      </c>
      <c r="M63" s="112" t="n">
        <v>0</v>
      </c>
      <c r="N63" s="176" t="n">
        <v>0</v>
      </c>
      <c r="O63" s="176" t="n">
        <v>0</v>
      </c>
      <c r="P63" s="176" t="n">
        <v>0</v>
      </c>
      <c r="Q63" s="176" t="n">
        <v>0</v>
      </c>
      <c r="R63" s="176" t="n">
        <v>0</v>
      </c>
      <c r="S63" s="176" t="n">
        <v>0</v>
      </c>
      <c r="T63" s="176" t="n">
        <v>0</v>
      </c>
      <c r="U63" s="176" t="n">
        <v>0</v>
      </c>
      <c r="V63" s="176" t="n">
        <v>0</v>
      </c>
      <c r="W63" s="176"/>
      <c r="X63" s="176"/>
      <c r="Y63" s="176"/>
      <c r="Z63" s="176"/>
      <c r="AA63" s="176"/>
      <c r="AB63" s="176"/>
      <c r="AC63" s="150"/>
      <c r="AD63" s="171"/>
    </row>
    <row r="64" customFormat="false" ht="12.75" hidden="false" customHeight="false" outlineLevel="0" collapsed="false">
      <c r="B64" s="172" t="n">
        <f aca="false">DATE(YEAR(B63),MONTH(B63)+1,1)</f>
        <v>38596</v>
      </c>
      <c r="C64" s="173" t="n">
        <f aca="false">IF(ISNA(VLOOKUP($B64,'[1]MENGENLS1 19-07-2000'!$R$7:$S$71,2,0)),0,VLOOKUP($B64,'[1]MENGENLS1 19-07-2000'!$R$7:$S$71,2,0))</f>
        <v>0</v>
      </c>
      <c r="D64" s="167" t="n">
        <f aca="false">IF(ISNA(VLOOKUP($B64,'[1]MENGENLS1 19-07-2000'!$U$7:$V$60,2,0)),0,VLOOKUP($B64,'[1]MENGENLS1 19-07-2000'!$U$7:$V$60,2,0))</f>
        <v>0</v>
      </c>
      <c r="E64" s="167" t="n">
        <f aca="false">IF(ISNA(VLOOKUP($B64,'[1]MENGENLS1 19-07-2000'!$X$7:$Y$27,2,0)),0,VLOOKUP($B64,'[1]MENGENLS1 19-07-2000'!$X$7:$Y$27,2,0))</f>
        <v>0</v>
      </c>
      <c r="F64" s="167" t="n">
        <f aca="false">IF(ISNA(VLOOKUP($B64,'[1]MENGENLS1 19-07-2000'!$AA$7:$AB$35,2,0)),0,VLOOKUP($B64,'[1]MENGENLS1 19-07-2000'!$AA$7:$AB$35,2,0))</f>
        <v>0</v>
      </c>
      <c r="G64" s="167" t="n">
        <f aca="false">IF(ISNA(VLOOKUP($B64,'[1]MENGENLS1 19-07-2000'!$AD$7:$AE$38,2,0)),0,VLOOKUP($B64,'[1]MENGENLS1 19-07-2000'!$AD$7:$AE$38,2,0))</f>
        <v>0</v>
      </c>
      <c r="H64" s="167" t="n">
        <f aca="false">IF(ISNA(VLOOKUP($B64,'[1]MENGENLS1 19-07-2000'!$AG$7:$AH$20,2,0)),0,VLOOKUP($B64,'[1]MENGENLS1 19-07-2000'!$AG$7:$AH$20,2,0))</f>
        <v>0</v>
      </c>
      <c r="I64" s="167" t="n">
        <f aca="false">IF(ISNA(VLOOKUP($B64,'[1]MENGENLS1 19-07-2000'!$AJ$7:$AK$38,2,0)),0,VLOOKUP($B64,'[1]MENGENLS1 19-07-2000'!$AJ$7:$AK$38,2,0))</f>
        <v>0</v>
      </c>
      <c r="J64" s="167" t="n">
        <f aca="false">IF(ISNA(VLOOKUP($B64,'[1]MENGENLS1 19-07-2000'!$AM$7:$AN$38,2,0)),0,VLOOKUP($B64,'[1]MENGENLS1 19-07-2000'!$AM$7:$AN$38,2,0))</f>
        <v>0</v>
      </c>
      <c r="K64" s="167" t="n">
        <f aca="false">IF(ISNA(VLOOKUP($B64,'[1]MENGENLS1 19-07-2000'!$AP$7:$AQ$12,2,0)),0,VLOOKUP($B64,'[1]MENGENLS1 19-07-2000'!$AP$7:$AQ$12,2,0))</f>
        <v>0</v>
      </c>
      <c r="M64" s="112" t="n">
        <v>0</v>
      </c>
      <c r="N64" s="170" t="n">
        <v>0</v>
      </c>
      <c r="O64" s="170" t="n">
        <v>0</v>
      </c>
      <c r="P64" s="170" t="n">
        <v>0</v>
      </c>
      <c r="Q64" s="170" t="n">
        <v>0</v>
      </c>
      <c r="R64" s="170" t="n">
        <v>0</v>
      </c>
      <c r="S64" s="170" t="n">
        <v>0</v>
      </c>
      <c r="T64" s="170" t="n">
        <v>0</v>
      </c>
      <c r="U64" s="170" t="n">
        <v>0</v>
      </c>
      <c r="V64" s="170" t="n">
        <v>0</v>
      </c>
      <c r="W64" s="170"/>
      <c r="X64" s="170"/>
      <c r="Y64" s="170"/>
      <c r="Z64" s="170"/>
      <c r="AA64" s="170"/>
      <c r="AB64" s="170"/>
      <c r="AC64" s="150"/>
      <c r="AD64" s="171"/>
    </row>
    <row r="65" customFormat="false" ht="12.75" hidden="false" customHeight="false" outlineLevel="0" collapsed="false">
      <c r="B65" s="172" t="n">
        <f aca="false">DATE(YEAR(B64),MONTH(B64)+1,1)</f>
        <v>38626</v>
      </c>
      <c r="C65" s="173" t="n">
        <f aca="false">IF(ISNA(VLOOKUP($B65,'[1]MENGENLS1 19-07-2000'!$R$7:$S$71,2,0)),0,VLOOKUP($B65,'[1]MENGENLS1 19-07-2000'!$R$7:$S$71,2,0))</f>
        <v>-25</v>
      </c>
      <c r="D65" s="167" t="n">
        <f aca="false">IF(ISNA(VLOOKUP($B65,'[1]MENGENLS1 19-07-2000'!$U$7:$V$60,2,0)),0,VLOOKUP($B65,'[1]MENGENLS1 19-07-2000'!$U$7:$V$60,2,0))</f>
        <v>0</v>
      </c>
      <c r="E65" s="167" t="n">
        <f aca="false">IF(ISNA(VLOOKUP($B65,'[1]MENGENLS1 19-07-2000'!$X$7:$Y$27,2,0)),0,VLOOKUP($B65,'[1]MENGENLS1 19-07-2000'!$X$7:$Y$27,2,0))</f>
        <v>0</v>
      </c>
      <c r="F65" s="167" t="n">
        <f aca="false">IF(ISNA(VLOOKUP($B65,'[1]MENGENLS1 19-07-2000'!$AA$7:$AB$35,2,0)),0,VLOOKUP($B65,'[1]MENGENLS1 19-07-2000'!$AA$7:$AB$35,2,0))</f>
        <v>0</v>
      </c>
      <c r="G65" s="167" t="n">
        <f aca="false">IF(ISNA(VLOOKUP($B65,'[1]MENGENLS1 19-07-2000'!$AD$7:$AE$38,2,0)),0,VLOOKUP($B65,'[1]MENGENLS1 19-07-2000'!$AD$7:$AE$38,2,0))</f>
        <v>0</v>
      </c>
      <c r="H65" s="167" t="n">
        <f aca="false">IF(ISNA(VLOOKUP($B65,'[1]MENGENLS1 19-07-2000'!$AG$7:$AH$20,2,0)),0,VLOOKUP($B65,'[1]MENGENLS1 19-07-2000'!$AG$7:$AH$20,2,0))</f>
        <v>0</v>
      </c>
      <c r="I65" s="167" t="n">
        <f aca="false">IF(ISNA(VLOOKUP($B65,'[1]MENGENLS1 19-07-2000'!$AJ$7:$AK$38,2,0)),0,VLOOKUP($B65,'[1]MENGENLS1 19-07-2000'!$AJ$7:$AK$38,2,0))</f>
        <v>0</v>
      </c>
      <c r="J65" s="167" t="n">
        <f aca="false">IF(ISNA(VLOOKUP($B65,'[1]MENGENLS1 19-07-2000'!$AM$7:$AN$38,2,0)),0,VLOOKUP($B65,'[1]MENGENLS1 19-07-2000'!$AM$7:$AN$38,2,0))</f>
        <v>0</v>
      </c>
      <c r="K65" s="167" t="n">
        <f aca="false">IF(ISNA(VLOOKUP($B65,'[1]MENGENLS1 19-07-2000'!$AP$7:$AQ$12,2,0)),0,VLOOKUP($B65,'[1]MENGENLS1 19-07-2000'!$AP$7:$AQ$12,2,0))</f>
        <v>0</v>
      </c>
      <c r="M65" s="112" t="n">
        <v>0</v>
      </c>
      <c r="N65" s="176" t="n">
        <v>0</v>
      </c>
      <c r="O65" s="176" t="n">
        <v>0</v>
      </c>
      <c r="P65" s="176" t="n">
        <v>0</v>
      </c>
      <c r="Q65" s="176" t="n">
        <v>0</v>
      </c>
      <c r="R65" s="176" t="n">
        <v>0</v>
      </c>
      <c r="S65" s="176" t="n">
        <v>0</v>
      </c>
      <c r="T65" s="176" t="n">
        <v>0</v>
      </c>
      <c r="U65" s="176" t="n">
        <v>0</v>
      </c>
      <c r="V65" s="176" t="n">
        <v>0</v>
      </c>
      <c r="W65" s="176"/>
      <c r="X65" s="176"/>
      <c r="Y65" s="176"/>
      <c r="Z65" s="176"/>
      <c r="AA65" s="176"/>
      <c r="AB65" s="176"/>
      <c r="AC65" s="150"/>
      <c r="AD65" s="171"/>
    </row>
    <row r="66" customFormat="false" ht="12.75" hidden="false" customHeight="false" outlineLevel="0" collapsed="false">
      <c r="B66" s="172" t="n">
        <f aca="false">DATE(YEAR(B65),MONTH(B65)+1,1)</f>
        <v>38657</v>
      </c>
      <c r="C66" s="173" t="n">
        <f aca="false">IF(ISNA(VLOOKUP($B66,'[1]MENGENLS1 19-07-2000'!$R$7:$S$71,2,0)),0,VLOOKUP($B66,'[1]MENGENLS1 19-07-2000'!$R$7:$S$71,2,0))</f>
        <v>0</v>
      </c>
      <c r="D66" s="167" t="n">
        <f aca="false">IF(ISNA(VLOOKUP($B66,'[1]MENGENLS1 19-07-2000'!$U$7:$V$60,2,0)),0,VLOOKUP($B66,'[1]MENGENLS1 19-07-2000'!$U$7:$V$60,2,0))</f>
        <v>0</v>
      </c>
      <c r="E66" s="167" t="n">
        <f aca="false">IF(ISNA(VLOOKUP($B66,'[1]MENGENLS1 19-07-2000'!$X$7:$Y$27,2,0)),0,VLOOKUP($B66,'[1]MENGENLS1 19-07-2000'!$X$7:$Y$27,2,0))</f>
        <v>0</v>
      </c>
      <c r="F66" s="167" t="n">
        <f aca="false">IF(ISNA(VLOOKUP($B66,'[1]MENGENLS1 19-07-2000'!$AA$7:$AB$35,2,0)),0,VLOOKUP($B66,'[1]MENGENLS1 19-07-2000'!$AA$7:$AB$35,2,0))</f>
        <v>0</v>
      </c>
      <c r="G66" s="167" t="n">
        <f aca="false">IF(ISNA(VLOOKUP($B66,'[1]MENGENLS1 19-07-2000'!$AD$7:$AE$38,2,0)),0,VLOOKUP($B66,'[1]MENGENLS1 19-07-2000'!$AD$7:$AE$38,2,0))</f>
        <v>0</v>
      </c>
      <c r="H66" s="167" t="n">
        <f aca="false">IF(ISNA(VLOOKUP($B66,'[1]MENGENLS1 19-07-2000'!$AG$7:$AH$20,2,0)),0,VLOOKUP($B66,'[1]MENGENLS1 19-07-2000'!$AG$7:$AH$20,2,0))</f>
        <v>0</v>
      </c>
      <c r="I66" s="167" t="n">
        <f aca="false">IF(ISNA(VLOOKUP($B66,'[1]MENGENLS1 19-07-2000'!$AJ$7:$AK$38,2,0)),0,VLOOKUP($B66,'[1]MENGENLS1 19-07-2000'!$AJ$7:$AK$38,2,0))</f>
        <v>0</v>
      </c>
      <c r="J66" s="167" t="n">
        <f aca="false">IF(ISNA(VLOOKUP($B66,'[1]MENGENLS1 19-07-2000'!$AM$7:$AN$38,2,0)),0,VLOOKUP($B66,'[1]MENGENLS1 19-07-2000'!$AM$7:$AN$38,2,0))</f>
        <v>0</v>
      </c>
      <c r="K66" s="167" t="n">
        <f aca="false">IF(ISNA(VLOOKUP($B66,'[1]MENGENLS1 19-07-2000'!$AP$7:$AQ$12,2,0)),0,VLOOKUP($B66,'[1]MENGENLS1 19-07-2000'!$AP$7:$AQ$12,2,0))</f>
        <v>0</v>
      </c>
      <c r="M66" s="112" t="n">
        <v>0</v>
      </c>
      <c r="N66" s="170" t="n">
        <v>0</v>
      </c>
      <c r="O66" s="170" t="n">
        <v>0</v>
      </c>
      <c r="P66" s="170" t="n">
        <v>0</v>
      </c>
      <c r="Q66" s="170" t="n">
        <v>0</v>
      </c>
      <c r="R66" s="170" t="n">
        <v>0</v>
      </c>
      <c r="S66" s="170" t="n">
        <v>0</v>
      </c>
      <c r="T66" s="170" t="n">
        <v>0</v>
      </c>
      <c r="U66" s="170" t="n">
        <v>0</v>
      </c>
      <c r="V66" s="170" t="n">
        <v>0</v>
      </c>
      <c r="W66" s="170"/>
      <c r="X66" s="170"/>
      <c r="Y66" s="170"/>
      <c r="Z66" s="170"/>
      <c r="AA66" s="170"/>
      <c r="AB66" s="170"/>
      <c r="AC66" s="150"/>
      <c r="AD66" s="171"/>
    </row>
    <row r="67" customFormat="false" ht="12.75" hidden="false" customHeight="false" outlineLevel="0" collapsed="false">
      <c r="B67" s="172" t="n">
        <f aca="false">DATE(YEAR(B66),MONTH(B66)+1,1)</f>
        <v>38687</v>
      </c>
      <c r="C67" s="173" t="n">
        <f aca="false">IF(ISNA(VLOOKUP($B67,'[1]MENGENLS1 19-07-2000'!$R$7:$S$71,2,0)),0,VLOOKUP($B67,'[1]MENGENLS1 19-07-2000'!$R$7:$S$71,2,0))</f>
        <v>-25</v>
      </c>
      <c r="D67" s="167" t="n">
        <f aca="false">IF(ISNA(VLOOKUP($B67,'[1]MENGENLS1 19-07-2000'!$U$7:$V$60,2,0)),0,VLOOKUP($B67,'[1]MENGENLS1 19-07-2000'!$U$7:$V$60,2,0))</f>
        <v>0</v>
      </c>
      <c r="E67" s="167" t="n">
        <f aca="false">IF(ISNA(VLOOKUP($B67,'[1]MENGENLS1 19-07-2000'!$X$7:$Y$27,2,0)),0,VLOOKUP($B67,'[1]MENGENLS1 19-07-2000'!$X$7:$Y$27,2,0))</f>
        <v>0</v>
      </c>
      <c r="F67" s="167" t="n">
        <f aca="false">IF(ISNA(VLOOKUP($B67,'[1]MENGENLS1 19-07-2000'!$AA$7:$AB$35,2,0)),0,VLOOKUP($B67,'[1]MENGENLS1 19-07-2000'!$AA$7:$AB$35,2,0))</f>
        <v>0</v>
      </c>
      <c r="G67" s="167" t="n">
        <f aca="false">IF(ISNA(VLOOKUP($B67,'[1]MENGENLS1 19-07-2000'!$AD$7:$AE$38,2,0)),0,VLOOKUP($B67,'[1]MENGENLS1 19-07-2000'!$AD$7:$AE$38,2,0))</f>
        <v>0</v>
      </c>
      <c r="H67" s="167" t="n">
        <f aca="false">IF(ISNA(VLOOKUP($B67,'[1]MENGENLS1 19-07-2000'!$AG$7:$AH$20,2,0)),0,VLOOKUP($B67,'[1]MENGENLS1 19-07-2000'!$AG$7:$AH$20,2,0))</f>
        <v>0</v>
      </c>
      <c r="I67" s="167" t="n">
        <f aca="false">IF(ISNA(VLOOKUP($B67,'[1]MENGENLS1 19-07-2000'!$AJ$7:$AK$38,2,0)),0,VLOOKUP($B67,'[1]MENGENLS1 19-07-2000'!$AJ$7:$AK$38,2,0))</f>
        <v>0</v>
      </c>
      <c r="J67" s="167" t="n">
        <f aca="false">IF(ISNA(VLOOKUP($B67,'[1]MENGENLS1 19-07-2000'!$AM$7:$AN$38,2,0)),0,VLOOKUP($B67,'[1]MENGENLS1 19-07-2000'!$AM$7:$AN$38,2,0))</f>
        <v>0</v>
      </c>
      <c r="K67" s="167" t="n">
        <f aca="false">IF(ISNA(VLOOKUP($B67,'[1]MENGENLS1 19-07-2000'!$AP$7:$AQ$12,2,0)),0,VLOOKUP($B67,'[1]MENGENLS1 19-07-2000'!$AP$7:$AQ$12,2,0))</f>
        <v>0</v>
      </c>
      <c r="M67" s="112" t="n">
        <v>0</v>
      </c>
      <c r="N67" s="176" t="n">
        <v>0</v>
      </c>
      <c r="O67" s="170" t="n">
        <v>0</v>
      </c>
      <c r="P67" s="170" t="n">
        <v>0</v>
      </c>
      <c r="Q67" s="157" t="n">
        <f aca="false">R67*((1+S67/2)^(-2*(B67-Inputs!$K$7)/365.25))</f>
        <v>0</v>
      </c>
      <c r="R67" s="170" t="n">
        <v>0</v>
      </c>
      <c r="S67" s="170" t="n">
        <v>0</v>
      </c>
      <c r="T67" s="170" t="n">
        <v>0</v>
      </c>
      <c r="U67" s="170" t="n">
        <v>0</v>
      </c>
      <c r="V67" s="170" t="n">
        <v>0</v>
      </c>
      <c r="W67" s="178"/>
      <c r="X67" s="178"/>
      <c r="Y67" s="176"/>
      <c r="Z67" s="179"/>
      <c r="AA67" s="179"/>
      <c r="AB67" s="180"/>
      <c r="AC67" s="150"/>
      <c r="AD67" s="171"/>
    </row>
    <row r="68" customFormat="false" ht="12.75" hidden="false" customHeight="false" outlineLevel="0" collapsed="false">
      <c r="B68" s="172" t="n">
        <f aca="false">DATE(YEAR(B67),MONTH(B67)+1,1)</f>
        <v>38718</v>
      </c>
      <c r="C68" s="173" t="n">
        <f aca="false">IF(ISNA(VLOOKUP($B68,'[1]MENGENLS1 19-07-2000'!$R$7:$S$71,2,0)),0,VLOOKUP($B68,'[1]MENGENLS1 19-07-2000'!$R$7:$S$71,2,0))</f>
        <v>0</v>
      </c>
      <c r="D68" s="167" t="n">
        <f aca="false">IF(ISNA(VLOOKUP($B68,'[1]MENGENLS1 19-07-2000'!$U$7:$V$60,2,0)),0,VLOOKUP($B68,'[1]MENGENLS1 19-07-2000'!$U$7:$V$60,2,0))</f>
        <v>0</v>
      </c>
      <c r="E68" s="167" t="n">
        <f aca="false">IF(ISNA(VLOOKUP($B68,'[1]MENGENLS1 19-07-2000'!$X$7:$Y$27,2,0)),0,VLOOKUP($B68,'[1]MENGENLS1 19-07-2000'!$X$7:$Y$27,2,0))</f>
        <v>0</v>
      </c>
      <c r="F68" s="167" t="n">
        <f aca="false">IF(ISNA(VLOOKUP($B68,'[1]MENGENLS1 19-07-2000'!$AA$7:$AB$35,2,0)),0,VLOOKUP($B68,'[1]MENGENLS1 19-07-2000'!$AA$7:$AB$35,2,0))</f>
        <v>0</v>
      </c>
      <c r="G68" s="167" t="n">
        <f aca="false">IF(ISNA(VLOOKUP($B68,'[1]MENGENLS1 19-07-2000'!$AD$7:$AE$38,2,0)),0,VLOOKUP($B68,'[1]MENGENLS1 19-07-2000'!$AD$7:$AE$38,2,0))</f>
        <v>0</v>
      </c>
      <c r="H68" s="167" t="n">
        <f aca="false">IF(ISNA(VLOOKUP($B68,'[1]MENGENLS1 19-07-2000'!$AG$7:$AH$20,2,0)),0,VLOOKUP($B68,'[1]MENGENLS1 19-07-2000'!$AG$7:$AH$20,2,0))</f>
        <v>0</v>
      </c>
      <c r="I68" s="167" t="n">
        <f aca="false">IF(ISNA(VLOOKUP($B68,'[1]MENGENLS1 19-07-2000'!$AJ$7:$AK$38,2,0)),0,VLOOKUP($B68,'[1]MENGENLS1 19-07-2000'!$AJ$7:$AK$38,2,0))</f>
        <v>0</v>
      </c>
      <c r="J68" s="167" t="n">
        <f aca="false">IF(ISNA(VLOOKUP($B68,'[1]MENGENLS1 19-07-2000'!$AM$7:$AN$38,2,0)),0,VLOOKUP($B68,'[1]MENGENLS1 19-07-2000'!$AM$7:$AN$38,2,0))</f>
        <v>0</v>
      </c>
      <c r="K68" s="167" t="n">
        <f aca="false">IF(ISNA(VLOOKUP($B68,'[1]MENGENLS1 19-07-2000'!$AP$7:$AQ$12,2,0)),0,VLOOKUP($B68,'[1]MENGENLS1 19-07-2000'!$AP$7:$AQ$12,2,0))</f>
        <v>0</v>
      </c>
      <c r="M68" s="112" t="n">
        <v>0</v>
      </c>
      <c r="N68" s="170" t="n">
        <v>0</v>
      </c>
      <c r="O68" s="170" t="n">
        <v>0</v>
      </c>
      <c r="P68" s="170" t="n">
        <v>0</v>
      </c>
      <c r="Q68" s="157" t="n">
        <f aca="false">R68*((1+S68/2)^(-2*(B68-Inputs!$K$7)/365.25))</f>
        <v>0</v>
      </c>
      <c r="R68" s="170" t="n">
        <v>0</v>
      </c>
      <c r="S68" s="170" t="n">
        <v>0</v>
      </c>
      <c r="T68" s="170" t="n">
        <v>0</v>
      </c>
      <c r="U68" s="170" t="n">
        <v>0</v>
      </c>
      <c r="V68" s="170" t="n">
        <v>0</v>
      </c>
      <c r="W68" s="178"/>
      <c r="X68" s="178"/>
      <c r="Y68" s="176"/>
      <c r="Z68" s="179"/>
      <c r="AA68" s="179"/>
      <c r="AB68" s="180"/>
      <c r="AC68" s="150"/>
      <c r="AD68" s="171"/>
    </row>
    <row r="69" customFormat="false" ht="12.75" hidden="false" customHeight="false" outlineLevel="0" collapsed="false">
      <c r="B69" s="172" t="n">
        <f aca="false">DATE(YEAR(B68),MONTH(B68)+1,1)</f>
        <v>38749</v>
      </c>
      <c r="C69" s="173" t="n">
        <f aca="false">IF(ISNA(VLOOKUP($B69,'[1]MENGENLS1 19-07-2000'!$R$7:$S$71,2,0)),0,VLOOKUP($B69,'[1]MENGENLS1 19-07-2000'!$R$7:$S$71,2,0))</f>
        <v>-25</v>
      </c>
      <c r="D69" s="167" t="n">
        <f aca="false">IF(ISNA(VLOOKUP($B69,'[1]MENGENLS1 19-07-2000'!$U$7:$V$60,2,0)),0,VLOOKUP($B69,'[1]MENGENLS1 19-07-2000'!$U$7:$V$60,2,0))</f>
        <v>0</v>
      </c>
      <c r="E69" s="167" t="n">
        <f aca="false">IF(ISNA(VLOOKUP($B69,'[1]MENGENLS1 19-07-2000'!$X$7:$Y$27,2,0)),0,VLOOKUP($B69,'[1]MENGENLS1 19-07-2000'!$X$7:$Y$27,2,0))</f>
        <v>0</v>
      </c>
      <c r="F69" s="167" t="n">
        <f aca="false">IF(ISNA(VLOOKUP($B69,'[1]MENGENLS1 19-07-2000'!$AA$7:$AB$35,2,0)),0,VLOOKUP($B69,'[1]MENGENLS1 19-07-2000'!$AA$7:$AB$35,2,0))</f>
        <v>0</v>
      </c>
      <c r="G69" s="167" t="n">
        <f aca="false">IF(ISNA(VLOOKUP($B69,'[1]MENGENLS1 19-07-2000'!$AD$7:$AE$38,2,0)),0,VLOOKUP($B69,'[1]MENGENLS1 19-07-2000'!$AD$7:$AE$38,2,0))</f>
        <v>0</v>
      </c>
      <c r="H69" s="167" t="n">
        <f aca="false">IF(ISNA(VLOOKUP($B69,'[1]MENGENLS1 19-07-2000'!$AG$7:$AH$20,2,0)),0,VLOOKUP($B69,'[1]MENGENLS1 19-07-2000'!$AG$7:$AH$20,2,0))</f>
        <v>0</v>
      </c>
      <c r="I69" s="167" t="n">
        <f aca="false">IF(ISNA(VLOOKUP($B69,'[1]MENGENLS1 19-07-2000'!$AJ$7:$AK$38,2,0)),0,VLOOKUP($B69,'[1]MENGENLS1 19-07-2000'!$AJ$7:$AK$38,2,0))</f>
        <v>0</v>
      </c>
      <c r="J69" s="167" t="n">
        <f aca="false">IF(ISNA(VLOOKUP($B69,'[1]MENGENLS1 19-07-2000'!$AM$7:$AN$38,2,0)),0,VLOOKUP($B69,'[1]MENGENLS1 19-07-2000'!$AM$7:$AN$38,2,0))</f>
        <v>0</v>
      </c>
      <c r="K69" s="167" t="n">
        <f aca="false">IF(ISNA(VLOOKUP($B69,'[1]MENGENLS1 19-07-2000'!$AP$7:$AQ$12,2,0)),0,VLOOKUP($B69,'[1]MENGENLS1 19-07-2000'!$AP$7:$AQ$12,2,0))</f>
        <v>0</v>
      </c>
      <c r="M69" s="112" t="n">
        <v>0</v>
      </c>
      <c r="N69" s="176" t="n">
        <v>0</v>
      </c>
      <c r="O69" s="170" t="n">
        <v>0</v>
      </c>
      <c r="P69" s="170" t="n">
        <v>0</v>
      </c>
      <c r="Q69" s="157" t="n">
        <f aca="false">R69*((1+S69/2)^(-2*(B69-Inputs!$K$7)/365.25))</f>
        <v>0</v>
      </c>
      <c r="R69" s="170" t="n">
        <v>0</v>
      </c>
      <c r="S69" s="170" t="n">
        <v>0</v>
      </c>
      <c r="T69" s="170" t="n">
        <v>0</v>
      </c>
      <c r="U69" s="170" t="n">
        <v>0</v>
      </c>
      <c r="V69" s="170" t="n">
        <v>0</v>
      </c>
      <c r="W69" s="178"/>
      <c r="X69" s="178"/>
      <c r="Y69" s="176"/>
      <c r="Z69" s="179"/>
      <c r="AA69" s="179"/>
      <c r="AB69" s="180"/>
      <c r="AC69" s="150"/>
      <c r="AD69" s="171"/>
    </row>
    <row r="70" customFormat="false" ht="12.75" hidden="false" customHeight="false" outlineLevel="0" collapsed="false">
      <c r="B70" s="172" t="n">
        <f aca="false">DATE(YEAR(B69),MONTH(B69)+1,1)</f>
        <v>38777</v>
      </c>
      <c r="C70" s="173" t="n">
        <f aca="false">IF(ISNA(VLOOKUP($B70,'[1]MENGENLS1 19-07-2000'!$R$7:$S$71,2,0)),0,VLOOKUP($B70,'[1]MENGENLS1 19-07-2000'!$R$7:$S$71,2,0))</f>
        <v>0</v>
      </c>
      <c r="D70" s="167" t="n">
        <f aca="false">IF(ISNA(VLOOKUP($B70,'[1]MENGENLS1 19-07-2000'!$U$7:$V$60,2,0)),0,VLOOKUP($B70,'[1]MENGENLS1 19-07-2000'!$U$7:$V$60,2,0))</f>
        <v>0</v>
      </c>
      <c r="E70" s="167" t="n">
        <f aca="false">IF(ISNA(VLOOKUP($B70,'[1]MENGENLS1 19-07-2000'!$X$7:$Y$27,2,0)),0,VLOOKUP($B70,'[1]MENGENLS1 19-07-2000'!$X$7:$Y$27,2,0))</f>
        <v>0</v>
      </c>
      <c r="F70" s="167" t="n">
        <f aca="false">IF(ISNA(VLOOKUP($B70,'[1]MENGENLS1 19-07-2000'!$AA$7:$AB$35,2,0)),0,VLOOKUP($B70,'[1]MENGENLS1 19-07-2000'!$AA$7:$AB$35,2,0))</f>
        <v>0</v>
      </c>
      <c r="G70" s="167" t="n">
        <f aca="false">IF(ISNA(VLOOKUP($B70,'[1]MENGENLS1 19-07-2000'!$AD$7:$AE$38,2,0)),0,VLOOKUP($B70,'[1]MENGENLS1 19-07-2000'!$AD$7:$AE$38,2,0))</f>
        <v>0</v>
      </c>
      <c r="H70" s="167" t="n">
        <f aca="false">IF(ISNA(VLOOKUP($B70,'[1]MENGENLS1 19-07-2000'!$AG$7:$AH$20,2,0)),0,VLOOKUP($B70,'[1]MENGENLS1 19-07-2000'!$AG$7:$AH$20,2,0))</f>
        <v>0</v>
      </c>
      <c r="I70" s="167" t="n">
        <f aca="false">IF(ISNA(VLOOKUP($B70,'[1]MENGENLS1 19-07-2000'!$AJ$7:$AK$38,2,0)),0,VLOOKUP($B70,'[1]MENGENLS1 19-07-2000'!$AJ$7:$AK$38,2,0))</f>
        <v>0</v>
      </c>
      <c r="J70" s="167" t="n">
        <f aca="false">IF(ISNA(VLOOKUP($B70,'[1]MENGENLS1 19-07-2000'!$AM$7:$AN$38,2,0)),0,VLOOKUP($B70,'[1]MENGENLS1 19-07-2000'!$AM$7:$AN$38,2,0))</f>
        <v>0</v>
      </c>
      <c r="K70" s="167" t="n">
        <f aca="false">IF(ISNA(VLOOKUP($B70,'[1]MENGENLS1 19-07-2000'!$AP$7:$AQ$12,2,0)),0,VLOOKUP($B70,'[1]MENGENLS1 19-07-2000'!$AP$7:$AQ$12,2,0))</f>
        <v>0</v>
      </c>
      <c r="M70" s="112" t="n">
        <v>0</v>
      </c>
      <c r="N70" s="170" t="n">
        <v>0</v>
      </c>
      <c r="O70" s="170" t="n">
        <v>0</v>
      </c>
      <c r="P70" s="170" t="n">
        <v>0</v>
      </c>
      <c r="Q70" s="157" t="n">
        <f aca="false">R70*((1+S70/2)^(-2*(B70-Inputs!$K$7)/365.25))</f>
        <v>0</v>
      </c>
      <c r="R70" s="170" t="n">
        <v>0</v>
      </c>
      <c r="S70" s="170" t="n">
        <v>0</v>
      </c>
      <c r="T70" s="170" t="n">
        <v>0</v>
      </c>
      <c r="U70" s="170" t="n">
        <v>0</v>
      </c>
      <c r="V70" s="170" t="n">
        <v>0</v>
      </c>
      <c r="W70" s="178"/>
      <c r="X70" s="178"/>
      <c r="Y70" s="176"/>
      <c r="Z70" s="179"/>
      <c r="AA70" s="179"/>
      <c r="AB70" s="180"/>
      <c r="AC70" s="150"/>
      <c r="AD70" s="171"/>
    </row>
    <row r="71" customFormat="false" ht="12.75" hidden="false" customHeight="false" outlineLevel="0" collapsed="false">
      <c r="B71" s="172" t="n">
        <f aca="false">DATE(YEAR(B70),MONTH(B70)+1,1)</f>
        <v>38808</v>
      </c>
      <c r="C71" s="173" t="n">
        <f aca="false">IF(ISNA(VLOOKUP($B71,'[1]MENGENLS1 19-07-2000'!$R$7:$S$71,2,0)),0,VLOOKUP($B71,'[1]MENGENLS1 19-07-2000'!$R$7:$S$71,2,0))</f>
        <v>-25</v>
      </c>
      <c r="D71" s="167" t="n">
        <f aca="false">IF(ISNA(VLOOKUP($B71,'[1]MENGENLS1 19-07-2000'!$U$7:$V$60,2,0)),0,VLOOKUP($B71,'[1]MENGENLS1 19-07-2000'!$U$7:$V$60,2,0))</f>
        <v>0</v>
      </c>
      <c r="E71" s="167" t="n">
        <f aca="false">IF(ISNA(VLOOKUP($B71,'[1]MENGENLS1 19-07-2000'!$X$7:$Y$27,2,0)),0,VLOOKUP($B71,'[1]MENGENLS1 19-07-2000'!$X$7:$Y$27,2,0))</f>
        <v>0</v>
      </c>
      <c r="F71" s="167" t="n">
        <f aca="false">IF(ISNA(VLOOKUP($B71,'[1]MENGENLS1 19-07-2000'!$AA$7:$AB$35,2,0)),0,VLOOKUP($B71,'[1]MENGENLS1 19-07-2000'!$AA$7:$AB$35,2,0))</f>
        <v>0</v>
      </c>
      <c r="G71" s="167" t="n">
        <f aca="false">IF(ISNA(VLOOKUP($B71,'[1]MENGENLS1 19-07-2000'!$AD$7:$AE$38,2,0)),0,VLOOKUP($B71,'[1]MENGENLS1 19-07-2000'!$AD$7:$AE$38,2,0))</f>
        <v>0</v>
      </c>
      <c r="H71" s="167" t="n">
        <f aca="false">IF(ISNA(VLOOKUP($B71,'[1]MENGENLS1 19-07-2000'!$AG$7:$AH$20,2,0)),0,VLOOKUP($B71,'[1]MENGENLS1 19-07-2000'!$AG$7:$AH$20,2,0))</f>
        <v>0</v>
      </c>
      <c r="I71" s="167" t="n">
        <f aca="false">IF(ISNA(VLOOKUP($B71,'[1]MENGENLS1 19-07-2000'!$AJ$7:$AK$38,2,0)),0,VLOOKUP($B71,'[1]MENGENLS1 19-07-2000'!$AJ$7:$AK$38,2,0))</f>
        <v>0</v>
      </c>
      <c r="J71" s="167" t="n">
        <f aca="false">IF(ISNA(VLOOKUP($B71,'[1]MENGENLS1 19-07-2000'!$AM$7:$AN$38,2,0)),0,VLOOKUP($B71,'[1]MENGENLS1 19-07-2000'!$AM$7:$AN$38,2,0))</f>
        <v>0</v>
      </c>
      <c r="K71" s="167" t="n">
        <f aca="false">IF(ISNA(VLOOKUP($B71,'[1]MENGENLS1 19-07-2000'!$AP$7:$AQ$12,2,0)),0,VLOOKUP($B71,'[1]MENGENLS1 19-07-2000'!$AP$7:$AQ$12,2,0))</f>
        <v>0</v>
      </c>
      <c r="M71" s="112" t="n">
        <v>0</v>
      </c>
      <c r="N71" s="176" t="n">
        <v>0</v>
      </c>
      <c r="O71" s="170" t="n">
        <v>0</v>
      </c>
      <c r="P71" s="170" t="n">
        <v>0</v>
      </c>
      <c r="Q71" s="157" t="n">
        <f aca="false">R71*((1+S71/2)^(-2*(B71-Inputs!$K$7)/365.25))</f>
        <v>0</v>
      </c>
      <c r="R71" s="170" t="n">
        <v>0</v>
      </c>
      <c r="S71" s="170" t="n">
        <v>0</v>
      </c>
      <c r="T71" s="170" t="n">
        <v>0</v>
      </c>
      <c r="U71" s="170" t="n">
        <v>0</v>
      </c>
      <c r="V71" s="170" t="n">
        <v>0</v>
      </c>
      <c r="W71" s="178"/>
      <c r="X71" s="178"/>
      <c r="Y71" s="176"/>
      <c r="Z71" s="179"/>
      <c r="AA71" s="179"/>
      <c r="AB71" s="180"/>
      <c r="AC71" s="150"/>
      <c r="AD71" s="171"/>
    </row>
    <row r="72" customFormat="false" ht="12.75" hidden="false" customHeight="false" outlineLevel="0" collapsed="false">
      <c r="B72" s="172" t="n">
        <f aca="false">DATE(YEAR(B71),MONTH(B71)+1,1)</f>
        <v>38838</v>
      </c>
      <c r="C72" s="173" t="n">
        <f aca="false">IF(ISNA(VLOOKUP($B72,'[1]MENGENLS1 19-07-2000'!$R$7:$S$71,2,0)),0,VLOOKUP($B72,'[1]MENGENLS1 19-07-2000'!$R$7:$S$71,2,0))</f>
        <v>0</v>
      </c>
      <c r="D72" s="167" t="n">
        <f aca="false">IF(ISNA(VLOOKUP($B72,'[1]MENGENLS1 19-07-2000'!$U$7:$V$60,2,0)),0,VLOOKUP($B72,'[1]MENGENLS1 19-07-2000'!$U$7:$V$60,2,0))</f>
        <v>0</v>
      </c>
      <c r="E72" s="167" t="n">
        <f aca="false">IF(ISNA(VLOOKUP($B72,'[1]MENGENLS1 19-07-2000'!$X$7:$Y$27,2,0)),0,VLOOKUP($B72,'[1]MENGENLS1 19-07-2000'!$X$7:$Y$27,2,0))</f>
        <v>0</v>
      </c>
      <c r="F72" s="167" t="n">
        <f aca="false">IF(ISNA(VLOOKUP($B72,'[1]MENGENLS1 19-07-2000'!$AA$7:$AB$35,2,0)),0,VLOOKUP($B72,'[1]MENGENLS1 19-07-2000'!$AA$7:$AB$35,2,0))</f>
        <v>0</v>
      </c>
      <c r="G72" s="167" t="n">
        <f aca="false">IF(ISNA(VLOOKUP($B72,'[1]MENGENLS1 19-07-2000'!$AD$7:$AE$38,2,0)),0,VLOOKUP($B72,'[1]MENGENLS1 19-07-2000'!$AD$7:$AE$38,2,0))</f>
        <v>0</v>
      </c>
      <c r="H72" s="167" t="n">
        <f aca="false">IF(ISNA(VLOOKUP($B72,'[1]MENGENLS1 19-07-2000'!$AG$7:$AH$20,2,0)),0,VLOOKUP($B72,'[1]MENGENLS1 19-07-2000'!$AG$7:$AH$20,2,0))</f>
        <v>0</v>
      </c>
      <c r="I72" s="167" t="n">
        <f aca="false">IF(ISNA(VLOOKUP($B72,'[1]MENGENLS1 19-07-2000'!$AJ$7:$AK$38,2,0)),0,VLOOKUP($B72,'[1]MENGENLS1 19-07-2000'!$AJ$7:$AK$38,2,0))</f>
        <v>0</v>
      </c>
      <c r="J72" s="167" t="n">
        <f aca="false">IF(ISNA(VLOOKUP($B72,'[1]MENGENLS1 19-07-2000'!$AM$7:$AN$38,2,0)),0,VLOOKUP($B72,'[1]MENGENLS1 19-07-2000'!$AM$7:$AN$38,2,0))</f>
        <v>0</v>
      </c>
      <c r="K72" s="167" t="n">
        <f aca="false">IF(ISNA(VLOOKUP($B72,'[1]MENGENLS1 19-07-2000'!$AP$7:$AQ$12,2,0)),0,VLOOKUP($B72,'[1]MENGENLS1 19-07-2000'!$AP$7:$AQ$12,2,0))</f>
        <v>0</v>
      </c>
      <c r="M72" s="112" t="n">
        <v>0</v>
      </c>
      <c r="N72" s="170" t="n">
        <v>0</v>
      </c>
      <c r="O72" s="170" t="n">
        <v>0</v>
      </c>
      <c r="P72" s="170" t="n">
        <v>0</v>
      </c>
      <c r="Q72" s="157" t="n">
        <f aca="false">R72*((1+S72/2)^(-2*(B72-Inputs!$K$7)/365.25))</f>
        <v>0</v>
      </c>
      <c r="R72" s="170" t="n">
        <v>0</v>
      </c>
      <c r="S72" s="170" t="n">
        <v>0</v>
      </c>
      <c r="T72" s="170" t="n">
        <v>0</v>
      </c>
      <c r="U72" s="170" t="n">
        <v>0</v>
      </c>
      <c r="V72" s="170" t="n">
        <v>0</v>
      </c>
      <c r="W72" s="178"/>
      <c r="X72" s="178"/>
      <c r="Y72" s="176"/>
      <c r="Z72" s="179"/>
      <c r="AA72" s="179"/>
      <c r="AB72" s="180"/>
      <c r="AC72" s="150"/>
      <c r="AD72" s="171"/>
    </row>
    <row r="73" customFormat="false" ht="12.75" hidden="false" customHeight="false" outlineLevel="0" collapsed="false">
      <c r="B73" s="172" t="n">
        <f aca="false">DATE(YEAR(B72),MONTH(B72)+1,1)</f>
        <v>38869</v>
      </c>
      <c r="C73" s="173" t="n">
        <f aca="false">IF(ISNA(VLOOKUP($B73,'[1]MENGENLS1 19-07-2000'!$R$7:$S$71,2,0)),0,VLOOKUP($B73,'[1]MENGENLS1 19-07-2000'!$R$7:$S$71,2,0))</f>
        <v>-25</v>
      </c>
      <c r="D73" s="167" t="n">
        <f aca="false">IF(ISNA(VLOOKUP($B73,'[1]MENGENLS1 19-07-2000'!$U$7:$V$60,2,0)),0,VLOOKUP($B73,'[1]MENGENLS1 19-07-2000'!$U$7:$V$60,2,0))</f>
        <v>0</v>
      </c>
      <c r="E73" s="167" t="n">
        <f aca="false">IF(ISNA(VLOOKUP($B73,'[1]MENGENLS1 19-07-2000'!$X$7:$Y$27,2,0)),0,VLOOKUP($B73,'[1]MENGENLS1 19-07-2000'!$X$7:$Y$27,2,0))</f>
        <v>0</v>
      </c>
      <c r="F73" s="167" t="n">
        <f aca="false">IF(ISNA(VLOOKUP($B73,'[1]MENGENLS1 19-07-2000'!$AA$7:$AB$35,2,0)),0,VLOOKUP($B73,'[1]MENGENLS1 19-07-2000'!$AA$7:$AB$35,2,0))</f>
        <v>0</v>
      </c>
      <c r="G73" s="167" t="n">
        <f aca="false">IF(ISNA(VLOOKUP($B73,'[1]MENGENLS1 19-07-2000'!$AD$7:$AE$38,2,0)),0,VLOOKUP($B73,'[1]MENGENLS1 19-07-2000'!$AD$7:$AE$38,2,0))</f>
        <v>0</v>
      </c>
      <c r="H73" s="167" t="n">
        <f aca="false">IF(ISNA(VLOOKUP($B73,'[1]MENGENLS1 19-07-2000'!$AG$7:$AH$20,2,0)),0,VLOOKUP($B73,'[1]MENGENLS1 19-07-2000'!$AG$7:$AH$20,2,0))</f>
        <v>0</v>
      </c>
      <c r="I73" s="167" t="n">
        <f aca="false">IF(ISNA(VLOOKUP($B73,'[1]MENGENLS1 19-07-2000'!$AJ$7:$AK$38,2,0)),0,VLOOKUP($B73,'[1]MENGENLS1 19-07-2000'!$AJ$7:$AK$38,2,0))</f>
        <v>0</v>
      </c>
      <c r="J73" s="167" t="n">
        <f aca="false">IF(ISNA(VLOOKUP($B73,'[1]MENGENLS1 19-07-2000'!$AM$7:$AN$38,2,0)),0,VLOOKUP($B73,'[1]MENGENLS1 19-07-2000'!$AM$7:$AN$38,2,0))</f>
        <v>0</v>
      </c>
      <c r="K73" s="167" t="n">
        <f aca="false">IF(ISNA(VLOOKUP($B73,'[1]MENGENLS1 19-07-2000'!$AP$7:$AQ$12,2,0)),0,VLOOKUP($B73,'[1]MENGENLS1 19-07-2000'!$AP$7:$AQ$12,2,0))</f>
        <v>0</v>
      </c>
      <c r="M73" s="112" t="n">
        <v>0</v>
      </c>
      <c r="N73" s="176" t="n">
        <v>0</v>
      </c>
      <c r="O73" s="170" t="n">
        <v>0</v>
      </c>
      <c r="P73" s="170" t="n">
        <v>0</v>
      </c>
      <c r="Q73" s="157" t="n">
        <f aca="false">R73*((1+S73/2)^(-2*(B73-Inputs!$K$7)/365.25))</f>
        <v>0</v>
      </c>
      <c r="R73" s="170" t="n">
        <v>0</v>
      </c>
      <c r="S73" s="170" t="n">
        <v>0</v>
      </c>
      <c r="T73" s="170" t="n">
        <v>0</v>
      </c>
      <c r="U73" s="170" t="n">
        <v>0</v>
      </c>
      <c r="V73" s="170" t="n">
        <v>0</v>
      </c>
      <c r="W73" s="178"/>
      <c r="X73" s="178"/>
      <c r="Y73" s="176"/>
      <c r="Z73" s="179"/>
      <c r="AA73" s="179"/>
      <c r="AB73" s="180"/>
      <c r="AC73" s="150"/>
      <c r="AD73" s="171"/>
    </row>
    <row r="74" customFormat="false" ht="12.75" hidden="false" customHeight="false" outlineLevel="0" collapsed="false">
      <c r="B74" s="172" t="n">
        <f aca="false">DATE(YEAR(B73),MONTH(B73)+1,1)</f>
        <v>38899</v>
      </c>
      <c r="C74" s="173" t="n">
        <f aca="false">IF(ISNA(VLOOKUP($B74,'[1]MENGENLS1 19-07-2000'!$R$7:$S$71,2,0)),0,VLOOKUP($B74,'[1]MENGENLS1 19-07-2000'!$R$7:$S$71,2,0))</f>
        <v>0</v>
      </c>
      <c r="D74" s="167" t="n">
        <f aca="false">IF(ISNA(VLOOKUP($B74,'[1]MENGENLS1 19-07-2000'!$U$7:$V$60,2,0)),0,VLOOKUP($B74,'[1]MENGENLS1 19-07-2000'!$U$7:$V$60,2,0))</f>
        <v>0</v>
      </c>
      <c r="E74" s="167" t="n">
        <f aca="false">IF(ISNA(VLOOKUP($B74,'[1]MENGENLS1 19-07-2000'!$X$7:$Y$27,2,0)),0,VLOOKUP($B74,'[1]MENGENLS1 19-07-2000'!$X$7:$Y$27,2,0))</f>
        <v>0</v>
      </c>
      <c r="F74" s="167" t="n">
        <f aca="false">IF(ISNA(VLOOKUP($B74,'[1]MENGENLS1 19-07-2000'!$AA$7:$AB$35,2,0)),0,VLOOKUP($B74,'[1]MENGENLS1 19-07-2000'!$AA$7:$AB$35,2,0))</f>
        <v>0</v>
      </c>
      <c r="G74" s="167" t="n">
        <f aca="false">IF(ISNA(VLOOKUP($B74,'[1]MENGENLS1 19-07-2000'!$AD$7:$AE$38,2,0)),0,VLOOKUP($B74,'[1]MENGENLS1 19-07-2000'!$AD$7:$AE$38,2,0))</f>
        <v>0</v>
      </c>
      <c r="H74" s="167" t="n">
        <f aca="false">IF(ISNA(VLOOKUP($B74,'[1]MENGENLS1 19-07-2000'!$AG$7:$AH$20,2,0)),0,VLOOKUP($B74,'[1]MENGENLS1 19-07-2000'!$AG$7:$AH$20,2,0))</f>
        <v>0</v>
      </c>
      <c r="I74" s="167" t="n">
        <f aca="false">IF(ISNA(VLOOKUP($B74,'[1]MENGENLS1 19-07-2000'!$AJ$7:$AK$38,2,0)),0,VLOOKUP($B74,'[1]MENGENLS1 19-07-2000'!$AJ$7:$AK$38,2,0))</f>
        <v>0</v>
      </c>
      <c r="J74" s="167" t="n">
        <f aca="false">IF(ISNA(VLOOKUP($B74,'[1]MENGENLS1 19-07-2000'!$AM$7:$AN$38,2,0)),0,VLOOKUP($B74,'[1]MENGENLS1 19-07-2000'!$AM$7:$AN$38,2,0))</f>
        <v>0</v>
      </c>
      <c r="K74" s="167" t="n">
        <f aca="false">IF(ISNA(VLOOKUP($B74,'[1]MENGENLS1 19-07-2000'!$AP$7:$AQ$12,2,0)),0,VLOOKUP($B74,'[1]MENGENLS1 19-07-2000'!$AP$7:$AQ$12,2,0))</f>
        <v>0</v>
      </c>
      <c r="M74" s="112" t="n">
        <v>0</v>
      </c>
      <c r="N74" s="170" t="n">
        <v>0</v>
      </c>
      <c r="O74" s="170" t="n">
        <v>0</v>
      </c>
      <c r="P74" s="170" t="n">
        <v>0</v>
      </c>
      <c r="Q74" s="157" t="n">
        <f aca="false">R74*((1+S74/2)^(-2*(B74-Inputs!$K$7)/365.25))</f>
        <v>0</v>
      </c>
      <c r="R74" s="170" t="n">
        <v>0</v>
      </c>
      <c r="S74" s="170" t="n">
        <v>0</v>
      </c>
      <c r="T74" s="170" t="n">
        <v>0</v>
      </c>
      <c r="U74" s="170" t="n">
        <v>0</v>
      </c>
      <c r="V74" s="170" t="n">
        <v>0</v>
      </c>
      <c r="W74" s="178"/>
      <c r="X74" s="178"/>
      <c r="Y74" s="176"/>
      <c r="Z74" s="179"/>
      <c r="AA74" s="179"/>
      <c r="AB74" s="180"/>
      <c r="AC74" s="150"/>
      <c r="AD74" s="171"/>
    </row>
    <row r="75" customFormat="false" ht="12.75" hidden="false" customHeight="false" outlineLevel="0" collapsed="false">
      <c r="B75" s="172" t="n">
        <f aca="false">DATE(YEAR(B74),MONTH(B74)+1,1)</f>
        <v>38930</v>
      </c>
      <c r="C75" s="173" t="n">
        <f aca="false">IF(ISNA(VLOOKUP($B75,'[1]MENGENLS1 19-07-2000'!$R$7:$S$71,2,0)),0,VLOOKUP($B75,'[1]MENGENLS1 19-07-2000'!$R$7:$S$71,2,0))</f>
        <v>0</v>
      </c>
      <c r="D75" s="167" t="n">
        <f aca="false">IF(ISNA(VLOOKUP($B75,'[1]MENGENLS1 19-07-2000'!$U$7:$V$60,2,0)),0,VLOOKUP($B75,'[1]MENGENLS1 19-07-2000'!$U$7:$V$60,2,0))</f>
        <v>0</v>
      </c>
      <c r="E75" s="167" t="n">
        <f aca="false">IF(ISNA(VLOOKUP($B75,'[1]MENGENLS1 19-07-2000'!$X$7:$Y$27,2,0)),0,VLOOKUP($B75,'[1]MENGENLS1 19-07-2000'!$X$7:$Y$27,2,0))</f>
        <v>0</v>
      </c>
      <c r="F75" s="167" t="n">
        <f aca="false">IF(ISNA(VLOOKUP($B75,'[1]MENGENLS1 19-07-2000'!$AA$7:$AB$35,2,0)),0,VLOOKUP($B75,'[1]MENGENLS1 19-07-2000'!$AA$7:$AB$35,2,0))</f>
        <v>0</v>
      </c>
      <c r="G75" s="167" t="n">
        <f aca="false">IF(ISNA(VLOOKUP($B75,'[1]MENGENLS1 19-07-2000'!$AD$7:$AE$38,2,0)),0,VLOOKUP($B75,'[1]MENGENLS1 19-07-2000'!$AD$7:$AE$38,2,0))</f>
        <v>0</v>
      </c>
      <c r="H75" s="167" t="n">
        <f aca="false">IF(ISNA(VLOOKUP($B75,'[1]MENGENLS1 19-07-2000'!$AG$7:$AH$20,2,0)),0,VLOOKUP($B75,'[1]MENGENLS1 19-07-2000'!$AG$7:$AH$20,2,0))</f>
        <v>0</v>
      </c>
      <c r="I75" s="167" t="n">
        <f aca="false">IF(ISNA(VLOOKUP($B75,'[1]MENGENLS1 19-07-2000'!$AJ$7:$AK$38,2,0)),0,VLOOKUP($B75,'[1]MENGENLS1 19-07-2000'!$AJ$7:$AK$38,2,0))</f>
        <v>0</v>
      </c>
      <c r="J75" s="167" t="n">
        <f aca="false">IF(ISNA(VLOOKUP($B75,'[1]MENGENLS1 19-07-2000'!$AM$7:$AN$38,2,0)),0,VLOOKUP($B75,'[1]MENGENLS1 19-07-2000'!$AM$7:$AN$38,2,0))</f>
        <v>0</v>
      </c>
      <c r="K75" s="167" t="n">
        <f aca="false">IF(ISNA(VLOOKUP($B75,'[1]MENGENLS1 19-07-2000'!$AP$7:$AQ$12,2,0)),0,VLOOKUP($B75,'[1]MENGENLS1 19-07-2000'!$AP$7:$AQ$12,2,0))</f>
        <v>0</v>
      </c>
      <c r="M75" s="112" t="n">
        <v>0</v>
      </c>
      <c r="N75" s="176" t="n">
        <v>0</v>
      </c>
      <c r="O75" s="170" t="n">
        <v>0</v>
      </c>
      <c r="P75" s="170" t="n">
        <v>0</v>
      </c>
      <c r="Q75" s="157" t="n">
        <f aca="false">R75*((1+S75/2)^(-2*(B75-Inputs!$K$7)/365.25))</f>
        <v>0</v>
      </c>
      <c r="R75" s="170" t="n">
        <v>0</v>
      </c>
      <c r="S75" s="170" t="n">
        <v>0</v>
      </c>
      <c r="T75" s="170" t="n">
        <v>0</v>
      </c>
      <c r="U75" s="170" t="n">
        <v>0</v>
      </c>
      <c r="V75" s="170" t="n">
        <v>0</v>
      </c>
      <c r="W75" s="178"/>
      <c r="X75" s="178"/>
      <c r="Y75" s="176"/>
      <c r="Z75" s="179"/>
      <c r="AA75" s="179"/>
      <c r="AB75" s="180"/>
      <c r="AC75" s="150"/>
      <c r="AD75" s="171"/>
    </row>
    <row r="76" customFormat="false" ht="12.75" hidden="false" customHeight="false" outlineLevel="0" collapsed="false">
      <c r="B76" s="172" t="n">
        <f aca="false">DATE(YEAR(B75),MONTH(B75)+1,1)</f>
        <v>38961</v>
      </c>
      <c r="C76" s="173" t="n">
        <f aca="false">IF(ISNA(VLOOKUP($B76,'[1]MENGENLS1 19-07-2000'!$R$7:$S$71,2,0)),0,VLOOKUP($B76,'[1]MENGENLS1 19-07-2000'!$R$7:$S$71,2,0))</f>
        <v>0</v>
      </c>
      <c r="D76" s="167" t="n">
        <f aca="false">IF(ISNA(VLOOKUP($B76,'[1]MENGENLS1 19-07-2000'!$U$7:$V$60,2,0)),0,VLOOKUP($B76,'[1]MENGENLS1 19-07-2000'!$U$7:$V$60,2,0))</f>
        <v>0</v>
      </c>
      <c r="E76" s="167" t="n">
        <f aca="false">IF(ISNA(VLOOKUP($B76,'[1]MENGENLS1 19-07-2000'!$X$7:$Y$27,2,0)),0,VLOOKUP($B76,'[1]MENGENLS1 19-07-2000'!$X$7:$Y$27,2,0))</f>
        <v>0</v>
      </c>
      <c r="F76" s="167" t="n">
        <f aca="false">IF(ISNA(VLOOKUP($B76,'[1]MENGENLS1 19-07-2000'!$AA$7:$AB$35,2,0)),0,VLOOKUP($B76,'[1]MENGENLS1 19-07-2000'!$AA$7:$AB$35,2,0))</f>
        <v>0</v>
      </c>
      <c r="G76" s="167" t="n">
        <f aca="false">IF(ISNA(VLOOKUP($B76,'[1]MENGENLS1 19-07-2000'!$AD$7:$AE$38,2,0)),0,VLOOKUP($B76,'[1]MENGENLS1 19-07-2000'!$AD$7:$AE$38,2,0))</f>
        <v>0</v>
      </c>
      <c r="H76" s="167" t="n">
        <f aca="false">IF(ISNA(VLOOKUP($B76,'[1]MENGENLS1 19-07-2000'!$AG$7:$AH$20,2,0)),0,VLOOKUP($B76,'[1]MENGENLS1 19-07-2000'!$AG$7:$AH$20,2,0))</f>
        <v>0</v>
      </c>
      <c r="I76" s="167" t="n">
        <f aca="false">IF(ISNA(VLOOKUP($B76,'[1]MENGENLS1 19-07-2000'!$AJ$7:$AK$38,2,0)),0,VLOOKUP($B76,'[1]MENGENLS1 19-07-2000'!$AJ$7:$AK$38,2,0))</f>
        <v>0</v>
      </c>
      <c r="J76" s="167" t="n">
        <f aca="false">IF(ISNA(VLOOKUP($B76,'[1]MENGENLS1 19-07-2000'!$AM$7:$AN$38,2,0)),0,VLOOKUP($B76,'[1]MENGENLS1 19-07-2000'!$AM$7:$AN$38,2,0))</f>
        <v>0</v>
      </c>
      <c r="K76" s="167" t="n">
        <f aca="false">IF(ISNA(VLOOKUP($B76,'[1]MENGENLS1 19-07-2000'!$AP$7:$AQ$12,2,0)),0,VLOOKUP($B76,'[1]MENGENLS1 19-07-2000'!$AP$7:$AQ$12,2,0))</f>
        <v>0</v>
      </c>
      <c r="M76" s="112" t="n">
        <v>0</v>
      </c>
      <c r="N76" s="170" t="n">
        <v>0</v>
      </c>
      <c r="O76" s="170" t="n">
        <v>0</v>
      </c>
      <c r="P76" s="170" t="n">
        <v>0</v>
      </c>
      <c r="Q76" s="157" t="n">
        <f aca="false">R76*((1+S76/2)^(-2*(B76-Inputs!$K$7)/365.25))</f>
        <v>0</v>
      </c>
      <c r="R76" s="170" t="n">
        <v>0</v>
      </c>
      <c r="S76" s="170" t="n">
        <v>0</v>
      </c>
      <c r="T76" s="170" t="n">
        <v>0</v>
      </c>
      <c r="U76" s="170" t="n">
        <v>0</v>
      </c>
      <c r="V76" s="170" t="n">
        <v>0</v>
      </c>
      <c r="W76" s="178"/>
      <c r="X76" s="178"/>
      <c r="Y76" s="176"/>
      <c r="Z76" s="179"/>
      <c r="AA76" s="179"/>
      <c r="AB76" s="180"/>
      <c r="AC76" s="150"/>
      <c r="AD76" s="171"/>
    </row>
    <row r="77" customFormat="false" ht="12.75" hidden="false" customHeight="false" outlineLevel="0" collapsed="false">
      <c r="B77" s="172" t="n">
        <f aca="false">DATE(YEAR(B76),MONTH(B76)+1,1)</f>
        <v>38991</v>
      </c>
      <c r="C77" s="173" t="n">
        <f aca="false">IF(ISNA(VLOOKUP($B77,'[1]MENGENLS1 19-07-2000'!$R$7:$S$71,2,0)),0,VLOOKUP($B77,'[1]MENGENLS1 19-07-2000'!$R$7:$S$71,2,0))</f>
        <v>-25</v>
      </c>
      <c r="D77" s="167" t="n">
        <f aca="false">IF(ISNA(VLOOKUP($B77,'[1]MENGENLS1 19-07-2000'!$U$7:$V$60,2,0)),0,VLOOKUP($B77,'[1]MENGENLS1 19-07-2000'!$U$7:$V$60,2,0))</f>
        <v>0</v>
      </c>
      <c r="E77" s="167" t="n">
        <f aca="false">IF(ISNA(VLOOKUP($B77,'[1]MENGENLS1 19-07-2000'!$X$7:$Y$27,2,0)),0,VLOOKUP($B77,'[1]MENGENLS1 19-07-2000'!$X$7:$Y$27,2,0))</f>
        <v>0</v>
      </c>
      <c r="F77" s="167" t="n">
        <f aca="false">IF(ISNA(VLOOKUP($B77,'[1]MENGENLS1 19-07-2000'!$AA$7:$AB$35,2,0)),0,VLOOKUP($B77,'[1]MENGENLS1 19-07-2000'!$AA$7:$AB$35,2,0))</f>
        <v>0</v>
      </c>
      <c r="G77" s="167" t="n">
        <f aca="false">IF(ISNA(VLOOKUP($B77,'[1]MENGENLS1 19-07-2000'!$AD$7:$AE$38,2,0)),0,VLOOKUP($B77,'[1]MENGENLS1 19-07-2000'!$AD$7:$AE$38,2,0))</f>
        <v>0</v>
      </c>
      <c r="H77" s="167" t="n">
        <f aca="false">IF(ISNA(VLOOKUP($B77,'[1]MENGENLS1 19-07-2000'!$AG$7:$AH$20,2,0)),0,VLOOKUP($B77,'[1]MENGENLS1 19-07-2000'!$AG$7:$AH$20,2,0))</f>
        <v>0</v>
      </c>
      <c r="I77" s="167" t="n">
        <f aca="false">IF(ISNA(VLOOKUP($B77,'[1]MENGENLS1 19-07-2000'!$AJ$7:$AK$38,2,0)),0,VLOOKUP($B77,'[1]MENGENLS1 19-07-2000'!$AJ$7:$AK$38,2,0))</f>
        <v>0</v>
      </c>
      <c r="J77" s="167" t="n">
        <f aca="false">IF(ISNA(VLOOKUP($B77,'[1]MENGENLS1 19-07-2000'!$AM$7:$AN$38,2,0)),0,VLOOKUP($B77,'[1]MENGENLS1 19-07-2000'!$AM$7:$AN$38,2,0))</f>
        <v>0</v>
      </c>
      <c r="K77" s="167" t="n">
        <f aca="false">IF(ISNA(VLOOKUP($B77,'[1]MENGENLS1 19-07-2000'!$AP$7:$AQ$12,2,0)),0,VLOOKUP($B77,'[1]MENGENLS1 19-07-2000'!$AP$7:$AQ$12,2,0))</f>
        <v>0</v>
      </c>
      <c r="M77" s="112" t="n">
        <v>0</v>
      </c>
      <c r="N77" s="176" t="n">
        <v>0</v>
      </c>
      <c r="O77" s="170" t="n">
        <v>0</v>
      </c>
      <c r="P77" s="170" t="n">
        <v>0</v>
      </c>
      <c r="Q77" s="157" t="n">
        <f aca="false">R77*((1+S77/2)^(-2*(B77-Inputs!$K$7)/365.25))</f>
        <v>0</v>
      </c>
      <c r="R77" s="170" t="n">
        <v>0</v>
      </c>
      <c r="S77" s="170" t="n">
        <v>0</v>
      </c>
      <c r="T77" s="170" t="n">
        <v>0</v>
      </c>
      <c r="U77" s="170" t="n">
        <v>0</v>
      </c>
      <c r="V77" s="170" t="n">
        <v>0</v>
      </c>
      <c r="W77" s="178"/>
      <c r="X77" s="178"/>
      <c r="Y77" s="176"/>
      <c r="Z77" s="179"/>
      <c r="AA77" s="179"/>
      <c r="AB77" s="180"/>
      <c r="AC77" s="150"/>
      <c r="AD77" s="171"/>
    </row>
    <row r="78" customFormat="false" ht="12.75" hidden="false" customHeight="false" outlineLevel="0" collapsed="false">
      <c r="B78" s="172" t="n">
        <f aca="false">DATE(YEAR(B77),MONTH(B77)+1,1)</f>
        <v>39022</v>
      </c>
      <c r="C78" s="173" t="n">
        <f aca="false">IF(ISNA(VLOOKUP($B78,'[1]MENGENLS1 19-07-2000'!$R$7:$S$71,2,0)),0,VLOOKUP($B78,'[1]MENGENLS1 19-07-2000'!$R$7:$S$71,2,0))</f>
        <v>0</v>
      </c>
      <c r="D78" s="167" t="n">
        <f aca="false">IF(ISNA(VLOOKUP($B78,'[1]MENGENLS1 19-07-2000'!$U$7:$V$60,2,0)),0,VLOOKUP($B78,'[1]MENGENLS1 19-07-2000'!$U$7:$V$60,2,0))</f>
        <v>0</v>
      </c>
      <c r="E78" s="167" t="n">
        <f aca="false">IF(ISNA(VLOOKUP($B78,'[1]MENGENLS1 19-07-2000'!$X$7:$Y$27,2,0)),0,VLOOKUP($B78,'[1]MENGENLS1 19-07-2000'!$X$7:$Y$27,2,0))</f>
        <v>0</v>
      </c>
      <c r="F78" s="167" t="n">
        <f aca="false">IF(ISNA(VLOOKUP($B78,'[1]MENGENLS1 19-07-2000'!$AA$7:$AB$35,2,0)),0,VLOOKUP($B78,'[1]MENGENLS1 19-07-2000'!$AA$7:$AB$35,2,0))</f>
        <v>0</v>
      </c>
      <c r="G78" s="167" t="n">
        <f aca="false">IF(ISNA(VLOOKUP($B78,'[1]MENGENLS1 19-07-2000'!$AD$7:$AE$38,2,0)),0,VLOOKUP($B78,'[1]MENGENLS1 19-07-2000'!$AD$7:$AE$38,2,0))</f>
        <v>0</v>
      </c>
      <c r="H78" s="167" t="n">
        <f aca="false">IF(ISNA(VLOOKUP($B78,'[1]MENGENLS1 19-07-2000'!$AG$7:$AH$20,2,0)),0,VLOOKUP($B78,'[1]MENGENLS1 19-07-2000'!$AG$7:$AH$20,2,0))</f>
        <v>0</v>
      </c>
      <c r="I78" s="167" t="n">
        <f aca="false">IF(ISNA(VLOOKUP($B78,'[1]MENGENLS1 19-07-2000'!$AJ$7:$AK$38,2,0)),0,VLOOKUP($B78,'[1]MENGENLS1 19-07-2000'!$AJ$7:$AK$38,2,0))</f>
        <v>0</v>
      </c>
      <c r="J78" s="167" t="n">
        <f aca="false">IF(ISNA(VLOOKUP($B78,'[1]MENGENLS1 19-07-2000'!$AM$7:$AN$38,2,0)),0,VLOOKUP($B78,'[1]MENGENLS1 19-07-2000'!$AM$7:$AN$38,2,0))</f>
        <v>0</v>
      </c>
      <c r="K78" s="167" t="n">
        <f aca="false">IF(ISNA(VLOOKUP($B78,'[1]MENGENLS1 19-07-2000'!$AP$7:$AQ$12,2,0)),0,VLOOKUP($B78,'[1]MENGENLS1 19-07-2000'!$AP$7:$AQ$12,2,0))</f>
        <v>0</v>
      </c>
      <c r="M78" s="112" t="n">
        <v>0</v>
      </c>
      <c r="N78" s="170" t="n">
        <v>0</v>
      </c>
      <c r="O78" s="170" t="n">
        <v>0</v>
      </c>
      <c r="P78" s="170" t="n">
        <v>0</v>
      </c>
      <c r="Q78" s="157" t="n">
        <f aca="false">R78*((1+S78/2)^(-2*(B78-Inputs!$K$7)/365.25))</f>
        <v>0</v>
      </c>
      <c r="R78" s="170" t="n">
        <v>0</v>
      </c>
      <c r="S78" s="170" t="n">
        <v>0</v>
      </c>
      <c r="T78" s="170" t="n">
        <v>0</v>
      </c>
      <c r="U78" s="170" t="n">
        <v>0</v>
      </c>
      <c r="V78" s="170" t="n">
        <v>0</v>
      </c>
      <c r="W78" s="178"/>
      <c r="X78" s="178"/>
      <c r="Y78" s="176"/>
      <c r="Z78" s="179"/>
      <c r="AA78" s="179"/>
      <c r="AB78" s="180"/>
      <c r="AC78" s="150"/>
      <c r="AD78" s="171"/>
    </row>
    <row r="79" customFormat="false" ht="12.75" hidden="false" customHeight="false" outlineLevel="0" collapsed="false">
      <c r="B79" s="172" t="n">
        <f aca="false">DATE(YEAR(B78),MONTH(B78)+1,1)</f>
        <v>39052</v>
      </c>
      <c r="C79" s="173" t="n">
        <f aca="false">IF(ISNA(VLOOKUP($B79,'[1]MENGENLS1 19-07-2000'!$R$7:$S$71,2,0)),0,VLOOKUP($B79,'[1]MENGENLS1 19-07-2000'!$R$7:$S$71,2,0))</f>
        <v>-25</v>
      </c>
      <c r="D79" s="167" t="n">
        <f aca="false">IF(ISNA(VLOOKUP($B79,'[1]MENGENLS1 19-07-2000'!$U$7:$V$60,2,0)),0,VLOOKUP($B79,'[1]MENGENLS1 19-07-2000'!$U$7:$V$60,2,0))</f>
        <v>0</v>
      </c>
      <c r="E79" s="167" t="n">
        <f aca="false">IF(ISNA(VLOOKUP($B79,'[1]MENGENLS1 19-07-2000'!$X$7:$Y$27,2,0)),0,VLOOKUP($B79,'[1]MENGENLS1 19-07-2000'!$X$7:$Y$27,2,0))</f>
        <v>0</v>
      </c>
      <c r="F79" s="167" t="n">
        <f aca="false">IF(ISNA(VLOOKUP($B79,'[1]MENGENLS1 19-07-2000'!$AA$7:$AB$35,2,0)),0,VLOOKUP($B79,'[1]MENGENLS1 19-07-2000'!$AA$7:$AB$35,2,0))</f>
        <v>0</v>
      </c>
      <c r="G79" s="167" t="n">
        <f aca="false">IF(ISNA(VLOOKUP($B79,'[1]MENGENLS1 19-07-2000'!$AD$7:$AE$38,2,0)),0,VLOOKUP($B79,'[1]MENGENLS1 19-07-2000'!$AD$7:$AE$38,2,0))</f>
        <v>0</v>
      </c>
      <c r="H79" s="167" t="n">
        <f aca="false">IF(ISNA(VLOOKUP($B79,'[1]MENGENLS1 19-07-2000'!$AG$7:$AH$20,2,0)),0,VLOOKUP($B79,'[1]MENGENLS1 19-07-2000'!$AG$7:$AH$20,2,0))</f>
        <v>0</v>
      </c>
      <c r="I79" s="167" t="n">
        <f aca="false">IF(ISNA(VLOOKUP($B79,'[1]MENGENLS1 19-07-2000'!$AJ$7:$AK$38,2,0)),0,VLOOKUP($B79,'[1]MENGENLS1 19-07-2000'!$AJ$7:$AK$38,2,0))</f>
        <v>0</v>
      </c>
      <c r="J79" s="167" t="n">
        <f aca="false">IF(ISNA(VLOOKUP($B79,'[1]MENGENLS1 19-07-2000'!$AM$7:$AN$38,2,0)),0,VLOOKUP($B79,'[1]MENGENLS1 19-07-2000'!$AM$7:$AN$38,2,0))</f>
        <v>0</v>
      </c>
      <c r="K79" s="167" t="n">
        <f aca="false">IF(ISNA(VLOOKUP($B79,'[1]MENGENLS1 19-07-2000'!$AP$7:$AQ$12,2,0)),0,VLOOKUP($B79,'[1]MENGENLS1 19-07-2000'!$AP$7:$AQ$12,2,0))</f>
        <v>0</v>
      </c>
      <c r="M79" s="112" t="n">
        <v>0</v>
      </c>
      <c r="N79" s="176" t="n">
        <v>0</v>
      </c>
      <c r="O79" s="170" t="n">
        <v>0</v>
      </c>
      <c r="P79" s="170" t="n">
        <v>0</v>
      </c>
      <c r="Q79" s="157" t="n">
        <f aca="false">R79*((1+S79/2)^(-2*(B79-Inputs!$K$7)/365.25))</f>
        <v>0</v>
      </c>
      <c r="R79" s="170" t="n">
        <v>0</v>
      </c>
      <c r="S79" s="170" t="n">
        <v>0</v>
      </c>
      <c r="T79" s="170" t="n">
        <v>0</v>
      </c>
      <c r="U79" s="170" t="n">
        <v>0</v>
      </c>
      <c r="V79" s="170" t="n">
        <v>0</v>
      </c>
      <c r="W79" s="178"/>
      <c r="X79" s="178"/>
      <c r="Y79" s="176"/>
      <c r="Z79" s="179"/>
      <c r="AA79" s="179"/>
      <c r="AB79" s="180"/>
      <c r="AC79" s="150"/>
      <c r="AD79" s="171"/>
    </row>
    <row r="80" customFormat="false" ht="12.75" hidden="false" customHeight="false" outlineLevel="0" collapsed="false">
      <c r="B80" s="172" t="n">
        <f aca="false">DATE(YEAR(B79),MONTH(B79)+1,1)</f>
        <v>39083</v>
      </c>
      <c r="C80" s="173" t="n">
        <f aca="false">IF(ISNA(VLOOKUP($B80,'[1]MENGENLS1 19-07-2000'!$R$7:$S$71,2,0)),0,VLOOKUP($B80,'[1]MENGENLS1 19-07-2000'!$R$7:$S$71,2,0))</f>
        <v>0</v>
      </c>
      <c r="D80" s="167" t="n">
        <f aca="false">IF(ISNA(VLOOKUP($B80,'[1]MENGENLS1 19-07-2000'!$U$7:$V$60,2,0)),0,VLOOKUP($B80,'[1]MENGENLS1 19-07-2000'!$U$7:$V$60,2,0))</f>
        <v>0</v>
      </c>
      <c r="E80" s="167" t="n">
        <f aca="false">IF(ISNA(VLOOKUP($B80,'[1]MENGENLS1 19-07-2000'!$X$7:$Y$27,2,0)),0,VLOOKUP($B80,'[1]MENGENLS1 19-07-2000'!$X$7:$Y$27,2,0))</f>
        <v>0</v>
      </c>
      <c r="F80" s="167" t="n">
        <f aca="false">IF(ISNA(VLOOKUP($B80,'[1]MENGENLS1 19-07-2000'!$AA$7:$AB$35,2,0)),0,VLOOKUP($B80,'[1]MENGENLS1 19-07-2000'!$AA$7:$AB$35,2,0))</f>
        <v>0</v>
      </c>
      <c r="G80" s="167" t="n">
        <f aca="false">IF(ISNA(VLOOKUP($B80,'[1]MENGENLS1 19-07-2000'!$AD$7:$AE$38,2,0)),0,VLOOKUP($B80,'[1]MENGENLS1 19-07-2000'!$AD$7:$AE$38,2,0))</f>
        <v>0</v>
      </c>
      <c r="H80" s="167" t="n">
        <f aca="false">IF(ISNA(VLOOKUP($B80,'[1]MENGENLS1 19-07-2000'!$AG$7:$AH$20,2,0)),0,VLOOKUP($B80,'[1]MENGENLS1 19-07-2000'!$AG$7:$AH$20,2,0))</f>
        <v>0</v>
      </c>
      <c r="I80" s="167" t="n">
        <f aca="false">IF(ISNA(VLOOKUP($B80,'[1]MENGENLS1 19-07-2000'!$AJ$7:$AK$38,2,0)),0,VLOOKUP($B80,'[1]MENGENLS1 19-07-2000'!$AJ$7:$AK$38,2,0))</f>
        <v>0</v>
      </c>
      <c r="J80" s="167" t="n">
        <f aca="false">IF(ISNA(VLOOKUP($B80,'[1]MENGENLS1 19-07-2000'!$AM$7:$AN$38,2,0)),0,VLOOKUP($B80,'[1]MENGENLS1 19-07-2000'!$AM$7:$AN$38,2,0))</f>
        <v>0</v>
      </c>
      <c r="K80" s="167" t="n">
        <f aca="false">IF(ISNA(VLOOKUP($B80,'[1]MENGENLS1 19-07-2000'!$AP$7:$AQ$12,2,0)),0,VLOOKUP($B80,'[1]MENGENLS1 19-07-2000'!$AP$7:$AQ$12,2,0))</f>
        <v>0</v>
      </c>
      <c r="M80" s="112" t="n">
        <v>0</v>
      </c>
      <c r="N80" s="170" t="n">
        <v>0</v>
      </c>
      <c r="O80" s="170" t="n">
        <v>0</v>
      </c>
      <c r="P80" s="170" t="n">
        <v>0</v>
      </c>
      <c r="Q80" s="157" t="n">
        <f aca="false">R80*((1+S80/2)^(-2*(B80-Inputs!$K$7)/365.25))</f>
        <v>0</v>
      </c>
      <c r="R80" s="170" t="n">
        <v>0</v>
      </c>
      <c r="S80" s="170" t="n">
        <v>0</v>
      </c>
      <c r="T80" s="170" t="n">
        <v>0</v>
      </c>
      <c r="U80" s="170" t="n">
        <v>0</v>
      </c>
      <c r="V80" s="170" t="n">
        <v>0</v>
      </c>
      <c r="W80" s="178"/>
      <c r="X80" s="178"/>
      <c r="Y80" s="176"/>
      <c r="Z80" s="179"/>
      <c r="AA80" s="179"/>
      <c r="AB80" s="180"/>
      <c r="AC80" s="150"/>
      <c r="AD80" s="171"/>
    </row>
    <row r="82" customFormat="false" ht="12.75" hidden="false" customHeight="false" outlineLevel="0" collapsed="false">
      <c r="B82" s="172" t="s">
        <v>42</v>
      </c>
      <c r="C82" s="181" t="n">
        <f aca="false">SUM(C2:C80)</f>
        <v>5372</v>
      </c>
      <c r="D82" s="181" t="n">
        <f aca="false">SUM(D2:D80)</f>
        <v>21120</v>
      </c>
      <c r="E82" s="181" t="n">
        <f aca="false">SUM(E2:E80)</f>
        <v>21563</v>
      </c>
      <c r="F82" s="181" t="n">
        <f aca="false">SUM(F2:F80)</f>
        <v>2597</v>
      </c>
      <c r="G82" s="181" t="n">
        <f aca="false">SUM(G2:G80)</f>
        <v>48612</v>
      </c>
      <c r="H82" s="181" t="n">
        <f aca="false">SUM(H2:H80)</f>
        <v>1240</v>
      </c>
      <c r="I82" s="181" t="n">
        <f aca="false">SUM(I2:I80)</f>
        <v>10892</v>
      </c>
      <c r="J82" s="181" t="n">
        <f aca="false">SUM(J2:J80)</f>
        <v>-23440</v>
      </c>
      <c r="K82" s="181" t="n">
        <f aca="false">SUM(K2:K80)</f>
        <v>1865</v>
      </c>
      <c r="L82" s="182" t="n">
        <f aca="false">SUM(L2:L80)</f>
        <v>4319</v>
      </c>
      <c r="M82" s="181" t="n">
        <f aca="false">SUM(M2:M80)</f>
        <v>0</v>
      </c>
      <c r="N82" s="181" t="n">
        <f aca="false">SUM(N2:N80)</f>
        <v>0</v>
      </c>
      <c r="O82" s="176"/>
      <c r="P82" s="181"/>
      <c r="S82" s="183"/>
      <c r="T82" s="178"/>
      <c r="U82" s="176"/>
      <c r="V82" s="176"/>
      <c r="W82" s="178"/>
      <c r="X82" s="178"/>
      <c r="Y82" s="176"/>
      <c r="Z82" s="179"/>
      <c r="AA82" s="179"/>
      <c r="AB82" s="180"/>
      <c r="AC82" s="150"/>
      <c r="AD82" s="171"/>
    </row>
    <row r="83" customFormat="false" ht="12.75" hidden="false" customHeight="false" outlineLevel="0" collapsed="false">
      <c r="B83" s="172"/>
      <c r="C83" s="181"/>
      <c r="M83" s="112"/>
      <c r="N83" s="176"/>
      <c r="O83" s="176"/>
      <c r="P83" s="181"/>
      <c r="S83" s="183"/>
      <c r="T83" s="178"/>
      <c r="U83" s="176"/>
      <c r="V83" s="176"/>
      <c r="W83" s="178"/>
      <c r="X83" s="178"/>
      <c r="Y83" s="176"/>
      <c r="Z83" s="179"/>
      <c r="AA83" s="179"/>
      <c r="AB83" s="180"/>
      <c r="AC83" s="150"/>
      <c r="AD83" s="171"/>
    </row>
    <row r="84" customFormat="false" ht="12.75" hidden="false" customHeight="false" outlineLevel="0" collapsed="false">
      <c r="B84" s="172"/>
      <c r="C84" s="181"/>
      <c r="M84" s="112"/>
      <c r="N84" s="170"/>
      <c r="O84" s="176"/>
      <c r="P84" s="181"/>
      <c r="S84" s="183"/>
      <c r="T84" s="178"/>
      <c r="U84" s="176"/>
      <c r="V84" s="176"/>
      <c r="W84" s="178"/>
      <c r="X84" s="178"/>
      <c r="Y84" s="176"/>
      <c r="Z84" s="179"/>
      <c r="AA84" s="179"/>
      <c r="AB84" s="180"/>
      <c r="AC84" s="150"/>
      <c r="AD84" s="171"/>
    </row>
    <row r="85" customFormat="false" ht="12.75" hidden="false" customHeight="false" outlineLevel="0" collapsed="false">
      <c r="B85" s="172"/>
      <c r="C85" s="181"/>
      <c r="M85" s="112"/>
      <c r="N85" s="176"/>
      <c r="O85" s="176"/>
      <c r="P85" s="181"/>
      <c r="S85" s="183"/>
      <c r="T85" s="178"/>
      <c r="U85" s="176"/>
      <c r="V85" s="176"/>
      <c r="W85" s="178"/>
      <c r="X85" s="178"/>
      <c r="Y85" s="176"/>
      <c r="Z85" s="179"/>
      <c r="AA85" s="179"/>
      <c r="AB85" s="180"/>
      <c r="AC85" s="150"/>
      <c r="AD85" s="171"/>
    </row>
    <row r="86" customFormat="false" ht="12.75" hidden="false" customHeight="false" outlineLevel="0" collapsed="false">
      <c r="B86" s="172"/>
      <c r="C86" s="181"/>
      <c r="M86" s="112"/>
      <c r="N86" s="170"/>
      <c r="O86" s="176"/>
      <c r="P86" s="181"/>
      <c r="S86" s="183"/>
      <c r="T86" s="178"/>
      <c r="U86" s="176"/>
      <c r="V86" s="176"/>
      <c r="W86" s="178"/>
      <c r="X86" s="178"/>
      <c r="Y86" s="176"/>
      <c r="Z86" s="179"/>
      <c r="AA86" s="179"/>
      <c r="AB86" s="180"/>
      <c r="AC86" s="150"/>
      <c r="AD86" s="171"/>
    </row>
    <row r="87" customFormat="false" ht="12.75" hidden="false" customHeight="false" outlineLevel="0" collapsed="false">
      <c r="B87" s="172"/>
      <c r="C87" s="181"/>
      <c r="M87" s="112"/>
      <c r="N87" s="176"/>
      <c r="O87" s="176"/>
      <c r="P87" s="181"/>
      <c r="S87" s="183"/>
      <c r="T87" s="178"/>
      <c r="U87" s="176"/>
      <c r="V87" s="176"/>
      <c r="W87" s="178"/>
      <c r="X87" s="178"/>
      <c r="Y87" s="176"/>
      <c r="Z87" s="179"/>
      <c r="AA87" s="179"/>
      <c r="AB87" s="180"/>
      <c r="AC87" s="150"/>
      <c r="AD87" s="171"/>
    </row>
    <row r="88" customFormat="false" ht="12.75" hidden="false" customHeight="false" outlineLevel="0" collapsed="false">
      <c r="B88" s="172"/>
      <c r="C88" s="181"/>
      <c r="M88" s="112"/>
      <c r="N88" s="170"/>
      <c r="O88" s="176"/>
      <c r="P88" s="181"/>
      <c r="S88" s="183"/>
      <c r="T88" s="178"/>
      <c r="U88" s="176"/>
      <c r="V88" s="176"/>
      <c r="W88" s="178"/>
      <c r="X88" s="178"/>
      <c r="Y88" s="176"/>
      <c r="Z88" s="179"/>
      <c r="AA88" s="179"/>
      <c r="AB88" s="180"/>
      <c r="AC88" s="150"/>
      <c r="AD88" s="171"/>
    </row>
    <row r="89" customFormat="false" ht="12.75" hidden="false" customHeight="false" outlineLevel="0" collapsed="false">
      <c r="B89" s="172"/>
      <c r="C89" s="181"/>
      <c r="M89" s="112"/>
      <c r="N89" s="176"/>
      <c r="O89" s="176"/>
      <c r="P89" s="181"/>
      <c r="S89" s="183"/>
      <c r="T89" s="178"/>
      <c r="U89" s="176"/>
      <c r="V89" s="176"/>
      <c r="W89" s="178"/>
      <c r="X89" s="178"/>
      <c r="Y89" s="176"/>
      <c r="Z89" s="179"/>
      <c r="AA89" s="179"/>
      <c r="AB89" s="180"/>
      <c r="AC89" s="150"/>
      <c r="AD89" s="171"/>
    </row>
    <row r="90" customFormat="false" ht="12.75" hidden="false" customHeight="false" outlineLevel="0" collapsed="false">
      <c r="B90" s="172"/>
      <c r="C90" s="181"/>
      <c r="M90" s="112"/>
      <c r="N90" s="170"/>
      <c r="O90" s="176"/>
      <c r="P90" s="181"/>
      <c r="S90" s="183"/>
      <c r="T90" s="178"/>
      <c r="U90" s="176"/>
      <c r="V90" s="176"/>
      <c r="W90" s="178"/>
      <c r="X90" s="178"/>
      <c r="Y90" s="176"/>
      <c r="Z90" s="179"/>
      <c r="AA90" s="179"/>
      <c r="AB90" s="180"/>
      <c r="AC90" s="150"/>
      <c r="AD90" s="171"/>
    </row>
    <row r="91" customFormat="false" ht="12.75" hidden="false" customHeight="false" outlineLevel="0" collapsed="false">
      <c r="B91" s="172"/>
      <c r="C91" s="181"/>
      <c r="M91" s="112"/>
      <c r="N91" s="176"/>
      <c r="O91" s="176"/>
      <c r="P91" s="181"/>
      <c r="S91" s="183"/>
      <c r="T91" s="178"/>
      <c r="U91" s="176"/>
      <c r="V91" s="176"/>
      <c r="W91" s="178"/>
      <c r="X91" s="178"/>
      <c r="Y91" s="176"/>
      <c r="Z91" s="179"/>
      <c r="AA91" s="179"/>
      <c r="AB91" s="180"/>
      <c r="AC91" s="150"/>
      <c r="AD91" s="171"/>
    </row>
    <row r="92" customFormat="false" ht="12.75" hidden="false" customHeight="false" outlineLevel="0" collapsed="false">
      <c r="B92" s="172"/>
      <c r="C92" s="181"/>
      <c r="M92" s="112"/>
      <c r="N92" s="170"/>
      <c r="O92" s="176"/>
      <c r="P92" s="181"/>
      <c r="S92" s="183"/>
      <c r="T92" s="178"/>
      <c r="U92" s="176"/>
      <c r="V92" s="176"/>
      <c r="W92" s="178"/>
      <c r="X92" s="178"/>
      <c r="Y92" s="176"/>
      <c r="Z92" s="179"/>
      <c r="AA92" s="179"/>
      <c r="AB92" s="180"/>
      <c r="AC92" s="150"/>
      <c r="AD92" s="171"/>
    </row>
    <row r="93" customFormat="false" ht="12.75" hidden="false" customHeight="false" outlineLevel="0" collapsed="false">
      <c r="B93" s="172"/>
      <c r="C93" s="181"/>
      <c r="M93" s="112"/>
      <c r="N93" s="176"/>
      <c r="O93" s="176"/>
      <c r="P93" s="181"/>
      <c r="S93" s="183"/>
      <c r="T93" s="178"/>
      <c r="U93" s="176"/>
      <c r="V93" s="176"/>
      <c r="W93" s="178"/>
      <c r="X93" s="178"/>
      <c r="Y93" s="176"/>
      <c r="Z93" s="179"/>
      <c r="AA93" s="179"/>
      <c r="AB93" s="180"/>
      <c r="AC93" s="150"/>
      <c r="AD93" s="171"/>
    </row>
    <row r="94" customFormat="false" ht="12.75" hidden="false" customHeight="false" outlineLevel="0" collapsed="false">
      <c r="B94" s="172"/>
      <c r="C94" s="181"/>
      <c r="M94" s="112"/>
      <c r="N94" s="170"/>
      <c r="O94" s="176"/>
      <c r="P94" s="181"/>
      <c r="S94" s="183"/>
      <c r="T94" s="178"/>
      <c r="U94" s="176"/>
      <c r="V94" s="176"/>
      <c r="W94" s="178"/>
      <c r="X94" s="178"/>
      <c r="Y94" s="176"/>
      <c r="Z94" s="179"/>
      <c r="AA94" s="179"/>
      <c r="AB94" s="180"/>
      <c r="AC94" s="150"/>
      <c r="AD94" s="171"/>
    </row>
    <row r="95" customFormat="false" ht="12.75" hidden="false" customHeight="false" outlineLevel="0" collapsed="false">
      <c r="B95" s="172"/>
      <c r="C95" s="181"/>
      <c r="M95" s="112"/>
      <c r="N95" s="176"/>
      <c r="O95" s="176"/>
      <c r="P95" s="181"/>
      <c r="S95" s="183"/>
      <c r="T95" s="178"/>
      <c r="U95" s="176"/>
      <c r="V95" s="176"/>
      <c r="W95" s="178"/>
      <c r="X95" s="178"/>
      <c r="Y95" s="176"/>
      <c r="Z95" s="179"/>
      <c r="AA95" s="179"/>
      <c r="AB95" s="180"/>
      <c r="AC95" s="150"/>
      <c r="AD95" s="171"/>
    </row>
    <row r="96" customFormat="false" ht="12.75" hidden="false" customHeight="false" outlineLevel="0" collapsed="false">
      <c r="B96" s="172"/>
      <c r="C96" s="181"/>
      <c r="M96" s="112"/>
      <c r="N96" s="170"/>
      <c r="O96" s="176"/>
      <c r="P96" s="181"/>
      <c r="S96" s="183"/>
      <c r="T96" s="178"/>
      <c r="U96" s="176"/>
      <c r="V96" s="176"/>
      <c r="W96" s="178"/>
      <c r="X96" s="178"/>
      <c r="Y96" s="176"/>
      <c r="Z96" s="179"/>
      <c r="AA96" s="179"/>
      <c r="AB96" s="180"/>
      <c r="AC96" s="150"/>
      <c r="AD96" s="171"/>
    </row>
    <row r="97" customFormat="false" ht="12.75" hidden="false" customHeight="false" outlineLevel="0" collapsed="false">
      <c r="B97" s="172"/>
      <c r="C97" s="181"/>
      <c r="M97" s="112"/>
      <c r="N97" s="176"/>
      <c r="O97" s="176"/>
      <c r="P97" s="181"/>
      <c r="S97" s="183"/>
      <c r="T97" s="178"/>
      <c r="U97" s="176"/>
      <c r="V97" s="176"/>
      <c r="W97" s="178"/>
      <c r="X97" s="178"/>
      <c r="Y97" s="176"/>
      <c r="Z97" s="179"/>
      <c r="AA97" s="179"/>
      <c r="AB97" s="180"/>
      <c r="AC97" s="150"/>
      <c r="AD97" s="171"/>
    </row>
    <row r="98" customFormat="false" ht="12.75" hidden="false" customHeight="false" outlineLevel="0" collapsed="false">
      <c r="B98" s="172"/>
      <c r="C98" s="181"/>
      <c r="M98" s="112"/>
      <c r="N98" s="170"/>
      <c r="O98" s="176"/>
      <c r="P98" s="181"/>
      <c r="S98" s="183"/>
      <c r="T98" s="178"/>
      <c r="U98" s="176"/>
      <c r="V98" s="176"/>
      <c r="W98" s="178"/>
      <c r="X98" s="178"/>
      <c r="Y98" s="176"/>
      <c r="Z98" s="179"/>
      <c r="AA98" s="179"/>
      <c r="AB98" s="180"/>
      <c r="AC98" s="150"/>
      <c r="AD98" s="171"/>
    </row>
    <row r="99" customFormat="false" ht="12.75" hidden="false" customHeight="false" outlineLevel="0" collapsed="false">
      <c r="B99" s="172"/>
      <c r="C99" s="181"/>
      <c r="M99" s="112"/>
      <c r="N99" s="176"/>
      <c r="O99" s="176"/>
      <c r="P99" s="181"/>
      <c r="S99" s="183"/>
      <c r="T99" s="178"/>
      <c r="U99" s="176"/>
      <c r="V99" s="176"/>
      <c r="W99" s="178"/>
      <c r="X99" s="178"/>
      <c r="Y99" s="176"/>
      <c r="Z99" s="179"/>
      <c r="AA99" s="179"/>
      <c r="AB99" s="180"/>
      <c r="AC99" s="150"/>
      <c r="AD99" s="171"/>
    </row>
    <row r="100" customFormat="false" ht="12.75" hidden="false" customHeight="false" outlineLevel="0" collapsed="false">
      <c r="B100" s="172"/>
      <c r="C100" s="181"/>
      <c r="M100" s="112"/>
      <c r="N100" s="170"/>
      <c r="O100" s="176"/>
      <c r="P100" s="181"/>
      <c r="S100" s="183"/>
      <c r="T100" s="178"/>
      <c r="U100" s="176"/>
      <c r="V100" s="176"/>
      <c r="W100" s="178"/>
      <c r="X100" s="178"/>
      <c r="Y100" s="176"/>
      <c r="Z100" s="179"/>
      <c r="AA100" s="179"/>
      <c r="AB100" s="180"/>
      <c r="AC100" s="150"/>
      <c r="AD100" s="171"/>
    </row>
    <row r="101" customFormat="false" ht="12.75" hidden="false" customHeight="false" outlineLevel="0" collapsed="false">
      <c r="B101" s="172"/>
      <c r="C101" s="181"/>
      <c r="M101" s="112"/>
      <c r="N101" s="176"/>
      <c r="O101" s="176"/>
      <c r="P101" s="181"/>
      <c r="S101" s="183"/>
      <c r="T101" s="178"/>
      <c r="U101" s="176"/>
      <c r="V101" s="176"/>
      <c r="W101" s="178"/>
      <c r="X101" s="178"/>
      <c r="Y101" s="176"/>
      <c r="Z101" s="179"/>
      <c r="AA101" s="179"/>
      <c r="AB101" s="180"/>
      <c r="AC101" s="150"/>
      <c r="AD101" s="171"/>
    </row>
    <row r="102" customFormat="false" ht="12.75" hidden="false" customHeight="false" outlineLevel="0" collapsed="false">
      <c r="B102" s="172"/>
      <c r="C102" s="181"/>
      <c r="M102" s="112"/>
      <c r="N102" s="170"/>
      <c r="O102" s="176"/>
      <c r="P102" s="181"/>
      <c r="S102" s="183"/>
      <c r="T102" s="178"/>
      <c r="U102" s="176"/>
      <c r="V102" s="176"/>
      <c r="W102" s="178"/>
      <c r="X102" s="178"/>
      <c r="Y102" s="176"/>
      <c r="Z102" s="179"/>
      <c r="AA102" s="179"/>
      <c r="AB102" s="180"/>
      <c r="AC102" s="150"/>
      <c r="AD102" s="171"/>
    </row>
    <row r="103" customFormat="false" ht="12.75" hidden="false" customHeight="false" outlineLevel="0" collapsed="false">
      <c r="B103" s="172"/>
      <c r="C103" s="181"/>
      <c r="M103" s="112"/>
      <c r="N103" s="176"/>
      <c r="O103" s="176"/>
      <c r="P103" s="181"/>
      <c r="S103" s="183"/>
      <c r="T103" s="178"/>
      <c r="U103" s="176"/>
      <c r="V103" s="176"/>
      <c r="W103" s="178"/>
      <c r="X103" s="178"/>
      <c r="Y103" s="176"/>
      <c r="Z103" s="179"/>
      <c r="AA103" s="179"/>
      <c r="AB103" s="180"/>
      <c r="AC103" s="150"/>
      <c r="AD103" s="171"/>
    </row>
    <row r="104" customFormat="false" ht="12.75" hidden="false" customHeight="false" outlineLevel="0" collapsed="false">
      <c r="B104" s="172"/>
      <c r="C104" s="181"/>
      <c r="M104" s="112"/>
      <c r="N104" s="170"/>
      <c r="O104" s="176"/>
      <c r="P104" s="181"/>
      <c r="S104" s="183"/>
      <c r="T104" s="178"/>
      <c r="U104" s="176"/>
      <c r="V104" s="176"/>
      <c r="W104" s="178"/>
      <c r="X104" s="178"/>
      <c r="Y104" s="176"/>
      <c r="Z104" s="179"/>
      <c r="AA104" s="179"/>
      <c r="AB104" s="180"/>
      <c r="AC104" s="150"/>
      <c r="AD104" s="171"/>
    </row>
    <row r="105" customFormat="false" ht="12.75" hidden="false" customHeight="false" outlineLevel="0" collapsed="false">
      <c r="B105" s="172"/>
      <c r="C105" s="181"/>
      <c r="M105" s="112"/>
      <c r="N105" s="176"/>
      <c r="O105" s="176"/>
      <c r="P105" s="181"/>
      <c r="S105" s="183"/>
      <c r="T105" s="178"/>
      <c r="U105" s="176"/>
      <c r="V105" s="176"/>
      <c r="W105" s="178"/>
      <c r="X105" s="178"/>
      <c r="Y105" s="176"/>
      <c r="Z105" s="179"/>
      <c r="AA105" s="179"/>
      <c r="AB105" s="180"/>
      <c r="AC105" s="150"/>
      <c r="AD105" s="171"/>
    </row>
    <row r="106" customFormat="false" ht="12.75" hidden="false" customHeight="false" outlineLevel="0" collapsed="false">
      <c r="B106" s="172"/>
      <c r="C106" s="181"/>
      <c r="M106" s="112"/>
      <c r="N106" s="170"/>
      <c r="O106" s="176"/>
      <c r="P106" s="181"/>
      <c r="S106" s="183"/>
      <c r="T106" s="178"/>
      <c r="U106" s="176"/>
      <c r="V106" s="176"/>
      <c r="W106" s="178"/>
      <c r="X106" s="178"/>
      <c r="Y106" s="176"/>
      <c r="Z106" s="179"/>
      <c r="AA106" s="179"/>
      <c r="AB106" s="180"/>
      <c r="AC106" s="150"/>
      <c r="AD106" s="171"/>
    </row>
    <row r="107" customFormat="false" ht="12.75" hidden="false" customHeight="false" outlineLevel="0" collapsed="false">
      <c r="B107" s="172"/>
      <c r="C107" s="181"/>
      <c r="M107" s="112"/>
      <c r="N107" s="176"/>
      <c r="O107" s="176"/>
      <c r="P107" s="181"/>
      <c r="S107" s="183"/>
      <c r="T107" s="178"/>
      <c r="U107" s="176"/>
      <c r="V107" s="176"/>
      <c r="W107" s="178"/>
      <c r="X107" s="178"/>
      <c r="Y107" s="176"/>
      <c r="Z107" s="179"/>
      <c r="AA107" s="179"/>
      <c r="AB107" s="180"/>
      <c r="AC107" s="150"/>
      <c r="AD107" s="171"/>
    </row>
    <row r="108" customFormat="false" ht="12.75" hidden="false" customHeight="false" outlineLevel="0" collapsed="false">
      <c r="B108" s="172"/>
      <c r="C108" s="181"/>
      <c r="M108" s="112"/>
      <c r="N108" s="170"/>
      <c r="O108" s="176"/>
      <c r="P108" s="181"/>
      <c r="S108" s="183"/>
      <c r="T108" s="178"/>
      <c r="U108" s="176"/>
      <c r="V108" s="176"/>
      <c r="W108" s="178"/>
      <c r="X108" s="178"/>
      <c r="Y108" s="176"/>
      <c r="Z108" s="179"/>
      <c r="AA108" s="179"/>
      <c r="AB108" s="180"/>
      <c r="AC108" s="150"/>
      <c r="AD108" s="171"/>
    </row>
    <row r="109" customFormat="false" ht="12.75" hidden="false" customHeight="false" outlineLevel="0" collapsed="false">
      <c r="B109" s="172"/>
      <c r="C109" s="181"/>
      <c r="M109" s="112"/>
      <c r="N109" s="176"/>
      <c r="O109" s="176"/>
      <c r="P109" s="181"/>
      <c r="S109" s="183"/>
      <c r="T109" s="178"/>
      <c r="U109" s="176"/>
      <c r="V109" s="176"/>
      <c r="W109" s="178"/>
      <c r="X109" s="178"/>
      <c r="Y109" s="176"/>
      <c r="Z109" s="179"/>
      <c r="AA109" s="179"/>
      <c r="AB109" s="180"/>
      <c r="AC109" s="150"/>
      <c r="AD109" s="171"/>
    </row>
    <row r="110" customFormat="false" ht="12.75" hidden="false" customHeight="false" outlineLevel="0" collapsed="false">
      <c r="B110" s="172"/>
      <c r="C110" s="181"/>
      <c r="M110" s="112"/>
      <c r="N110" s="170"/>
      <c r="O110" s="176"/>
      <c r="P110" s="181"/>
      <c r="S110" s="183"/>
      <c r="T110" s="178"/>
      <c r="U110" s="176"/>
      <c r="V110" s="176"/>
      <c r="W110" s="178"/>
      <c r="X110" s="178"/>
      <c r="Y110" s="176"/>
      <c r="Z110" s="179"/>
      <c r="AA110" s="179"/>
      <c r="AB110" s="180"/>
      <c r="AC110" s="150"/>
      <c r="AD110" s="171"/>
    </row>
    <row r="111" customFormat="false" ht="12.75" hidden="false" customHeight="false" outlineLevel="0" collapsed="false">
      <c r="B111" s="172"/>
      <c r="C111" s="181"/>
      <c r="M111" s="112"/>
      <c r="N111" s="176"/>
      <c r="O111" s="176"/>
      <c r="P111" s="181"/>
      <c r="S111" s="183"/>
      <c r="T111" s="178"/>
      <c r="U111" s="176"/>
      <c r="V111" s="176"/>
      <c r="W111" s="178"/>
      <c r="X111" s="178"/>
      <c r="Y111" s="176"/>
      <c r="Z111" s="179"/>
      <c r="AA111" s="179"/>
      <c r="AB111" s="180"/>
      <c r="AC111" s="150"/>
      <c r="AD111" s="171"/>
    </row>
    <row r="112" customFormat="false" ht="12.75" hidden="false" customHeight="false" outlineLevel="0" collapsed="false">
      <c r="B112" s="172"/>
      <c r="C112" s="181"/>
      <c r="M112" s="112"/>
      <c r="N112" s="170"/>
      <c r="O112" s="176"/>
      <c r="P112" s="181"/>
      <c r="S112" s="183"/>
      <c r="T112" s="178"/>
      <c r="U112" s="176"/>
      <c r="V112" s="176"/>
      <c r="W112" s="178"/>
      <c r="X112" s="178"/>
      <c r="Y112" s="176"/>
      <c r="Z112" s="179"/>
      <c r="AA112" s="179"/>
      <c r="AB112" s="180"/>
      <c r="AC112" s="150"/>
      <c r="AD112" s="171"/>
    </row>
    <row r="113" customFormat="false" ht="12.75" hidden="false" customHeight="false" outlineLevel="0" collapsed="false">
      <c r="B113" s="172"/>
      <c r="C113" s="181"/>
      <c r="M113" s="112"/>
      <c r="N113" s="176"/>
      <c r="O113" s="176"/>
      <c r="P113" s="181"/>
      <c r="S113" s="183"/>
      <c r="T113" s="178"/>
      <c r="U113" s="176"/>
      <c r="V113" s="176"/>
      <c r="W113" s="178"/>
      <c r="X113" s="178"/>
      <c r="Y113" s="176"/>
      <c r="Z113" s="179"/>
      <c r="AA113" s="179"/>
      <c r="AB113" s="180"/>
      <c r="AC113" s="150"/>
      <c r="AD113" s="171"/>
    </row>
    <row r="114" customFormat="false" ht="12.75" hidden="false" customHeight="false" outlineLevel="0" collapsed="false">
      <c r="B114" s="172"/>
      <c r="C114" s="181"/>
      <c r="M114" s="112"/>
      <c r="N114" s="170"/>
      <c r="O114" s="176"/>
      <c r="P114" s="181"/>
      <c r="S114" s="183"/>
      <c r="T114" s="178"/>
      <c r="U114" s="176"/>
      <c r="V114" s="176"/>
      <c r="W114" s="178"/>
      <c r="X114" s="178"/>
      <c r="Y114" s="176"/>
      <c r="Z114" s="179"/>
      <c r="AA114" s="179"/>
      <c r="AB114" s="180"/>
      <c r="AC114" s="150"/>
      <c r="AD114" s="171"/>
    </row>
    <row r="115" customFormat="false" ht="12.75" hidden="false" customHeight="false" outlineLevel="0" collapsed="false">
      <c r="B115" s="172"/>
      <c r="C115" s="181"/>
      <c r="M115" s="112"/>
      <c r="N115" s="176"/>
      <c r="O115" s="176"/>
      <c r="P115" s="181"/>
      <c r="S115" s="183"/>
      <c r="T115" s="178"/>
      <c r="U115" s="176"/>
      <c r="V115" s="176"/>
      <c r="W115" s="178"/>
      <c r="X115" s="178"/>
      <c r="Y115" s="176"/>
      <c r="Z115" s="179"/>
      <c r="AA115" s="179"/>
      <c r="AB115" s="180"/>
      <c r="AC115" s="150"/>
      <c r="AD115" s="171"/>
    </row>
    <row r="116" customFormat="false" ht="12.75" hidden="false" customHeight="false" outlineLevel="0" collapsed="false">
      <c r="B116" s="172"/>
      <c r="C116" s="181"/>
      <c r="M116" s="112"/>
      <c r="N116" s="170"/>
      <c r="O116" s="176"/>
      <c r="P116" s="181"/>
      <c r="S116" s="183"/>
      <c r="T116" s="178"/>
      <c r="U116" s="176"/>
      <c r="V116" s="176"/>
      <c r="W116" s="178"/>
      <c r="X116" s="178"/>
      <c r="Y116" s="176"/>
      <c r="Z116" s="179"/>
      <c r="AA116" s="179"/>
      <c r="AB116" s="180"/>
      <c r="AC116" s="150"/>
      <c r="AD116" s="171"/>
    </row>
    <row r="117" customFormat="false" ht="12.75" hidden="false" customHeight="false" outlineLevel="0" collapsed="false">
      <c r="B117" s="172"/>
      <c r="C117" s="181"/>
      <c r="M117" s="112"/>
      <c r="N117" s="176"/>
      <c r="O117" s="176"/>
      <c r="P117" s="181"/>
      <c r="S117" s="183"/>
      <c r="T117" s="178"/>
      <c r="U117" s="176"/>
      <c r="V117" s="176"/>
      <c r="W117" s="178"/>
      <c r="X117" s="178"/>
      <c r="Y117" s="176"/>
      <c r="Z117" s="179"/>
      <c r="AA117" s="179"/>
      <c r="AB117" s="180"/>
      <c r="AC117" s="150"/>
      <c r="AD117" s="171"/>
    </row>
    <row r="118" customFormat="false" ht="12.75" hidden="false" customHeight="false" outlineLevel="0" collapsed="false">
      <c r="B118" s="172"/>
      <c r="C118" s="181"/>
      <c r="M118" s="112"/>
      <c r="N118" s="170"/>
      <c r="O118" s="176"/>
      <c r="P118" s="181"/>
      <c r="S118" s="183"/>
      <c r="T118" s="178"/>
      <c r="U118" s="176"/>
      <c r="V118" s="176"/>
      <c r="W118" s="178"/>
      <c r="X118" s="178"/>
      <c r="Y118" s="176"/>
      <c r="Z118" s="179"/>
      <c r="AA118" s="179"/>
      <c r="AB118" s="180"/>
      <c r="AC118" s="150"/>
      <c r="AD118" s="171"/>
    </row>
    <row r="119" customFormat="false" ht="12.75" hidden="false" customHeight="false" outlineLevel="0" collapsed="false">
      <c r="B119" s="172"/>
      <c r="C119" s="181"/>
      <c r="M119" s="112"/>
      <c r="N119" s="176"/>
      <c r="O119" s="176"/>
      <c r="P119" s="181"/>
      <c r="S119" s="183"/>
      <c r="T119" s="178"/>
      <c r="U119" s="176"/>
      <c r="V119" s="176"/>
      <c r="W119" s="178"/>
      <c r="X119" s="178"/>
      <c r="Y119" s="176"/>
      <c r="Z119" s="179"/>
      <c r="AA119" s="179"/>
      <c r="AB119" s="180"/>
      <c r="AC119" s="150"/>
      <c r="AD119" s="171"/>
    </row>
    <row r="120" customFormat="false" ht="12.75" hidden="false" customHeight="false" outlineLevel="0" collapsed="false">
      <c r="B120" s="172"/>
      <c r="C120" s="181"/>
      <c r="M120" s="112"/>
      <c r="N120" s="170"/>
      <c r="O120" s="176"/>
      <c r="P120" s="181"/>
      <c r="S120" s="183"/>
      <c r="T120" s="178"/>
      <c r="U120" s="176"/>
      <c r="V120" s="176"/>
      <c r="W120" s="178"/>
      <c r="X120" s="178"/>
      <c r="Y120" s="176"/>
      <c r="Z120" s="179"/>
      <c r="AA120" s="179"/>
      <c r="AB120" s="180"/>
      <c r="AC120" s="150"/>
      <c r="AD120" s="171"/>
    </row>
    <row r="121" customFormat="false" ht="12.75" hidden="false" customHeight="false" outlineLevel="0" collapsed="false">
      <c r="B121" s="172"/>
      <c r="C121" s="181"/>
      <c r="M121" s="112"/>
      <c r="N121" s="176"/>
      <c r="O121" s="176"/>
      <c r="P121" s="181"/>
      <c r="S121" s="183"/>
      <c r="T121" s="178"/>
      <c r="U121" s="176"/>
      <c r="V121" s="176"/>
      <c r="W121" s="178"/>
      <c r="X121" s="178"/>
      <c r="Y121" s="176"/>
      <c r="Z121" s="179"/>
      <c r="AA121" s="179"/>
      <c r="AB121" s="180"/>
      <c r="AC121" s="150"/>
      <c r="AD121" s="171"/>
    </row>
    <row r="122" customFormat="false" ht="12.75" hidden="false" customHeight="false" outlineLevel="0" collapsed="false">
      <c r="B122" s="172"/>
      <c r="C122" s="181"/>
      <c r="M122" s="112"/>
      <c r="N122" s="170"/>
      <c r="O122" s="176"/>
      <c r="P122" s="181"/>
      <c r="S122" s="183"/>
      <c r="T122" s="178"/>
      <c r="U122" s="176"/>
      <c r="V122" s="176"/>
      <c r="W122" s="178"/>
      <c r="X122" s="178"/>
      <c r="Y122" s="176"/>
      <c r="Z122" s="179"/>
      <c r="AA122" s="179"/>
      <c r="AB122" s="180"/>
      <c r="AC122" s="150"/>
      <c r="AD122" s="171"/>
    </row>
    <row r="123" customFormat="false" ht="12.75" hidden="false" customHeight="false" outlineLevel="0" collapsed="false">
      <c r="B123" s="172"/>
      <c r="C123" s="181"/>
      <c r="M123" s="112"/>
      <c r="N123" s="176"/>
      <c r="O123" s="176"/>
      <c r="P123" s="181"/>
      <c r="S123" s="183"/>
      <c r="T123" s="178"/>
      <c r="U123" s="176"/>
      <c r="V123" s="176"/>
      <c r="W123" s="178"/>
      <c r="X123" s="178"/>
      <c r="Y123" s="176"/>
      <c r="Z123" s="179"/>
      <c r="AA123" s="179"/>
      <c r="AB123" s="180"/>
      <c r="AC123" s="150"/>
      <c r="AD123" s="171"/>
    </row>
    <row r="124" customFormat="false" ht="12.75" hidden="false" customHeight="false" outlineLevel="0" collapsed="false">
      <c r="B124" s="172"/>
      <c r="C124" s="181"/>
      <c r="M124" s="112"/>
      <c r="N124" s="170"/>
      <c r="O124" s="176"/>
      <c r="P124" s="181"/>
      <c r="S124" s="183"/>
      <c r="T124" s="178"/>
      <c r="U124" s="176"/>
      <c r="V124" s="176"/>
      <c r="W124" s="178"/>
      <c r="X124" s="178"/>
      <c r="Y124" s="176"/>
      <c r="Z124" s="179"/>
      <c r="AA124" s="179"/>
      <c r="AB124" s="180"/>
      <c r="AC124" s="150"/>
      <c r="AD124" s="171"/>
    </row>
    <row r="125" customFormat="false" ht="12.75" hidden="false" customHeight="false" outlineLevel="0" collapsed="false">
      <c r="B125" s="172"/>
      <c r="C125" s="181"/>
      <c r="M125" s="112"/>
      <c r="N125" s="176"/>
      <c r="O125" s="176"/>
      <c r="P125" s="112"/>
      <c r="S125" s="183"/>
      <c r="T125" s="178"/>
      <c r="U125" s="176"/>
      <c r="V125" s="176"/>
      <c r="W125" s="178"/>
      <c r="X125" s="178"/>
      <c r="Y125" s="176"/>
      <c r="Z125" s="179"/>
      <c r="AA125" s="179"/>
      <c r="AB125" s="180"/>
      <c r="AC125" s="150"/>
      <c r="AD125" s="171"/>
    </row>
    <row r="126" customFormat="false" ht="12.75" hidden="false" customHeight="false" outlineLevel="0" collapsed="false">
      <c r="B126" s="172"/>
      <c r="C126" s="181"/>
      <c r="M126" s="112"/>
      <c r="N126" s="170"/>
      <c r="O126" s="176"/>
      <c r="P126" s="112"/>
      <c r="S126" s="183"/>
      <c r="T126" s="178"/>
      <c r="U126" s="176"/>
      <c r="V126" s="176"/>
      <c r="W126" s="178"/>
      <c r="X126" s="178"/>
      <c r="Y126" s="176"/>
      <c r="Z126" s="179"/>
      <c r="AA126" s="179"/>
      <c r="AB126" s="180"/>
      <c r="AC126" s="150"/>
      <c r="AD126" s="171"/>
    </row>
    <row r="127" customFormat="false" ht="12.75" hidden="false" customHeight="false" outlineLevel="0" collapsed="false">
      <c r="B127" s="172"/>
      <c r="C127" s="181"/>
      <c r="M127" s="112"/>
      <c r="N127" s="176"/>
      <c r="O127" s="176"/>
      <c r="P127" s="112"/>
      <c r="S127" s="183"/>
      <c r="T127" s="178"/>
      <c r="U127" s="176"/>
      <c r="V127" s="176"/>
      <c r="W127" s="178"/>
      <c r="X127" s="178"/>
      <c r="Y127" s="176"/>
      <c r="Z127" s="179"/>
      <c r="AA127" s="179"/>
      <c r="AB127" s="180"/>
      <c r="AC127" s="150"/>
      <c r="AD127" s="171"/>
    </row>
    <row r="128" customFormat="false" ht="12.75" hidden="false" customHeight="false" outlineLevel="0" collapsed="false">
      <c r="B128" s="172"/>
      <c r="C128" s="181"/>
      <c r="M128" s="112"/>
      <c r="N128" s="170"/>
      <c r="O128" s="176"/>
      <c r="P128" s="112"/>
      <c r="S128" s="183"/>
      <c r="T128" s="178"/>
      <c r="U128" s="176"/>
      <c r="V128" s="176"/>
      <c r="W128" s="178"/>
      <c r="X128" s="178"/>
      <c r="Y128" s="176"/>
      <c r="Z128" s="179"/>
      <c r="AA128" s="179"/>
      <c r="AB128" s="180"/>
      <c r="AC128" s="150"/>
      <c r="AD128" s="171"/>
    </row>
    <row r="129" customFormat="false" ht="12.75" hidden="false" customHeight="false" outlineLevel="0" collapsed="false">
      <c r="B129" s="172"/>
      <c r="C129" s="181"/>
      <c r="M129" s="112"/>
      <c r="N129" s="176"/>
      <c r="O129" s="176"/>
      <c r="P129" s="112"/>
      <c r="S129" s="183"/>
      <c r="T129" s="178"/>
      <c r="U129" s="176"/>
      <c r="V129" s="176"/>
      <c r="W129" s="178"/>
      <c r="X129" s="178"/>
      <c r="Y129" s="176"/>
      <c r="Z129" s="179"/>
      <c r="AA129" s="179"/>
      <c r="AB129" s="180"/>
      <c r="AC129" s="150"/>
      <c r="AD129" s="171"/>
    </row>
    <row r="130" customFormat="false" ht="12.75" hidden="false" customHeight="false" outlineLevel="0" collapsed="false">
      <c r="B130" s="172"/>
      <c r="C130" s="181"/>
      <c r="M130" s="112"/>
      <c r="N130" s="170"/>
      <c r="O130" s="176"/>
      <c r="P130" s="112"/>
      <c r="S130" s="183"/>
      <c r="T130" s="178"/>
      <c r="U130" s="176"/>
      <c r="V130" s="176"/>
      <c r="W130" s="178"/>
      <c r="X130" s="178"/>
      <c r="Y130" s="176"/>
      <c r="Z130" s="179"/>
      <c r="AA130" s="179"/>
      <c r="AB130" s="180"/>
      <c r="AC130" s="150"/>
      <c r="AD130" s="171"/>
    </row>
    <row r="131" customFormat="false" ht="12.75" hidden="false" customHeight="false" outlineLevel="0" collapsed="false">
      <c r="B131" s="172"/>
      <c r="C131" s="181"/>
      <c r="M131" s="112"/>
      <c r="N131" s="170"/>
      <c r="O131" s="176"/>
      <c r="P131" s="112"/>
      <c r="S131" s="183"/>
      <c r="T131" s="178"/>
      <c r="U131" s="176"/>
      <c r="V131" s="176"/>
      <c r="W131" s="178"/>
      <c r="X131" s="178"/>
      <c r="Y131" s="176"/>
      <c r="Z131" s="179"/>
      <c r="AA131" s="179"/>
      <c r="AB131" s="180"/>
      <c r="AC131" s="150"/>
      <c r="AD131" s="171"/>
    </row>
    <row r="132" customFormat="false" ht="12.75" hidden="false" customHeight="false" outlineLevel="0" collapsed="false">
      <c r="B132" s="172"/>
      <c r="C132" s="181"/>
      <c r="M132" s="112"/>
      <c r="N132" s="170"/>
      <c r="O132" s="176"/>
      <c r="P132" s="112"/>
      <c r="S132" s="183"/>
      <c r="T132" s="178"/>
      <c r="U132" s="176"/>
      <c r="V132" s="176"/>
      <c r="W132" s="178"/>
      <c r="X132" s="178"/>
      <c r="Y132" s="176"/>
      <c r="Z132" s="179"/>
      <c r="AA132" s="179"/>
      <c r="AB132" s="180"/>
      <c r="AC132" s="150"/>
      <c r="AD132" s="171"/>
    </row>
    <row r="133" customFormat="false" ht="12.75" hidden="false" customHeight="false" outlineLevel="0" collapsed="false">
      <c r="B133" s="172"/>
      <c r="C133" s="181"/>
      <c r="M133" s="112"/>
      <c r="N133" s="170"/>
      <c r="O133" s="176"/>
      <c r="P133" s="112"/>
      <c r="S133" s="183"/>
      <c r="T133" s="178"/>
      <c r="U133" s="176"/>
      <c r="V133" s="176"/>
      <c r="W133" s="178"/>
      <c r="X133" s="178"/>
      <c r="Y133" s="176"/>
      <c r="Z133" s="179"/>
      <c r="AA133" s="179"/>
      <c r="AB133" s="180"/>
      <c r="AC133" s="150"/>
      <c r="AD133" s="171"/>
    </row>
    <row r="134" customFormat="false" ht="12.75" hidden="false" customHeight="false" outlineLevel="0" collapsed="false">
      <c r="B134" s="172"/>
      <c r="C134" s="181"/>
      <c r="M134" s="112"/>
      <c r="N134" s="170"/>
      <c r="O134" s="176"/>
      <c r="P134" s="112"/>
      <c r="S134" s="183"/>
      <c r="T134" s="178"/>
      <c r="U134" s="176"/>
      <c r="V134" s="176"/>
      <c r="W134" s="178"/>
      <c r="X134" s="178"/>
      <c r="Y134" s="176"/>
      <c r="Z134" s="179"/>
      <c r="AA134" s="179"/>
      <c r="AB134" s="180"/>
      <c r="AC134" s="150"/>
      <c r="AD134" s="171"/>
    </row>
    <row r="135" customFormat="false" ht="12.75" hidden="false" customHeight="false" outlineLevel="0" collapsed="false">
      <c r="B135" s="172"/>
      <c r="C135" s="181"/>
      <c r="M135" s="112"/>
      <c r="N135" s="170"/>
      <c r="O135" s="176"/>
      <c r="P135" s="112"/>
      <c r="S135" s="183"/>
      <c r="T135" s="178"/>
      <c r="U135" s="176"/>
      <c r="V135" s="176"/>
      <c r="W135" s="178"/>
      <c r="X135" s="178"/>
      <c r="Y135" s="176"/>
      <c r="Z135" s="179"/>
      <c r="AA135" s="179"/>
      <c r="AB135" s="180"/>
      <c r="AC135" s="150"/>
      <c r="AD135" s="171"/>
    </row>
    <row r="136" customFormat="false" ht="12.75" hidden="false" customHeight="false" outlineLevel="0" collapsed="false">
      <c r="B136" s="172"/>
      <c r="C136" s="181"/>
      <c r="M136" s="112"/>
      <c r="N136" s="170"/>
      <c r="O136" s="176"/>
      <c r="P136" s="112"/>
      <c r="S136" s="183"/>
      <c r="T136" s="178"/>
      <c r="U136" s="176"/>
      <c r="V136" s="176"/>
      <c r="W136" s="178"/>
      <c r="X136" s="178"/>
      <c r="Y136" s="176"/>
      <c r="Z136" s="179"/>
      <c r="AA136" s="179"/>
      <c r="AB136" s="180"/>
      <c r="AC136" s="150"/>
      <c r="AD136" s="171"/>
    </row>
    <row r="137" customFormat="false" ht="12.75" hidden="false" customHeight="false" outlineLevel="0" collapsed="false">
      <c r="B137" s="172"/>
      <c r="C137" s="181"/>
      <c r="M137" s="112"/>
      <c r="N137" s="170"/>
      <c r="O137" s="176"/>
      <c r="P137" s="112"/>
      <c r="S137" s="183"/>
      <c r="T137" s="178"/>
      <c r="U137" s="176"/>
      <c r="V137" s="176"/>
      <c r="W137" s="178"/>
      <c r="X137" s="178"/>
      <c r="Y137" s="176"/>
      <c r="Z137" s="179"/>
      <c r="AA137" s="179"/>
      <c r="AB137" s="180"/>
      <c r="AC137" s="150"/>
      <c r="AD137" s="171"/>
    </row>
    <row r="138" customFormat="false" ht="12.75" hidden="false" customHeight="false" outlineLevel="0" collapsed="false">
      <c r="B138" s="172"/>
      <c r="C138" s="181"/>
      <c r="M138" s="112"/>
      <c r="N138" s="170"/>
      <c r="O138" s="176"/>
      <c r="P138" s="112"/>
      <c r="S138" s="183"/>
      <c r="T138" s="178"/>
      <c r="U138" s="176"/>
      <c r="V138" s="176"/>
      <c r="W138" s="178"/>
      <c r="X138" s="178"/>
      <c r="Y138" s="176"/>
      <c r="Z138" s="179"/>
      <c r="AA138" s="179"/>
      <c r="AB138" s="180"/>
      <c r="AC138" s="150"/>
      <c r="AD138" s="171"/>
    </row>
    <row r="139" customFormat="false" ht="12.75" hidden="false" customHeight="false" outlineLevel="0" collapsed="false">
      <c r="B139" s="172"/>
      <c r="C139" s="181"/>
      <c r="M139" s="112"/>
      <c r="N139" s="170"/>
      <c r="O139" s="176"/>
      <c r="P139" s="112"/>
      <c r="S139" s="183"/>
      <c r="T139" s="178"/>
      <c r="U139" s="176"/>
      <c r="V139" s="176"/>
      <c r="W139" s="178"/>
      <c r="X139" s="178"/>
      <c r="Y139" s="176"/>
      <c r="Z139" s="179"/>
      <c r="AA139" s="179"/>
      <c r="AB139" s="180"/>
      <c r="AC139" s="150"/>
      <c r="AD139" s="171"/>
    </row>
    <row r="140" customFormat="false" ht="12.75" hidden="false" customHeight="false" outlineLevel="0" collapsed="false">
      <c r="B140" s="172"/>
      <c r="C140" s="181"/>
      <c r="M140" s="112"/>
      <c r="N140" s="170"/>
      <c r="O140" s="176"/>
      <c r="P140" s="112"/>
      <c r="S140" s="183"/>
      <c r="T140" s="178"/>
      <c r="U140" s="176"/>
      <c r="V140" s="176"/>
      <c r="W140" s="178"/>
      <c r="X140" s="178"/>
      <c r="Y140" s="176"/>
      <c r="Z140" s="179"/>
      <c r="AA140" s="179"/>
      <c r="AB140" s="180"/>
      <c r="AC140" s="150"/>
      <c r="AD140" s="171"/>
    </row>
    <row r="141" customFormat="false" ht="12.75" hidden="false" customHeight="false" outlineLevel="0" collapsed="false">
      <c r="B141" s="172"/>
      <c r="C141" s="181"/>
      <c r="M141" s="112"/>
      <c r="N141" s="170"/>
      <c r="O141" s="176"/>
      <c r="P141" s="112"/>
      <c r="S141" s="183"/>
      <c r="T141" s="178"/>
      <c r="U141" s="176"/>
      <c r="V141" s="176"/>
      <c r="W141" s="178"/>
      <c r="X141" s="178"/>
      <c r="Y141" s="176"/>
      <c r="Z141" s="179"/>
      <c r="AA141" s="179"/>
      <c r="AB141" s="180"/>
      <c r="AC141" s="150"/>
      <c r="AD141" s="171"/>
    </row>
    <row r="142" customFormat="false" ht="12.75" hidden="false" customHeight="false" outlineLevel="0" collapsed="false">
      <c r="B142" s="172"/>
      <c r="C142" s="181"/>
      <c r="M142" s="112"/>
      <c r="N142" s="170"/>
      <c r="O142" s="176"/>
      <c r="P142" s="112"/>
      <c r="S142" s="183"/>
      <c r="T142" s="178"/>
      <c r="U142" s="176"/>
      <c r="V142" s="176"/>
      <c r="W142" s="178"/>
      <c r="X142" s="178"/>
      <c r="Y142" s="176"/>
      <c r="Z142" s="179"/>
      <c r="AA142" s="179"/>
      <c r="AB142" s="180"/>
      <c r="AC142" s="150"/>
      <c r="AD142" s="171"/>
    </row>
    <row r="143" customFormat="false" ht="12.75" hidden="false" customHeight="false" outlineLevel="0" collapsed="false">
      <c r="B143" s="172"/>
      <c r="C143" s="181"/>
      <c r="M143" s="112"/>
      <c r="N143" s="170"/>
      <c r="O143" s="176"/>
      <c r="P143" s="112"/>
      <c r="S143" s="183"/>
      <c r="T143" s="178"/>
      <c r="U143" s="176"/>
      <c r="V143" s="176"/>
      <c r="W143" s="178"/>
      <c r="X143" s="178"/>
      <c r="Y143" s="176"/>
      <c r="Z143" s="179"/>
      <c r="AA143" s="179"/>
      <c r="AB143" s="180"/>
      <c r="AC143" s="150"/>
      <c r="AD143" s="171"/>
    </row>
    <row r="144" customFormat="false" ht="12.75" hidden="false" customHeight="false" outlineLevel="0" collapsed="false">
      <c r="B144" s="172"/>
      <c r="C144" s="181"/>
      <c r="M144" s="112"/>
      <c r="N144" s="170"/>
      <c r="O144" s="176"/>
      <c r="P144" s="112"/>
      <c r="S144" s="183"/>
      <c r="T144" s="178"/>
      <c r="U144" s="176"/>
      <c r="V144" s="176"/>
      <c r="W144" s="178"/>
      <c r="X144" s="178"/>
      <c r="Y144" s="176"/>
      <c r="Z144" s="179"/>
      <c r="AA144" s="179"/>
      <c r="AB144" s="180"/>
      <c r="AC144" s="150"/>
      <c r="AD144" s="171"/>
    </row>
    <row r="145" customFormat="false" ht="12.75" hidden="false" customHeight="false" outlineLevel="0" collapsed="false">
      <c r="B145" s="172"/>
      <c r="C145" s="181"/>
      <c r="M145" s="112"/>
      <c r="N145" s="170"/>
      <c r="O145" s="176"/>
      <c r="P145" s="112"/>
      <c r="S145" s="183"/>
      <c r="T145" s="178"/>
      <c r="U145" s="176"/>
      <c r="V145" s="176"/>
      <c r="W145" s="178"/>
      <c r="X145" s="178"/>
      <c r="Y145" s="176"/>
      <c r="Z145" s="179"/>
      <c r="AA145" s="179"/>
      <c r="AB145" s="180"/>
      <c r="AC145" s="150"/>
      <c r="AD145" s="171"/>
    </row>
    <row r="146" customFormat="false" ht="12.75" hidden="false" customHeight="false" outlineLevel="0" collapsed="false">
      <c r="B146" s="172"/>
      <c r="C146" s="181"/>
      <c r="M146" s="112"/>
      <c r="N146" s="170"/>
      <c r="O146" s="176"/>
      <c r="P146" s="112"/>
      <c r="S146" s="183"/>
      <c r="T146" s="178"/>
      <c r="U146" s="176"/>
      <c r="V146" s="176"/>
      <c r="W146" s="178"/>
      <c r="X146" s="178"/>
      <c r="Y146" s="176"/>
      <c r="Z146" s="179"/>
      <c r="AA146" s="179"/>
      <c r="AB146" s="180"/>
      <c r="AC146" s="150"/>
      <c r="AD146" s="171"/>
    </row>
    <row r="147" customFormat="false" ht="12.75" hidden="false" customHeight="false" outlineLevel="0" collapsed="false">
      <c r="B147" s="172"/>
      <c r="C147" s="181"/>
      <c r="M147" s="112"/>
      <c r="N147" s="170"/>
      <c r="O147" s="176"/>
      <c r="P147" s="112"/>
      <c r="S147" s="183"/>
      <c r="T147" s="178"/>
      <c r="U147" s="176"/>
      <c r="V147" s="176"/>
      <c r="W147" s="178"/>
      <c r="X147" s="178"/>
      <c r="Y147" s="176"/>
      <c r="Z147" s="179"/>
      <c r="AA147" s="179"/>
      <c r="AB147" s="180"/>
      <c r="AC147" s="150"/>
      <c r="AD147" s="171"/>
    </row>
    <row r="148" customFormat="false" ht="12.75" hidden="false" customHeight="false" outlineLevel="0" collapsed="false">
      <c r="B148" s="172"/>
      <c r="C148" s="181"/>
      <c r="M148" s="112"/>
      <c r="N148" s="170"/>
      <c r="O148" s="176"/>
      <c r="P148" s="112"/>
      <c r="S148" s="183"/>
      <c r="T148" s="178"/>
      <c r="U148" s="176"/>
      <c r="V148" s="176"/>
      <c r="W148" s="178"/>
      <c r="X148" s="178"/>
      <c r="Y148" s="176"/>
      <c r="Z148" s="179"/>
      <c r="AA148" s="179"/>
      <c r="AB148" s="180"/>
      <c r="AC148" s="150"/>
      <c r="AD148" s="171"/>
    </row>
    <row r="149" customFormat="false" ht="12.75" hidden="false" customHeight="false" outlineLevel="0" collapsed="false">
      <c r="B149" s="172"/>
      <c r="C149" s="181"/>
      <c r="M149" s="112"/>
      <c r="N149" s="170"/>
      <c r="O149" s="176"/>
      <c r="P149" s="112"/>
      <c r="S149" s="183"/>
      <c r="T149" s="178"/>
      <c r="U149" s="176"/>
      <c r="V149" s="176"/>
      <c r="W149" s="178"/>
      <c r="X149" s="178"/>
      <c r="Y149" s="176"/>
      <c r="Z149" s="179"/>
      <c r="AA149" s="179"/>
      <c r="AB149" s="180"/>
      <c r="AC149" s="150"/>
      <c r="AD149" s="171"/>
    </row>
    <row r="150" customFormat="false" ht="12.75" hidden="false" customHeight="false" outlineLevel="0" collapsed="false">
      <c r="B150" s="172"/>
      <c r="C150" s="181"/>
      <c r="M150" s="112"/>
      <c r="N150" s="170"/>
      <c r="O150" s="176"/>
      <c r="P150" s="112"/>
      <c r="S150" s="183"/>
      <c r="T150" s="178"/>
      <c r="U150" s="176"/>
      <c r="V150" s="176"/>
      <c r="W150" s="178"/>
      <c r="X150" s="178"/>
      <c r="Y150" s="176"/>
      <c r="Z150" s="179"/>
      <c r="AA150" s="179"/>
      <c r="AB150" s="180"/>
      <c r="AC150" s="150"/>
      <c r="AD150" s="171"/>
    </row>
    <row r="151" customFormat="false" ht="12.75" hidden="false" customHeight="false" outlineLevel="0" collapsed="false">
      <c r="B151" s="172"/>
      <c r="C151" s="181"/>
      <c r="M151" s="112"/>
      <c r="N151" s="170"/>
      <c r="O151" s="176"/>
      <c r="P151" s="112"/>
      <c r="S151" s="183"/>
      <c r="T151" s="178"/>
      <c r="U151" s="176"/>
      <c r="V151" s="176"/>
      <c r="W151" s="178"/>
      <c r="X151" s="178"/>
      <c r="Y151" s="176"/>
      <c r="Z151" s="179"/>
      <c r="AA151" s="179"/>
      <c r="AB151" s="180"/>
      <c r="AC151" s="150"/>
      <c r="AD151" s="171"/>
    </row>
    <row r="152" customFormat="false" ht="12.75" hidden="false" customHeight="false" outlineLevel="0" collapsed="false">
      <c r="B152" s="172"/>
      <c r="C152" s="181"/>
      <c r="M152" s="112"/>
      <c r="N152" s="170"/>
      <c r="O152" s="176"/>
      <c r="P152" s="112"/>
      <c r="S152" s="183"/>
      <c r="T152" s="178"/>
      <c r="U152" s="176"/>
      <c r="V152" s="176"/>
      <c r="W152" s="178"/>
      <c r="X152" s="178"/>
      <c r="Y152" s="176"/>
      <c r="Z152" s="179"/>
      <c r="AA152" s="179"/>
      <c r="AB152" s="180"/>
      <c r="AC152" s="150"/>
      <c r="AD152" s="171"/>
    </row>
    <row r="153" customFormat="false" ht="12.75" hidden="false" customHeight="false" outlineLevel="0" collapsed="false">
      <c r="B153" s="172"/>
      <c r="C153" s="181"/>
      <c r="M153" s="112"/>
      <c r="N153" s="170"/>
      <c r="O153" s="176"/>
      <c r="P153" s="112"/>
      <c r="S153" s="183"/>
      <c r="T153" s="178"/>
      <c r="U153" s="176"/>
      <c r="V153" s="176"/>
      <c r="W153" s="178"/>
      <c r="X153" s="178"/>
      <c r="Y153" s="176"/>
      <c r="Z153" s="179"/>
      <c r="AA153" s="179"/>
      <c r="AB153" s="180"/>
      <c r="AC153" s="150"/>
      <c r="AD153" s="171"/>
    </row>
    <row r="154" customFormat="false" ht="12.75" hidden="false" customHeight="false" outlineLevel="0" collapsed="false">
      <c r="B154" s="172"/>
      <c r="C154" s="181"/>
      <c r="M154" s="112"/>
      <c r="N154" s="170"/>
      <c r="O154" s="176"/>
      <c r="P154" s="112"/>
      <c r="S154" s="183"/>
      <c r="T154" s="178"/>
      <c r="U154" s="176"/>
      <c r="V154" s="176"/>
      <c r="W154" s="178"/>
      <c r="X154" s="178"/>
      <c r="Y154" s="176"/>
      <c r="Z154" s="179"/>
      <c r="AA154" s="179"/>
      <c r="AB154" s="180"/>
      <c r="AC154" s="150"/>
      <c r="AD154" s="171"/>
    </row>
    <row r="155" customFormat="false" ht="12.75" hidden="false" customHeight="false" outlineLevel="0" collapsed="false">
      <c r="B155" s="172"/>
      <c r="C155" s="181"/>
      <c r="M155" s="112"/>
      <c r="N155" s="170"/>
      <c r="O155" s="176"/>
      <c r="P155" s="112"/>
      <c r="S155" s="183"/>
      <c r="T155" s="178"/>
      <c r="U155" s="176"/>
      <c r="V155" s="176"/>
      <c r="W155" s="178"/>
      <c r="X155" s="178"/>
      <c r="Y155" s="176"/>
      <c r="Z155" s="179"/>
      <c r="AA155" s="179"/>
      <c r="AB155" s="180"/>
      <c r="AC155" s="150"/>
      <c r="AD155" s="171"/>
    </row>
    <row r="156" customFormat="false" ht="12.75" hidden="false" customHeight="false" outlineLevel="0" collapsed="false">
      <c r="B156" s="172"/>
      <c r="C156" s="181"/>
      <c r="M156" s="112"/>
      <c r="N156" s="170"/>
      <c r="O156" s="176"/>
      <c r="P156" s="112"/>
      <c r="S156" s="183"/>
      <c r="T156" s="178"/>
      <c r="U156" s="176"/>
      <c r="V156" s="176"/>
      <c r="W156" s="178"/>
      <c r="X156" s="178"/>
      <c r="Y156" s="176"/>
      <c r="Z156" s="179"/>
      <c r="AA156" s="179"/>
      <c r="AB156" s="180"/>
      <c r="AC156" s="150"/>
      <c r="AD156" s="171"/>
    </row>
    <row r="157" customFormat="false" ht="12.75" hidden="false" customHeight="false" outlineLevel="0" collapsed="false">
      <c r="B157" s="172"/>
      <c r="C157" s="181"/>
      <c r="M157" s="112"/>
      <c r="N157" s="170"/>
      <c r="O157" s="176"/>
      <c r="P157" s="112"/>
      <c r="S157" s="183"/>
      <c r="T157" s="178"/>
      <c r="U157" s="176"/>
      <c r="V157" s="176"/>
      <c r="W157" s="178"/>
      <c r="X157" s="178"/>
      <c r="Y157" s="176"/>
      <c r="Z157" s="179"/>
      <c r="AA157" s="179"/>
      <c r="AB157" s="180"/>
      <c r="AC157" s="150"/>
      <c r="AD157" s="171"/>
    </row>
    <row r="158" customFormat="false" ht="12.75" hidden="false" customHeight="false" outlineLevel="0" collapsed="false">
      <c r="B158" s="172"/>
      <c r="C158" s="181"/>
      <c r="M158" s="112"/>
      <c r="N158" s="170"/>
      <c r="O158" s="176"/>
      <c r="P158" s="112"/>
      <c r="S158" s="183"/>
      <c r="T158" s="178"/>
      <c r="U158" s="176"/>
      <c r="V158" s="176"/>
      <c r="W158" s="178"/>
      <c r="X158" s="178"/>
      <c r="Y158" s="176"/>
      <c r="Z158" s="179"/>
      <c r="AA158" s="179"/>
      <c r="AB158" s="180"/>
      <c r="AC158" s="150"/>
      <c r="AD158" s="171"/>
    </row>
    <row r="159" customFormat="false" ht="12.75" hidden="false" customHeight="false" outlineLevel="0" collapsed="false">
      <c r="B159" s="172"/>
      <c r="C159" s="181"/>
      <c r="M159" s="112"/>
      <c r="N159" s="170"/>
      <c r="O159" s="176"/>
      <c r="P159" s="112"/>
      <c r="S159" s="183"/>
      <c r="T159" s="178"/>
      <c r="U159" s="176"/>
      <c r="V159" s="176"/>
      <c r="W159" s="178"/>
      <c r="X159" s="178"/>
      <c r="Y159" s="176"/>
      <c r="Z159" s="179"/>
      <c r="AA159" s="179"/>
      <c r="AB159" s="180"/>
      <c r="AC159" s="150"/>
      <c r="AD159" s="171"/>
    </row>
    <row r="160" customFormat="false" ht="12.75" hidden="false" customHeight="false" outlineLevel="0" collapsed="false">
      <c r="B160" s="172"/>
      <c r="C160" s="181"/>
      <c r="M160" s="112"/>
      <c r="N160" s="170"/>
      <c r="O160" s="176"/>
      <c r="P160" s="112"/>
      <c r="S160" s="183"/>
      <c r="T160" s="178"/>
      <c r="U160" s="176"/>
      <c r="V160" s="176"/>
      <c r="W160" s="178"/>
      <c r="X160" s="178"/>
      <c r="Y160" s="176"/>
      <c r="Z160" s="179"/>
      <c r="AA160" s="179"/>
      <c r="AB160" s="180"/>
      <c r="AC160" s="150"/>
      <c r="AD160" s="171"/>
    </row>
    <row r="161" customFormat="false" ht="12.75" hidden="false" customHeight="false" outlineLevel="0" collapsed="false">
      <c r="B161" s="172"/>
      <c r="C161" s="181"/>
      <c r="M161" s="112"/>
      <c r="N161" s="170"/>
      <c r="O161" s="176"/>
      <c r="P161" s="112"/>
      <c r="S161" s="183"/>
      <c r="T161" s="178"/>
      <c r="U161" s="176"/>
      <c r="V161" s="176"/>
      <c r="W161" s="178"/>
      <c r="X161" s="178"/>
      <c r="Y161" s="176"/>
      <c r="Z161" s="179"/>
      <c r="AA161" s="179"/>
      <c r="AB161" s="180"/>
      <c r="AC161" s="150"/>
      <c r="AD161" s="171"/>
    </row>
    <row r="162" customFormat="false" ht="12.75" hidden="false" customHeight="false" outlineLevel="0" collapsed="false">
      <c r="B162" s="172"/>
      <c r="C162" s="181"/>
      <c r="M162" s="112"/>
      <c r="N162" s="170"/>
      <c r="O162" s="176"/>
      <c r="P162" s="112"/>
      <c r="S162" s="183"/>
      <c r="T162" s="178"/>
      <c r="U162" s="176"/>
      <c r="V162" s="176"/>
      <c r="W162" s="178"/>
      <c r="X162" s="178"/>
      <c r="Y162" s="176"/>
      <c r="Z162" s="179"/>
      <c r="AA162" s="179"/>
      <c r="AB162" s="180"/>
      <c r="AC162" s="150"/>
      <c r="AD162" s="171"/>
    </row>
    <row r="163" customFormat="false" ht="12.75" hidden="false" customHeight="false" outlineLevel="0" collapsed="false">
      <c r="B163" s="172"/>
      <c r="C163" s="181"/>
      <c r="M163" s="112"/>
      <c r="N163" s="170"/>
      <c r="O163" s="176"/>
      <c r="P163" s="112"/>
      <c r="S163" s="183"/>
      <c r="T163" s="178"/>
      <c r="U163" s="176"/>
      <c r="V163" s="176"/>
      <c r="W163" s="178"/>
      <c r="X163" s="178"/>
      <c r="Y163" s="176"/>
      <c r="Z163" s="179"/>
      <c r="AA163" s="179"/>
      <c r="AB163" s="180"/>
      <c r="AC163" s="150"/>
      <c r="AD163" s="171"/>
    </row>
    <row r="164" customFormat="false" ht="12.75" hidden="false" customHeight="false" outlineLevel="0" collapsed="false">
      <c r="B164" s="172"/>
      <c r="C164" s="181"/>
      <c r="M164" s="112"/>
      <c r="N164" s="170"/>
      <c r="O164" s="176"/>
      <c r="P164" s="112"/>
      <c r="S164" s="183"/>
      <c r="T164" s="178"/>
      <c r="U164" s="176"/>
      <c r="V164" s="176"/>
      <c r="W164" s="178"/>
      <c r="X164" s="178"/>
      <c r="Y164" s="176"/>
      <c r="Z164" s="179"/>
      <c r="AA164" s="179"/>
      <c r="AB164" s="180"/>
      <c r="AC164" s="150"/>
      <c r="AD164" s="171"/>
    </row>
    <row r="165" customFormat="false" ht="12.75" hidden="false" customHeight="false" outlineLevel="0" collapsed="false">
      <c r="B165" s="172"/>
      <c r="C165" s="181"/>
      <c r="M165" s="112"/>
      <c r="N165" s="170"/>
      <c r="O165" s="176"/>
      <c r="P165" s="176"/>
      <c r="S165" s="183"/>
      <c r="T165" s="178"/>
      <c r="U165" s="176"/>
      <c r="V165" s="176"/>
      <c r="W165" s="178"/>
      <c r="X165" s="178"/>
      <c r="Y165" s="176"/>
      <c r="Z165" s="179"/>
      <c r="AA165" s="179"/>
      <c r="AB165" s="180"/>
      <c r="AC165" s="150"/>
      <c r="AD165" s="171"/>
    </row>
    <row r="166" customFormat="false" ht="12.75" hidden="false" customHeight="false" outlineLevel="0" collapsed="false">
      <c r="B166" s="172"/>
      <c r="C166" s="181"/>
      <c r="M166" s="112"/>
      <c r="N166" s="170"/>
      <c r="O166" s="176"/>
      <c r="P166" s="176"/>
      <c r="S166" s="183"/>
      <c r="T166" s="178"/>
      <c r="U166" s="176"/>
      <c r="V166" s="176"/>
      <c r="W166" s="178"/>
      <c r="X166" s="178"/>
      <c r="Y166" s="176"/>
      <c r="Z166" s="179"/>
      <c r="AA166" s="179"/>
      <c r="AB166" s="180"/>
      <c r="AC166" s="150"/>
      <c r="AD166" s="171"/>
    </row>
    <row r="167" customFormat="false" ht="12.75" hidden="false" customHeight="false" outlineLevel="0" collapsed="false">
      <c r="B167" s="172"/>
      <c r="C167" s="181"/>
      <c r="M167" s="112"/>
      <c r="N167" s="170"/>
      <c r="O167" s="176"/>
      <c r="P167" s="176"/>
      <c r="S167" s="183"/>
      <c r="T167" s="178"/>
      <c r="U167" s="176"/>
      <c r="V167" s="176"/>
      <c r="W167" s="178"/>
      <c r="X167" s="178"/>
      <c r="Y167" s="176"/>
      <c r="Z167" s="179"/>
      <c r="AA167" s="179"/>
      <c r="AB167" s="180"/>
      <c r="AC167" s="150"/>
      <c r="AD167" s="171"/>
    </row>
    <row r="168" customFormat="false" ht="12.75" hidden="false" customHeight="false" outlineLevel="0" collapsed="false">
      <c r="B168" s="172"/>
      <c r="C168" s="181"/>
      <c r="M168" s="112"/>
      <c r="N168" s="170"/>
      <c r="O168" s="176"/>
      <c r="P168" s="176"/>
      <c r="S168" s="183"/>
      <c r="T168" s="178"/>
      <c r="U168" s="176"/>
      <c r="V168" s="176"/>
      <c r="W168" s="178"/>
      <c r="X168" s="178"/>
      <c r="Y168" s="176"/>
      <c r="Z168" s="179"/>
      <c r="AA168" s="179"/>
      <c r="AB168" s="180"/>
      <c r="AC168" s="150"/>
      <c r="AD168" s="171"/>
    </row>
    <row r="169" customFormat="false" ht="12.75" hidden="false" customHeight="false" outlineLevel="0" collapsed="false">
      <c r="B169" s="172"/>
      <c r="C169" s="181"/>
      <c r="M169" s="112"/>
      <c r="N169" s="170"/>
      <c r="O169" s="176"/>
      <c r="P169" s="176"/>
      <c r="S169" s="183"/>
      <c r="T169" s="178"/>
      <c r="U169" s="176"/>
      <c r="V169" s="176"/>
      <c r="W169" s="178"/>
      <c r="X169" s="178"/>
      <c r="Y169" s="176"/>
      <c r="Z169" s="179"/>
      <c r="AA169" s="179"/>
      <c r="AB169" s="180"/>
      <c r="AC169" s="150"/>
      <c r="AD169" s="171"/>
    </row>
    <row r="170" customFormat="false" ht="12.75" hidden="false" customHeight="false" outlineLevel="0" collapsed="false">
      <c r="B170" s="172"/>
      <c r="C170" s="181"/>
      <c r="M170" s="112"/>
      <c r="N170" s="170"/>
      <c r="O170" s="176"/>
      <c r="P170" s="176"/>
      <c r="S170" s="183"/>
      <c r="T170" s="178"/>
      <c r="U170" s="176"/>
      <c r="V170" s="176"/>
      <c r="W170" s="178"/>
      <c r="X170" s="178"/>
      <c r="Y170" s="176"/>
      <c r="Z170" s="179"/>
      <c r="AA170" s="179"/>
      <c r="AB170" s="180"/>
      <c r="AC170" s="150"/>
      <c r="AD170" s="171"/>
    </row>
    <row r="171" customFormat="false" ht="12.75" hidden="false" customHeight="false" outlineLevel="0" collapsed="false">
      <c r="B171" s="172"/>
      <c r="C171" s="181"/>
      <c r="M171" s="112"/>
      <c r="N171" s="170"/>
      <c r="O171" s="176"/>
      <c r="P171" s="176"/>
      <c r="S171" s="183"/>
      <c r="T171" s="178"/>
      <c r="U171" s="176"/>
      <c r="V171" s="176"/>
      <c r="W171" s="178"/>
      <c r="X171" s="178"/>
      <c r="Y171" s="176"/>
      <c r="Z171" s="179"/>
      <c r="AA171" s="179"/>
      <c r="AB171" s="180"/>
      <c r="AC171" s="150"/>
      <c r="AD171" s="171"/>
    </row>
    <row r="172" customFormat="false" ht="12.75" hidden="false" customHeight="false" outlineLevel="0" collapsed="false">
      <c r="B172" s="172"/>
      <c r="C172" s="181"/>
      <c r="M172" s="112"/>
      <c r="N172" s="170"/>
      <c r="O172" s="176"/>
      <c r="P172" s="176"/>
      <c r="S172" s="183"/>
      <c r="T172" s="178"/>
      <c r="U172" s="176"/>
      <c r="V172" s="176"/>
      <c r="W172" s="178"/>
      <c r="X172" s="178"/>
      <c r="Y172" s="176"/>
      <c r="Z172" s="179"/>
      <c r="AA172" s="179"/>
      <c r="AB172" s="180"/>
      <c r="AC172" s="150"/>
      <c r="AD172" s="171"/>
    </row>
    <row r="173" customFormat="false" ht="12.75" hidden="false" customHeight="false" outlineLevel="0" collapsed="false">
      <c r="B173" s="172"/>
      <c r="C173" s="181"/>
      <c r="M173" s="112"/>
      <c r="N173" s="170"/>
      <c r="O173" s="176"/>
      <c r="P173" s="176"/>
      <c r="S173" s="183"/>
      <c r="T173" s="178"/>
      <c r="U173" s="176"/>
      <c r="V173" s="176"/>
      <c r="W173" s="178"/>
      <c r="X173" s="178"/>
      <c r="Y173" s="176"/>
      <c r="Z173" s="179"/>
      <c r="AA173" s="179"/>
      <c r="AB173" s="180"/>
      <c r="AC173" s="150"/>
      <c r="AD173" s="171"/>
    </row>
    <row r="174" customFormat="false" ht="12.75" hidden="false" customHeight="false" outlineLevel="0" collapsed="false">
      <c r="B174" s="172"/>
      <c r="C174" s="181"/>
      <c r="M174" s="112"/>
      <c r="N174" s="170"/>
      <c r="O174" s="176"/>
      <c r="P174" s="176"/>
      <c r="S174" s="183"/>
      <c r="T174" s="178"/>
      <c r="U174" s="176"/>
      <c r="V174" s="176"/>
      <c r="W174" s="178"/>
      <c r="X174" s="178"/>
      <c r="Y174" s="176"/>
      <c r="Z174" s="179"/>
      <c r="AA174" s="179"/>
      <c r="AB174" s="180"/>
      <c r="AC174" s="150"/>
      <c r="AD174" s="171"/>
    </row>
    <row r="175" customFormat="false" ht="12.75" hidden="false" customHeight="false" outlineLevel="0" collapsed="false">
      <c r="B175" s="172"/>
      <c r="C175" s="181"/>
      <c r="M175" s="112"/>
      <c r="N175" s="170"/>
      <c r="O175" s="176"/>
      <c r="P175" s="176"/>
      <c r="S175" s="183"/>
      <c r="T175" s="178"/>
      <c r="U175" s="176"/>
      <c r="V175" s="176"/>
      <c r="W175" s="178"/>
      <c r="X175" s="178"/>
      <c r="Y175" s="176"/>
      <c r="Z175" s="179"/>
      <c r="AA175" s="179"/>
      <c r="AB175" s="180"/>
      <c r="AC175" s="150"/>
      <c r="AD175" s="171"/>
    </row>
    <row r="176" customFormat="false" ht="12.75" hidden="false" customHeight="false" outlineLevel="0" collapsed="false">
      <c r="B176" s="172"/>
      <c r="C176" s="181"/>
      <c r="M176" s="112"/>
      <c r="N176" s="170"/>
      <c r="O176" s="176"/>
      <c r="P176" s="176"/>
      <c r="S176" s="183"/>
      <c r="T176" s="178"/>
      <c r="U176" s="176"/>
      <c r="V176" s="176"/>
      <c r="W176" s="178"/>
      <c r="X176" s="178"/>
      <c r="Y176" s="176"/>
      <c r="Z176" s="179"/>
      <c r="AA176" s="179"/>
      <c r="AB176" s="180"/>
      <c r="AC176" s="150"/>
      <c r="AD176" s="171"/>
    </row>
    <row r="177" customFormat="false" ht="12.75" hidden="false" customHeight="false" outlineLevel="0" collapsed="false">
      <c r="B177" s="172"/>
      <c r="C177" s="181"/>
      <c r="M177" s="112"/>
      <c r="N177" s="170"/>
      <c r="O177" s="176"/>
      <c r="P177" s="176"/>
      <c r="S177" s="183"/>
      <c r="T177" s="178"/>
      <c r="U177" s="176"/>
      <c r="V177" s="176"/>
      <c r="W177" s="178"/>
      <c r="X177" s="178"/>
      <c r="Y177" s="176"/>
      <c r="Z177" s="179"/>
      <c r="AA177" s="179"/>
      <c r="AB177" s="180"/>
      <c r="AC177" s="150"/>
      <c r="AD177" s="171"/>
    </row>
    <row r="178" customFormat="false" ht="12.75" hidden="false" customHeight="false" outlineLevel="0" collapsed="false">
      <c r="B178" s="172"/>
      <c r="C178" s="181"/>
      <c r="M178" s="112"/>
      <c r="N178" s="170"/>
      <c r="O178" s="176"/>
      <c r="P178" s="176"/>
      <c r="S178" s="183"/>
      <c r="T178" s="178"/>
      <c r="U178" s="176"/>
      <c r="V178" s="176"/>
      <c r="W178" s="178"/>
      <c r="X178" s="178"/>
      <c r="Y178" s="176"/>
      <c r="Z178" s="179"/>
      <c r="AA178" s="179"/>
      <c r="AB178" s="180"/>
      <c r="AC178" s="150"/>
      <c r="AD178" s="171"/>
    </row>
    <row r="179" customFormat="false" ht="12.75" hidden="false" customHeight="false" outlineLevel="0" collapsed="false">
      <c r="B179" s="172"/>
      <c r="C179" s="181"/>
      <c r="M179" s="112"/>
      <c r="N179" s="170"/>
      <c r="O179" s="176"/>
      <c r="P179" s="176"/>
      <c r="S179" s="183"/>
      <c r="T179" s="178"/>
      <c r="U179" s="176"/>
      <c r="V179" s="176"/>
      <c r="W179" s="178"/>
      <c r="X179" s="178"/>
      <c r="Y179" s="176"/>
      <c r="Z179" s="179"/>
      <c r="AA179" s="179"/>
      <c r="AB179" s="180"/>
      <c r="AC179" s="150"/>
      <c r="AD179" s="171"/>
    </row>
    <row r="180" customFormat="false" ht="12.75" hidden="false" customHeight="false" outlineLevel="0" collapsed="false">
      <c r="B180" s="172"/>
      <c r="C180" s="181"/>
      <c r="M180" s="112"/>
      <c r="N180" s="170"/>
      <c r="O180" s="176"/>
      <c r="P180" s="176"/>
      <c r="S180" s="183"/>
      <c r="T180" s="178"/>
      <c r="U180" s="176"/>
      <c r="V180" s="176"/>
      <c r="W180" s="178"/>
      <c r="X180" s="178"/>
      <c r="Y180" s="176"/>
      <c r="Z180" s="179"/>
      <c r="AA180" s="179"/>
      <c r="AB180" s="180"/>
      <c r="AC180" s="150"/>
      <c r="AD180" s="171"/>
    </row>
    <row r="181" customFormat="false" ht="12.75" hidden="false" customHeight="false" outlineLevel="0" collapsed="false">
      <c r="B181" s="172"/>
      <c r="C181" s="181"/>
      <c r="M181" s="112"/>
      <c r="N181" s="170"/>
      <c r="O181" s="176"/>
      <c r="P181" s="176"/>
      <c r="S181" s="183"/>
      <c r="T181" s="178"/>
      <c r="U181" s="176"/>
      <c r="V181" s="176"/>
      <c r="W181" s="178"/>
      <c r="X181" s="178"/>
      <c r="Y181" s="176"/>
      <c r="Z181" s="179"/>
      <c r="AA181" s="179"/>
      <c r="AB181" s="180"/>
      <c r="AC181" s="150"/>
      <c r="AD181" s="171"/>
    </row>
    <row r="182" customFormat="false" ht="12.75" hidden="false" customHeight="false" outlineLevel="0" collapsed="false">
      <c r="B182" s="172"/>
      <c r="C182" s="181"/>
      <c r="M182" s="112"/>
      <c r="N182" s="170"/>
      <c r="O182" s="176"/>
      <c r="P182" s="176"/>
      <c r="S182" s="183"/>
      <c r="T182" s="178"/>
      <c r="U182" s="176"/>
      <c r="V182" s="176"/>
      <c r="W182" s="178"/>
      <c r="X182" s="178"/>
      <c r="Y182" s="176"/>
      <c r="Z182" s="179"/>
      <c r="AA182" s="179"/>
      <c r="AB182" s="180"/>
      <c r="AC182" s="150"/>
      <c r="AD182" s="171"/>
    </row>
    <row r="183" customFormat="false" ht="12.75" hidden="false" customHeight="false" outlineLevel="0" collapsed="false">
      <c r="B183" s="172"/>
      <c r="C183" s="181"/>
      <c r="M183" s="112"/>
      <c r="N183" s="170"/>
      <c r="O183" s="176"/>
      <c r="P183" s="176"/>
      <c r="S183" s="183"/>
      <c r="T183" s="178"/>
      <c r="U183" s="176"/>
      <c r="V183" s="176"/>
      <c r="W183" s="178"/>
      <c r="X183" s="178"/>
      <c r="Y183" s="176"/>
      <c r="Z183" s="179"/>
      <c r="AA183" s="179"/>
      <c r="AB183" s="180"/>
      <c r="AC183" s="150"/>
      <c r="AD183" s="171"/>
    </row>
    <row r="184" customFormat="false" ht="12.75" hidden="false" customHeight="false" outlineLevel="0" collapsed="false">
      <c r="B184" s="172"/>
      <c r="C184" s="181"/>
      <c r="M184" s="112"/>
      <c r="N184" s="170"/>
      <c r="O184" s="176"/>
      <c r="P184" s="176"/>
      <c r="S184" s="183"/>
      <c r="T184" s="178"/>
      <c r="U184" s="176"/>
      <c r="V184" s="176"/>
      <c r="W184" s="178"/>
      <c r="X184" s="178"/>
      <c r="Y184" s="176"/>
      <c r="Z184" s="179"/>
      <c r="AA184" s="179"/>
      <c r="AB184" s="180"/>
      <c r="AC184" s="150"/>
      <c r="AD184" s="171"/>
    </row>
    <row r="185" customFormat="false" ht="12.75" hidden="false" customHeight="false" outlineLevel="0" collapsed="false">
      <c r="B185" s="172"/>
      <c r="C185" s="181"/>
      <c r="M185" s="112"/>
      <c r="N185" s="170"/>
      <c r="O185" s="176"/>
      <c r="P185" s="176"/>
      <c r="S185" s="183"/>
      <c r="T185" s="178"/>
      <c r="U185" s="176"/>
      <c r="V185" s="176"/>
      <c r="W185" s="178"/>
      <c r="X185" s="178"/>
      <c r="Y185" s="176"/>
      <c r="Z185" s="179"/>
      <c r="AA185" s="179"/>
      <c r="AB185" s="180"/>
      <c r="AC185" s="150"/>
      <c r="AD185" s="171"/>
    </row>
    <row r="186" customFormat="false" ht="12.75" hidden="false" customHeight="false" outlineLevel="0" collapsed="false">
      <c r="B186" s="172"/>
      <c r="C186" s="181"/>
      <c r="M186" s="112"/>
      <c r="N186" s="170"/>
      <c r="O186" s="176"/>
      <c r="P186" s="176"/>
      <c r="S186" s="183"/>
      <c r="T186" s="178"/>
      <c r="U186" s="176"/>
      <c r="V186" s="176"/>
      <c r="W186" s="178"/>
      <c r="X186" s="178"/>
      <c r="Y186" s="176"/>
      <c r="Z186" s="179"/>
      <c r="AA186" s="179"/>
      <c r="AB186" s="180"/>
      <c r="AC186" s="150"/>
      <c r="AD186" s="171"/>
    </row>
    <row r="187" customFormat="false" ht="12.75" hidden="false" customHeight="false" outlineLevel="0" collapsed="false">
      <c r="B187" s="172"/>
      <c r="C187" s="181"/>
      <c r="M187" s="112"/>
      <c r="N187" s="170"/>
      <c r="O187" s="176"/>
      <c r="P187" s="176"/>
      <c r="S187" s="183"/>
      <c r="T187" s="178"/>
      <c r="U187" s="176"/>
      <c r="V187" s="176"/>
      <c r="W187" s="178"/>
      <c r="X187" s="178"/>
      <c r="Y187" s="176"/>
      <c r="Z187" s="179"/>
      <c r="AA187" s="179"/>
      <c r="AB187" s="180"/>
      <c r="AC187" s="150"/>
      <c r="AD187" s="171"/>
    </row>
    <row r="188" customFormat="false" ht="12.75" hidden="false" customHeight="false" outlineLevel="0" collapsed="false">
      <c r="B188" s="172"/>
      <c r="C188" s="181"/>
      <c r="M188" s="112"/>
      <c r="N188" s="170"/>
      <c r="O188" s="176"/>
      <c r="P188" s="176"/>
      <c r="S188" s="183"/>
      <c r="T188" s="178"/>
      <c r="U188" s="176"/>
      <c r="V188" s="176"/>
      <c r="W188" s="178"/>
      <c r="X188" s="178"/>
      <c r="Y188" s="176"/>
      <c r="Z188" s="179"/>
      <c r="AA188" s="179"/>
      <c r="AB188" s="180"/>
      <c r="AC188" s="150"/>
      <c r="AD188" s="171"/>
    </row>
    <row r="189" customFormat="false" ht="12.75" hidden="false" customHeight="false" outlineLevel="0" collapsed="false">
      <c r="B189" s="172"/>
      <c r="C189" s="181"/>
      <c r="M189" s="112"/>
      <c r="N189" s="170"/>
      <c r="O189" s="176"/>
      <c r="P189" s="176"/>
      <c r="S189" s="183"/>
      <c r="T189" s="178"/>
      <c r="U189" s="176"/>
      <c r="V189" s="176"/>
      <c r="W189" s="178"/>
      <c r="X189" s="178"/>
      <c r="Y189" s="176"/>
      <c r="Z189" s="179"/>
      <c r="AA189" s="179"/>
      <c r="AB189" s="180"/>
      <c r="AC189" s="150"/>
      <c r="AD189" s="171"/>
    </row>
    <row r="190" customFormat="false" ht="12.75" hidden="false" customHeight="false" outlineLevel="0" collapsed="false">
      <c r="B190" s="172"/>
      <c r="C190" s="181"/>
      <c r="M190" s="112"/>
      <c r="N190" s="170"/>
      <c r="O190" s="176"/>
      <c r="P190" s="176"/>
      <c r="S190" s="183"/>
      <c r="T190" s="178"/>
      <c r="U190" s="176"/>
      <c r="V190" s="176"/>
      <c r="W190" s="178"/>
      <c r="X190" s="178"/>
      <c r="Y190" s="176"/>
      <c r="Z190" s="179"/>
      <c r="AA190" s="179"/>
      <c r="AB190" s="180"/>
      <c r="AC190" s="150"/>
      <c r="AD190" s="171"/>
    </row>
    <row r="191" customFormat="false" ht="12.75" hidden="false" customHeight="false" outlineLevel="0" collapsed="false">
      <c r="B191" s="172"/>
      <c r="C191" s="181"/>
      <c r="M191" s="112"/>
      <c r="N191" s="170"/>
      <c r="O191" s="176"/>
      <c r="P191" s="176"/>
      <c r="S191" s="183"/>
      <c r="T191" s="178"/>
      <c r="U191" s="176"/>
      <c r="V191" s="176"/>
      <c r="W191" s="178"/>
      <c r="X191" s="178"/>
      <c r="Y191" s="176"/>
      <c r="Z191" s="179"/>
      <c r="AA191" s="179"/>
      <c r="AB191" s="180"/>
      <c r="AC191" s="150"/>
      <c r="AD191" s="171"/>
    </row>
    <row r="192" customFormat="false" ht="12.75" hidden="false" customHeight="false" outlineLevel="0" collapsed="false">
      <c r="B192" s="172"/>
      <c r="C192" s="181"/>
      <c r="M192" s="112"/>
      <c r="N192" s="170"/>
      <c r="O192" s="176"/>
      <c r="P192" s="176"/>
      <c r="S192" s="183"/>
      <c r="T192" s="178"/>
      <c r="U192" s="176"/>
      <c r="V192" s="176"/>
      <c r="W192" s="178"/>
      <c r="X192" s="178"/>
      <c r="Y192" s="176"/>
      <c r="Z192" s="179"/>
      <c r="AA192" s="179"/>
      <c r="AB192" s="180"/>
      <c r="AC192" s="150"/>
      <c r="AD192" s="171"/>
    </row>
    <row r="193" customFormat="false" ht="12.75" hidden="false" customHeight="false" outlineLevel="0" collapsed="false">
      <c r="B193" s="172"/>
      <c r="C193" s="181"/>
      <c r="M193" s="112"/>
      <c r="N193" s="170"/>
      <c r="O193" s="176"/>
      <c r="P193" s="176"/>
      <c r="S193" s="183"/>
      <c r="T193" s="178"/>
      <c r="U193" s="176"/>
      <c r="V193" s="176"/>
      <c r="W193" s="178"/>
      <c r="X193" s="178"/>
      <c r="Y193" s="176"/>
      <c r="Z193" s="179"/>
      <c r="AA193" s="179"/>
      <c r="AB193" s="180"/>
      <c r="AC193" s="150"/>
      <c r="AD193" s="171"/>
    </row>
    <row r="194" customFormat="false" ht="12.75" hidden="false" customHeight="false" outlineLevel="0" collapsed="false">
      <c r="B194" s="172"/>
      <c r="C194" s="181"/>
      <c r="M194" s="112"/>
      <c r="N194" s="170"/>
      <c r="O194" s="176"/>
      <c r="P194" s="176"/>
      <c r="S194" s="183"/>
      <c r="T194" s="178"/>
      <c r="U194" s="176"/>
      <c r="V194" s="176"/>
      <c r="W194" s="178"/>
      <c r="X194" s="178"/>
      <c r="Y194" s="176"/>
      <c r="Z194" s="179"/>
      <c r="AA194" s="179"/>
      <c r="AB194" s="180"/>
      <c r="AC194" s="150"/>
      <c r="AD194" s="171"/>
    </row>
    <row r="195" customFormat="false" ht="12.75" hidden="false" customHeight="false" outlineLevel="0" collapsed="false">
      <c r="B195" s="172"/>
      <c r="C195" s="181"/>
      <c r="M195" s="112"/>
      <c r="N195" s="170"/>
      <c r="O195" s="176"/>
      <c r="P195" s="176"/>
      <c r="S195" s="183"/>
      <c r="T195" s="178"/>
      <c r="U195" s="176"/>
      <c r="V195" s="176"/>
      <c r="W195" s="178"/>
      <c r="X195" s="178"/>
      <c r="Y195" s="176"/>
      <c r="Z195" s="179"/>
      <c r="AA195" s="179"/>
      <c r="AB195" s="180"/>
      <c r="AC195" s="150"/>
      <c r="AD195" s="171"/>
    </row>
    <row r="196" customFormat="false" ht="12.75" hidden="false" customHeight="false" outlineLevel="0" collapsed="false">
      <c r="B196" s="172"/>
      <c r="C196" s="181"/>
      <c r="M196" s="112"/>
      <c r="N196" s="170"/>
      <c r="O196" s="176"/>
      <c r="P196" s="176"/>
      <c r="S196" s="183"/>
      <c r="T196" s="178"/>
      <c r="U196" s="176"/>
      <c r="V196" s="176"/>
      <c r="W196" s="178"/>
      <c r="X196" s="178"/>
      <c r="Y196" s="176"/>
      <c r="Z196" s="179"/>
      <c r="AA196" s="179"/>
      <c r="AB196" s="180"/>
      <c r="AC196" s="150"/>
      <c r="AD196" s="171"/>
    </row>
    <row r="197" customFormat="false" ht="12.75" hidden="false" customHeight="false" outlineLevel="0" collapsed="false">
      <c r="B197" s="172"/>
      <c r="C197" s="181"/>
      <c r="M197" s="112"/>
      <c r="N197" s="170"/>
      <c r="O197" s="176"/>
      <c r="P197" s="176"/>
      <c r="S197" s="183"/>
      <c r="T197" s="178"/>
      <c r="U197" s="176"/>
      <c r="V197" s="176"/>
      <c r="W197" s="178"/>
      <c r="X197" s="178"/>
      <c r="Y197" s="176"/>
      <c r="Z197" s="179"/>
      <c r="AA197" s="179"/>
      <c r="AB197" s="180"/>
      <c r="AC197" s="150"/>
      <c r="AD197" s="171"/>
    </row>
    <row r="198" customFormat="false" ht="12.75" hidden="false" customHeight="false" outlineLevel="0" collapsed="false">
      <c r="B198" s="172"/>
      <c r="C198" s="181"/>
      <c r="M198" s="112"/>
      <c r="N198" s="170"/>
      <c r="O198" s="176"/>
      <c r="P198" s="176"/>
      <c r="S198" s="183"/>
      <c r="T198" s="178"/>
      <c r="U198" s="176"/>
      <c r="V198" s="176"/>
      <c r="W198" s="178"/>
      <c r="X198" s="178"/>
      <c r="Y198" s="176"/>
      <c r="Z198" s="179"/>
      <c r="AA198" s="179"/>
      <c r="AB198" s="180"/>
      <c r="AC198" s="150"/>
      <c r="AD198" s="171"/>
    </row>
    <row r="199" customFormat="false" ht="12.75" hidden="false" customHeight="false" outlineLevel="0" collapsed="false">
      <c r="B199" s="172"/>
      <c r="C199" s="181"/>
      <c r="M199" s="112"/>
      <c r="N199" s="170"/>
      <c r="O199" s="176"/>
      <c r="P199" s="176"/>
      <c r="S199" s="183"/>
      <c r="T199" s="178"/>
      <c r="U199" s="176"/>
      <c r="V199" s="176"/>
      <c r="W199" s="178"/>
      <c r="X199" s="178"/>
      <c r="Y199" s="176"/>
      <c r="Z199" s="179"/>
      <c r="AA199" s="179"/>
      <c r="AB199" s="180"/>
      <c r="AC199" s="150"/>
      <c r="AD199" s="171"/>
    </row>
    <row r="200" customFormat="false" ht="12.75" hidden="false" customHeight="false" outlineLevel="0" collapsed="false">
      <c r="C200" s="181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6"/>
      <c r="P200" s="176"/>
      <c r="S200" s="183"/>
      <c r="T200" s="178"/>
      <c r="U200" s="176"/>
      <c r="V200" s="176"/>
      <c r="W200" s="178"/>
      <c r="X200" s="178"/>
      <c r="Y200" s="176"/>
      <c r="Z200" s="179"/>
      <c r="AA200" s="179"/>
      <c r="AB200" s="180"/>
      <c r="AC200" s="150"/>
      <c r="AD200" s="171"/>
    </row>
    <row r="201" customFormat="false" ht="12.75" hidden="false" customHeight="false" outlineLevel="0" collapsed="false">
      <c r="C201" s="181"/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6"/>
      <c r="P201" s="176"/>
      <c r="S201" s="183"/>
      <c r="T201" s="178"/>
      <c r="U201" s="176"/>
      <c r="V201" s="176"/>
      <c r="W201" s="178"/>
      <c r="X201" s="178"/>
      <c r="Y201" s="176"/>
      <c r="Z201" s="179"/>
      <c r="AA201" s="179"/>
      <c r="AB201" s="180"/>
      <c r="AC201" s="150"/>
      <c r="AD201" s="171"/>
    </row>
    <row r="202" customFormat="false" ht="12.75" hidden="false" customHeight="false" outlineLevel="0" collapsed="false">
      <c r="C202" s="181"/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6"/>
      <c r="P202" s="176"/>
      <c r="S202" s="183"/>
      <c r="T202" s="178"/>
      <c r="U202" s="176"/>
      <c r="V202" s="176"/>
      <c r="W202" s="178"/>
      <c r="X202" s="178"/>
      <c r="Y202" s="176"/>
      <c r="Z202" s="179"/>
      <c r="AA202" s="179"/>
      <c r="AB202" s="180"/>
      <c r="AC202" s="150"/>
      <c r="AD202" s="171"/>
    </row>
    <row r="203" customFormat="false" ht="12.75" hidden="false" customHeight="false" outlineLevel="0" collapsed="false">
      <c r="C203" s="181"/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6"/>
      <c r="P203" s="176"/>
      <c r="Q203" s="176"/>
      <c r="R203" s="176"/>
      <c r="S203" s="183"/>
      <c r="T203" s="176"/>
      <c r="U203" s="176"/>
      <c r="V203" s="176"/>
      <c r="W203" s="178"/>
      <c r="X203" s="178"/>
      <c r="Y203" s="176"/>
      <c r="Z203" s="179"/>
      <c r="AA203" s="179"/>
      <c r="AB203" s="180"/>
      <c r="AC203" s="150"/>
      <c r="AD203" s="171"/>
    </row>
    <row r="204" customFormat="false" ht="12.75" hidden="false" customHeight="false" outlineLevel="0" collapsed="false">
      <c r="C204" s="181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6"/>
      <c r="P204" s="176"/>
      <c r="S204" s="183"/>
      <c r="T204" s="178"/>
      <c r="U204" s="176"/>
      <c r="V204" s="176"/>
      <c r="W204" s="178"/>
      <c r="X204" s="178"/>
      <c r="Y204" s="176"/>
      <c r="AB204" s="180"/>
      <c r="AC204" s="150"/>
      <c r="AD204" s="171"/>
    </row>
    <row r="205" customFormat="false" ht="12.75" hidden="false" customHeight="false" outlineLevel="0" collapsed="false">
      <c r="C205" s="181"/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6"/>
      <c r="P205" s="176"/>
      <c r="S205" s="183"/>
      <c r="T205" s="178"/>
      <c r="U205" s="176"/>
      <c r="V205" s="176"/>
      <c r="W205" s="178"/>
      <c r="X205" s="178"/>
      <c r="Y205" s="176"/>
      <c r="AB205" s="180"/>
      <c r="AC205" s="150"/>
      <c r="AD205" s="171"/>
    </row>
    <row r="206" customFormat="false" ht="12.75" hidden="false" customHeight="false" outlineLevel="0" collapsed="false">
      <c r="C206" s="181"/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6"/>
      <c r="P206" s="176"/>
      <c r="S206" s="183"/>
      <c r="T206" s="178"/>
      <c r="U206" s="176"/>
      <c r="V206" s="176"/>
      <c r="W206" s="178"/>
      <c r="X206" s="178"/>
      <c r="Y206" s="176"/>
      <c r="AB206" s="180"/>
      <c r="AC206" s="150"/>
      <c r="AD206" s="171"/>
    </row>
    <row r="207" customFormat="false" ht="12.75" hidden="false" customHeight="false" outlineLevel="0" collapsed="false">
      <c r="C207" s="181"/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6"/>
      <c r="P207" s="176"/>
      <c r="S207" s="183"/>
      <c r="T207" s="178"/>
      <c r="U207" s="176"/>
      <c r="V207" s="176"/>
      <c r="W207" s="178"/>
      <c r="X207" s="178"/>
      <c r="Y207" s="176"/>
      <c r="AB207" s="180"/>
      <c r="AC207" s="150"/>
      <c r="AD207" s="171"/>
    </row>
    <row r="208" customFormat="false" ht="12.75" hidden="false" customHeight="false" outlineLevel="0" collapsed="false">
      <c r="C208" s="181"/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6"/>
      <c r="P208" s="176"/>
      <c r="S208" s="183"/>
      <c r="T208" s="178"/>
      <c r="U208" s="176"/>
      <c r="V208" s="176"/>
      <c r="W208" s="178"/>
      <c r="X208" s="178"/>
      <c r="Y208" s="176"/>
      <c r="AB208" s="180"/>
      <c r="AC208" s="150"/>
      <c r="AD208" s="171"/>
    </row>
    <row r="209" customFormat="false" ht="12.75" hidden="false" customHeight="false" outlineLevel="0" collapsed="false">
      <c r="C209" s="181"/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6"/>
      <c r="P209" s="176"/>
      <c r="S209" s="183"/>
      <c r="T209" s="178"/>
      <c r="U209" s="176"/>
      <c r="V209" s="176"/>
      <c r="W209" s="178"/>
      <c r="X209" s="178"/>
      <c r="Y209" s="176"/>
      <c r="AB209" s="180"/>
      <c r="AC209" s="150"/>
      <c r="AD209" s="171"/>
    </row>
    <row r="210" customFormat="false" ht="12.75" hidden="false" customHeight="false" outlineLevel="0" collapsed="false">
      <c r="C210" s="181"/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6"/>
      <c r="P210" s="176"/>
      <c r="S210" s="183"/>
      <c r="T210" s="178"/>
      <c r="U210" s="176"/>
      <c r="V210" s="176"/>
      <c r="W210" s="178"/>
      <c r="X210" s="178"/>
      <c r="Y210" s="176"/>
      <c r="AB210" s="180"/>
      <c r="AC210" s="150"/>
      <c r="AD210" s="171"/>
    </row>
    <row r="211" customFormat="false" ht="12.75" hidden="false" customHeight="false" outlineLevel="0" collapsed="false">
      <c r="C211" s="181"/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6"/>
      <c r="P211" s="176"/>
      <c r="S211" s="183"/>
      <c r="T211" s="178"/>
      <c r="U211" s="176"/>
      <c r="V211" s="176"/>
      <c r="W211" s="178"/>
      <c r="X211" s="178"/>
      <c r="Y211" s="176"/>
      <c r="AB211" s="180"/>
      <c r="AC211" s="150"/>
      <c r="AD211" s="171"/>
    </row>
    <row r="212" customFormat="false" ht="12.75" hidden="false" customHeight="false" outlineLevel="0" collapsed="false">
      <c r="C212" s="181"/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6"/>
      <c r="P212" s="176"/>
      <c r="S212" s="183"/>
      <c r="T212" s="178"/>
      <c r="U212" s="176"/>
      <c r="V212" s="176"/>
      <c r="W212" s="178"/>
      <c r="X212" s="178"/>
      <c r="Y212" s="176"/>
      <c r="AB212" s="180"/>
      <c r="AC212" s="150"/>
      <c r="AD212" s="171"/>
    </row>
    <row r="213" customFormat="false" ht="12.75" hidden="false" customHeight="false" outlineLevel="0" collapsed="false">
      <c r="C213" s="181"/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6"/>
      <c r="P213" s="176"/>
      <c r="S213" s="183"/>
      <c r="T213" s="178"/>
      <c r="U213" s="176"/>
      <c r="V213" s="176"/>
      <c r="W213" s="178"/>
      <c r="X213" s="178"/>
      <c r="Y213" s="176"/>
      <c r="AB213" s="180"/>
      <c r="AC213" s="150"/>
      <c r="AD213" s="171"/>
    </row>
    <row r="214" customFormat="false" ht="12.75" hidden="false" customHeight="false" outlineLevel="0" collapsed="false">
      <c r="C214" s="181"/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6"/>
      <c r="P214" s="176"/>
      <c r="S214" s="183"/>
      <c r="T214" s="178"/>
      <c r="U214" s="176"/>
      <c r="V214" s="176"/>
      <c r="W214" s="178"/>
      <c r="X214" s="178"/>
      <c r="Y214" s="176"/>
      <c r="AB214" s="180"/>
      <c r="AC214" s="150"/>
      <c r="AD214" s="171"/>
    </row>
    <row r="215" customFormat="false" ht="12.75" hidden="false" customHeight="false" outlineLevel="0" collapsed="false">
      <c r="C215" s="181"/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6"/>
      <c r="P215" s="176"/>
      <c r="S215" s="183"/>
      <c r="T215" s="178"/>
      <c r="U215" s="176"/>
      <c r="V215" s="176"/>
      <c r="W215" s="178"/>
      <c r="X215" s="178"/>
      <c r="Y215" s="176"/>
      <c r="AB215" s="180"/>
      <c r="AC215" s="150"/>
      <c r="AD215" s="171"/>
    </row>
    <row r="216" customFormat="false" ht="12.75" hidden="false" customHeight="false" outlineLevel="0" collapsed="false">
      <c r="C216" s="181"/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6"/>
      <c r="P216" s="176"/>
      <c r="S216" s="183"/>
      <c r="T216" s="178"/>
      <c r="U216" s="176"/>
      <c r="V216" s="176"/>
      <c r="W216" s="178"/>
      <c r="X216" s="178"/>
      <c r="Y216" s="176"/>
      <c r="AB216" s="180"/>
      <c r="AC216" s="150"/>
      <c r="AD216" s="171"/>
    </row>
    <row r="217" customFormat="false" ht="12.75" hidden="false" customHeight="false" outlineLevel="0" collapsed="false">
      <c r="C217" s="181"/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6"/>
      <c r="P217" s="176"/>
      <c r="S217" s="183"/>
      <c r="T217" s="178"/>
      <c r="U217" s="176"/>
      <c r="V217" s="176"/>
      <c r="W217" s="178"/>
      <c r="X217" s="178"/>
      <c r="Y217" s="176"/>
      <c r="AB217" s="180"/>
      <c r="AC217" s="150"/>
      <c r="AD217" s="171"/>
    </row>
    <row r="218" customFormat="false" ht="12.75" hidden="false" customHeight="false" outlineLevel="0" collapsed="false">
      <c r="C218" s="181"/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6"/>
      <c r="P218" s="176"/>
      <c r="S218" s="183"/>
      <c r="T218" s="178"/>
      <c r="U218" s="176"/>
      <c r="V218" s="176"/>
      <c r="W218" s="178"/>
      <c r="X218" s="178"/>
      <c r="Y218" s="176"/>
      <c r="AB218" s="180"/>
      <c r="AC218" s="150"/>
      <c r="AD218" s="171"/>
    </row>
    <row r="219" customFormat="false" ht="12.75" hidden="false" customHeight="false" outlineLevel="0" collapsed="false">
      <c r="C219" s="181"/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6"/>
      <c r="P219" s="176"/>
      <c r="S219" s="183"/>
      <c r="T219" s="178"/>
      <c r="U219" s="176"/>
      <c r="V219" s="176"/>
      <c r="W219" s="178"/>
      <c r="X219" s="178"/>
      <c r="Y219" s="176"/>
      <c r="AB219" s="180"/>
      <c r="AC219" s="150"/>
      <c r="AD219" s="171"/>
    </row>
    <row r="220" customFormat="false" ht="12.75" hidden="false" customHeight="false" outlineLevel="0" collapsed="false">
      <c r="C220" s="181"/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6"/>
      <c r="P220" s="176"/>
      <c r="S220" s="183"/>
      <c r="T220" s="178"/>
      <c r="U220" s="176"/>
      <c r="V220" s="176"/>
      <c r="W220" s="178"/>
      <c r="X220" s="178"/>
      <c r="Y220" s="176"/>
      <c r="AB220" s="180"/>
      <c r="AC220" s="150"/>
      <c r="AD220" s="171"/>
    </row>
    <row r="221" customFormat="false" ht="12.75" hidden="false" customHeight="false" outlineLevel="0" collapsed="false">
      <c r="C221" s="181"/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6"/>
      <c r="P221" s="176"/>
      <c r="S221" s="183"/>
      <c r="T221" s="178"/>
      <c r="U221" s="176"/>
      <c r="V221" s="176"/>
      <c r="W221" s="178"/>
      <c r="X221" s="178"/>
      <c r="Y221" s="176"/>
      <c r="AB221" s="180"/>
      <c r="AC221" s="150"/>
      <c r="AD221" s="171"/>
    </row>
    <row r="222" customFormat="false" ht="12.75" hidden="false" customHeight="false" outlineLevel="0" collapsed="false">
      <c r="C222" s="181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6"/>
      <c r="P222" s="176"/>
      <c r="S222" s="183"/>
      <c r="T222" s="178"/>
      <c r="U222" s="176"/>
      <c r="V222" s="176"/>
      <c r="W222" s="178"/>
      <c r="X222" s="178"/>
      <c r="Y222" s="176"/>
      <c r="AB222" s="180"/>
      <c r="AC222" s="150"/>
      <c r="AD222" s="171"/>
    </row>
    <row r="223" customFormat="false" ht="12.75" hidden="false" customHeight="false" outlineLevel="0" collapsed="false">
      <c r="C223" s="181"/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6"/>
      <c r="P223" s="176"/>
      <c r="S223" s="183"/>
      <c r="T223" s="178"/>
      <c r="U223" s="176"/>
      <c r="V223" s="176"/>
      <c r="W223" s="178"/>
      <c r="X223" s="178"/>
      <c r="Y223" s="176"/>
      <c r="AB223" s="180"/>
      <c r="AC223" s="150"/>
      <c r="AD223" s="171"/>
    </row>
    <row r="224" customFormat="false" ht="12.75" hidden="false" customHeight="false" outlineLevel="0" collapsed="false">
      <c r="C224" s="181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6"/>
      <c r="P224" s="176"/>
      <c r="S224" s="183"/>
      <c r="T224" s="178"/>
      <c r="U224" s="176"/>
      <c r="V224" s="176"/>
      <c r="W224" s="178"/>
      <c r="X224" s="178"/>
      <c r="Y224" s="176"/>
      <c r="AB224" s="180"/>
      <c r="AC224" s="150"/>
      <c r="AD224" s="171"/>
    </row>
    <row r="225" customFormat="false" ht="12.75" hidden="false" customHeight="false" outlineLevel="0" collapsed="false">
      <c r="C225" s="181"/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6"/>
      <c r="P225" s="176"/>
      <c r="S225" s="183"/>
      <c r="T225" s="178"/>
      <c r="U225" s="176"/>
      <c r="V225" s="176"/>
      <c r="W225" s="178"/>
      <c r="X225" s="178"/>
      <c r="Y225" s="176"/>
      <c r="AB225" s="180"/>
      <c r="AC225" s="150"/>
      <c r="AD225" s="171"/>
    </row>
    <row r="226" customFormat="false" ht="12.75" hidden="false" customHeight="false" outlineLevel="0" collapsed="false">
      <c r="C226" s="181"/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6"/>
      <c r="P226" s="176"/>
      <c r="S226" s="183"/>
      <c r="T226" s="178"/>
      <c r="U226" s="176"/>
      <c r="V226" s="176"/>
      <c r="W226" s="178"/>
      <c r="X226" s="178"/>
      <c r="Y226" s="176"/>
      <c r="AB226" s="180"/>
      <c r="AC226" s="150"/>
      <c r="AD226" s="171"/>
    </row>
    <row r="227" customFormat="false" ht="12.75" hidden="false" customHeight="false" outlineLevel="0" collapsed="false">
      <c r="C227" s="181"/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6"/>
      <c r="P227" s="176"/>
      <c r="S227" s="183"/>
      <c r="T227" s="178"/>
      <c r="U227" s="176"/>
      <c r="V227" s="176"/>
      <c r="W227" s="178"/>
      <c r="X227" s="178"/>
      <c r="Y227" s="176"/>
      <c r="AB227" s="180"/>
      <c r="AC227" s="150"/>
      <c r="AD227" s="171"/>
    </row>
    <row r="228" customFormat="false" ht="12.75" hidden="false" customHeight="false" outlineLevel="0" collapsed="false">
      <c r="C228" s="181"/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6"/>
      <c r="P228" s="176"/>
      <c r="S228" s="183"/>
      <c r="T228" s="178"/>
      <c r="U228" s="176"/>
      <c r="V228" s="176"/>
      <c r="W228" s="178"/>
      <c r="X228" s="178"/>
      <c r="Y228" s="176"/>
      <c r="AB228" s="180"/>
      <c r="AC228" s="150"/>
      <c r="AD228" s="171"/>
    </row>
    <row r="229" customFormat="false" ht="12.75" hidden="false" customHeight="false" outlineLevel="0" collapsed="false">
      <c r="C229" s="181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6"/>
      <c r="P229" s="176"/>
      <c r="R229" s="176"/>
      <c r="S229" s="183"/>
      <c r="T229" s="178"/>
      <c r="U229" s="176"/>
      <c r="V229" s="176"/>
      <c r="W229" s="178"/>
      <c r="X229" s="178"/>
      <c r="Y229" s="176"/>
      <c r="AB229" s="180"/>
      <c r="AC229" s="150"/>
      <c r="AD229" s="171"/>
    </row>
    <row r="230" customFormat="false" ht="12.75" hidden="false" customHeight="false" outlineLevel="0" collapsed="false">
      <c r="C230" s="181"/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6"/>
      <c r="P230" s="176"/>
      <c r="R230" s="176"/>
      <c r="S230" s="183"/>
      <c r="T230" s="178"/>
      <c r="U230" s="176"/>
      <c r="V230" s="176"/>
      <c r="W230" s="178"/>
      <c r="X230" s="178"/>
      <c r="Y230" s="176"/>
      <c r="AB230" s="180"/>
      <c r="AC230" s="150"/>
      <c r="AD230" s="171"/>
    </row>
    <row r="231" customFormat="false" ht="12.75" hidden="false" customHeight="false" outlineLevel="0" collapsed="false">
      <c r="C231" s="181"/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6"/>
      <c r="P231" s="176"/>
      <c r="R231" s="176"/>
      <c r="S231" s="183"/>
      <c r="T231" s="178"/>
      <c r="U231" s="176"/>
      <c r="V231" s="176"/>
      <c r="W231" s="178"/>
      <c r="X231" s="178"/>
      <c r="Y231" s="176"/>
      <c r="AB231" s="180"/>
      <c r="AC231" s="150"/>
      <c r="AD231" s="171"/>
    </row>
    <row r="232" customFormat="false" ht="12.75" hidden="false" customHeight="false" outlineLevel="0" collapsed="false">
      <c r="C232" s="181"/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6"/>
      <c r="P232" s="176"/>
      <c r="R232" s="176"/>
      <c r="S232" s="183"/>
      <c r="T232" s="178"/>
      <c r="U232" s="176"/>
      <c r="V232" s="176"/>
      <c r="W232" s="178"/>
      <c r="X232" s="178"/>
      <c r="Y232" s="176"/>
      <c r="AB232" s="180"/>
      <c r="AC232" s="150"/>
      <c r="AD232" s="171"/>
    </row>
    <row r="233" customFormat="false" ht="12.75" hidden="false" customHeight="false" outlineLevel="0" collapsed="false">
      <c r="C233" s="181"/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6"/>
      <c r="P233" s="176"/>
      <c r="R233" s="176"/>
      <c r="S233" s="183"/>
      <c r="T233" s="178"/>
      <c r="U233" s="176"/>
      <c r="V233" s="176"/>
      <c r="W233" s="178"/>
      <c r="X233" s="178"/>
      <c r="Y233" s="176"/>
      <c r="AB233" s="180"/>
      <c r="AC233" s="150"/>
      <c r="AD233" s="171"/>
    </row>
    <row r="234" customFormat="false" ht="12.75" hidden="false" customHeight="false" outlineLevel="0" collapsed="false">
      <c r="C234" s="181"/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6"/>
      <c r="P234" s="176"/>
      <c r="R234" s="176"/>
      <c r="S234" s="183"/>
      <c r="T234" s="178"/>
      <c r="U234" s="176"/>
      <c r="V234" s="176"/>
      <c r="W234" s="178"/>
      <c r="X234" s="178"/>
      <c r="Y234" s="176"/>
      <c r="AB234" s="180"/>
      <c r="AC234" s="150"/>
      <c r="AD234" s="171"/>
    </row>
    <row r="235" customFormat="false" ht="12.75" hidden="false" customHeight="false" outlineLevel="0" collapsed="false">
      <c r="C235" s="181"/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6"/>
      <c r="P235" s="176"/>
      <c r="R235" s="176"/>
      <c r="S235" s="183"/>
      <c r="T235" s="178"/>
      <c r="U235" s="176"/>
      <c r="V235" s="176"/>
      <c r="W235" s="178"/>
      <c r="X235" s="178"/>
      <c r="Y235" s="176"/>
      <c r="AB235" s="180"/>
      <c r="AC235" s="150"/>
      <c r="AD235" s="171"/>
    </row>
    <row r="236" customFormat="false" ht="12.75" hidden="false" customHeight="false" outlineLevel="0" collapsed="false">
      <c r="C236" s="181"/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6"/>
      <c r="P236" s="176"/>
      <c r="R236" s="176"/>
      <c r="S236" s="183"/>
      <c r="T236" s="178"/>
      <c r="U236" s="176"/>
      <c r="V236" s="176"/>
      <c r="W236" s="178"/>
      <c r="X236" s="178"/>
      <c r="Y236" s="176"/>
      <c r="AB236" s="180"/>
      <c r="AC236" s="150"/>
      <c r="AD236" s="171"/>
    </row>
    <row r="237" customFormat="false" ht="12.75" hidden="false" customHeight="false" outlineLevel="0" collapsed="false">
      <c r="C237" s="181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6"/>
      <c r="P237" s="176"/>
      <c r="R237" s="176"/>
      <c r="S237" s="183"/>
      <c r="T237" s="178"/>
      <c r="U237" s="176"/>
      <c r="V237" s="176"/>
      <c r="W237" s="178"/>
      <c r="X237" s="178"/>
      <c r="Y237" s="176"/>
      <c r="AB237" s="180"/>
      <c r="AC237" s="150"/>
      <c r="AD237" s="171"/>
    </row>
    <row r="238" customFormat="false" ht="12.75" hidden="false" customHeight="false" outlineLevel="0" collapsed="false">
      <c r="C238" s="181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6"/>
      <c r="P238" s="176"/>
      <c r="R238" s="176"/>
      <c r="S238" s="183"/>
      <c r="T238" s="178"/>
      <c r="U238" s="176"/>
      <c r="V238" s="176"/>
      <c r="W238" s="178"/>
      <c r="X238" s="178"/>
      <c r="Y238" s="176"/>
      <c r="AB238" s="180"/>
      <c r="AC238" s="150"/>
      <c r="AD238" s="171"/>
    </row>
    <row r="239" customFormat="false" ht="12.75" hidden="false" customHeight="false" outlineLevel="0" collapsed="false">
      <c r="C239" s="181"/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6"/>
      <c r="P239" s="176"/>
      <c r="R239" s="176"/>
      <c r="S239" s="183"/>
      <c r="T239" s="178"/>
      <c r="U239" s="176"/>
      <c r="V239" s="176"/>
      <c r="W239" s="178"/>
      <c r="X239" s="178"/>
      <c r="Y239" s="176"/>
      <c r="AB239" s="180"/>
      <c r="AC239" s="150"/>
      <c r="AD239" s="171"/>
    </row>
    <row r="240" customFormat="false" ht="12.75" hidden="false" customHeight="false" outlineLevel="0" collapsed="false">
      <c r="C240" s="181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6"/>
      <c r="P240" s="176"/>
      <c r="R240" s="176"/>
      <c r="S240" s="183"/>
      <c r="T240" s="178"/>
      <c r="U240" s="176"/>
      <c r="V240" s="176"/>
      <c r="W240" s="178"/>
      <c r="X240" s="178"/>
      <c r="Y240" s="176"/>
      <c r="AB240" s="180"/>
      <c r="AC240" s="150"/>
      <c r="AD240" s="171"/>
    </row>
    <row r="241" customFormat="false" ht="12.75" hidden="false" customHeight="false" outlineLevel="0" collapsed="false">
      <c r="C241" s="181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6"/>
      <c r="P241" s="176"/>
      <c r="R241" s="176"/>
      <c r="S241" s="183"/>
      <c r="T241" s="178"/>
      <c r="U241" s="176"/>
      <c r="V241" s="176"/>
      <c r="W241" s="178"/>
      <c r="X241" s="178"/>
      <c r="Y241" s="176"/>
      <c r="AB241" s="180"/>
      <c r="AC241" s="150"/>
      <c r="AD241" s="171"/>
    </row>
    <row r="242" customFormat="false" ht="12.75" hidden="false" customHeight="false" outlineLevel="0" collapsed="false">
      <c r="C242" s="181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6"/>
      <c r="P242" s="176"/>
      <c r="R242" s="176"/>
      <c r="S242" s="183"/>
      <c r="T242" s="178"/>
      <c r="U242" s="176"/>
      <c r="V242" s="176"/>
      <c r="W242" s="178"/>
      <c r="X242" s="178"/>
      <c r="Y242" s="176"/>
      <c r="AB242" s="180"/>
      <c r="AC242" s="150"/>
      <c r="AD242" s="171"/>
    </row>
    <row r="243" customFormat="false" ht="12.75" hidden="false" customHeight="false" outlineLevel="0" collapsed="false">
      <c r="C243" s="181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6"/>
      <c r="P243" s="176"/>
      <c r="R243" s="176"/>
      <c r="S243" s="183"/>
      <c r="T243" s="178"/>
      <c r="U243" s="176"/>
      <c r="V243" s="176"/>
      <c r="W243" s="178"/>
      <c r="X243" s="178"/>
      <c r="Y243" s="176"/>
      <c r="AB243" s="180"/>
      <c r="AC243" s="150"/>
      <c r="AD243" s="171"/>
    </row>
    <row r="244" customFormat="false" ht="12.75" hidden="false" customHeight="false" outlineLevel="0" collapsed="false">
      <c r="C244" s="181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6"/>
      <c r="P244" s="176"/>
      <c r="R244" s="176"/>
      <c r="S244" s="183"/>
      <c r="T244" s="178"/>
      <c r="U244" s="176"/>
      <c r="V244" s="176"/>
      <c r="W244" s="178"/>
      <c r="X244" s="178"/>
      <c r="Y244" s="176"/>
      <c r="AB244" s="180"/>
      <c r="AC244" s="150"/>
      <c r="AD244" s="171"/>
    </row>
    <row r="245" customFormat="false" ht="12.75" hidden="false" customHeight="false" outlineLevel="0" collapsed="false">
      <c r="C245" s="181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6"/>
      <c r="P245" s="176"/>
      <c r="R245" s="176"/>
      <c r="S245" s="183"/>
      <c r="T245" s="178"/>
      <c r="U245" s="176"/>
      <c r="V245" s="176"/>
      <c r="W245" s="178"/>
      <c r="X245" s="178"/>
      <c r="Y245" s="176"/>
      <c r="AB245" s="180"/>
      <c r="AC245" s="150"/>
      <c r="AD245" s="171"/>
    </row>
    <row r="246" customFormat="false" ht="12.75" hidden="false" customHeight="false" outlineLevel="0" collapsed="false">
      <c r="C246" s="181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6"/>
      <c r="P246" s="176"/>
      <c r="R246" s="176"/>
      <c r="S246" s="183"/>
      <c r="T246" s="178"/>
      <c r="U246" s="176"/>
      <c r="V246" s="176"/>
      <c r="W246" s="178"/>
      <c r="X246" s="178"/>
      <c r="Y246" s="176"/>
      <c r="AB246" s="180"/>
      <c r="AC246" s="150"/>
      <c r="AD246" s="171"/>
    </row>
    <row r="247" customFormat="false" ht="12.75" hidden="false" customHeight="false" outlineLevel="0" collapsed="false">
      <c r="C247" s="181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6"/>
      <c r="P247" s="176"/>
      <c r="R247" s="176"/>
      <c r="S247" s="183"/>
      <c r="T247" s="178"/>
      <c r="U247" s="176"/>
      <c r="V247" s="176"/>
      <c r="W247" s="178"/>
      <c r="X247" s="178"/>
      <c r="Y247" s="176"/>
      <c r="AB247" s="180"/>
      <c r="AC247" s="150"/>
      <c r="AD247" s="171"/>
    </row>
    <row r="248" customFormat="false" ht="12.75" hidden="false" customHeight="false" outlineLevel="0" collapsed="false">
      <c r="C248" s="181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6"/>
      <c r="P248" s="176"/>
      <c r="R248" s="176"/>
      <c r="S248" s="183"/>
      <c r="T248" s="178"/>
      <c r="U248" s="176"/>
      <c r="V248" s="176"/>
      <c r="W248" s="178"/>
      <c r="X248" s="178"/>
      <c r="Y248" s="176"/>
      <c r="AB248" s="180"/>
      <c r="AC248" s="150"/>
      <c r="AD248" s="171"/>
    </row>
    <row r="249" customFormat="false" ht="12.75" hidden="false" customHeight="false" outlineLevel="0" collapsed="false">
      <c r="C249" s="181"/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6"/>
      <c r="P249" s="176"/>
      <c r="R249" s="176"/>
      <c r="S249" s="183"/>
      <c r="T249" s="178"/>
      <c r="U249" s="176"/>
      <c r="V249" s="176"/>
      <c r="W249" s="178"/>
      <c r="X249" s="178"/>
      <c r="Y249" s="176"/>
      <c r="AB249" s="180"/>
      <c r="AC249" s="150"/>
      <c r="AD249" s="171"/>
    </row>
    <row r="250" customFormat="false" ht="12.75" hidden="false" customHeight="false" outlineLevel="0" collapsed="false">
      <c r="C250" s="181"/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6"/>
      <c r="P250" s="176"/>
      <c r="R250" s="176"/>
      <c r="S250" s="183"/>
      <c r="T250" s="178"/>
      <c r="U250" s="176"/>
      <c r="V250" s="176"/>
      <c r="W250" s="178"/>
      <c r="X250" s="178"/>
      <c r="Y250" s="176"/>
      <c r="AB250" s="180"/>
      <c r="AC250" s="150"/>
      <c r="AD250" s="171"/>
    </row>
    <row r="251" customFormat="false" ht="12.75" hidden="false" customHeight="false" outlineLevel="0" collapsed="false">
      <c r="C251" s="181"/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6"/>
      <c r="P251" s="176"/>
      <c r="R251" s="176"/>
      <c r="S251" s="183"/>
      <c r="T251" s="178"/>
      <c r="U251" s="176"/>
      <c r="V251" s="176"/>
      <c r="W251" s="178"/>
      <c r="X251" s="178"/>
      <c r="Y251" s="176"/>
      <c r="AB251" s="180"/>
      <c r="AC251" s="150"/>
      <c r="AD251" s="171"/>
    </row>
    <row r="252" customFormat="false" ht="12.75" hidden="false" customHeight="false" outlineLevel="0" collapsed="false">
      <c r="C252" s="181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6"/>
      <c r="P252" s="176"/>
      <c r="R252" s="176"/>
      <c r="S252" s="183"/>
      <c r="T252" s="178"/>
      <c r="U252" s="176"/>
      <c r="V252" s="176"/>
      <c r="W252" s="178"/>
      <c r="X252" s="178"/>
      <c r="Y252" s="176"/>
    </row>
    <row r="253" customFormat="false" ht="12.75" hidden="false" customHeight="false" outlineLevel="0" collapsed="false">
      <c r="C253" s="181"/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6"/>
      <c r="P253" s="176"/>
      <c r="R253" s="176"/>
      <c r="S253" s="183"/>
      <c r="T253" s="178"/>
      <c r="U253" s="176"/>
      <c r="V253" s="176"/>
      <c r="W253" s="178"/>
      <c r="X253" s="178"/>
      <c r="Y253" s="176"/>
    </row>
    <row r="254" customFormat="false" ht="12.75" hidden="false" customHeight="false" outlineLevel="0" collapsed="false">
      <c r="C254" s="181"/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6"/>
      <c r="P254" s="176"/>
      <c r="R254" s="176"/>
      <c r="S254" s="183"/>
      <c r="T254" s="178"/>
      <c r="U254" s="176"/>
      <c r="V254" s="176"/>
      <c r="W254" s="178"/>
      <c r="X254" s="178"/>
      <c r="Y254" s="176"/>
    </row>
    <row r="255" customFormat="false" ht="12.75" hidden="false" customHeight="false" outlineLevel="0" collapsed="false">
      <c r="C255" s="181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6"/>
      <c r="P255" s="176"/>
      <c r="R255" s="176"/>
      <c r="S255" s="183"/>
      <c r="T255" s="178"/>
      <c r="U255" s="176"/>
      <c r="V255" s="176"/>
      <c r="W255" s="178"/>
      <c r="X255" s="178"/>
      <c r="Y255" s="176"/>
    </row>
    <row r="256" customFormat="false" ht="12.75" hidden="false" customHeight="false" outlineLevel="0" collapsed="false">
      <c r="C256" s="181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6"/>
      <c r="P256" s="176"/>
      <c r="R256" s="176"/>
      <c r="S256" s="183"/>
      <c r="T256" s="178"/>
      <c r="U256" s="176"/>
      <c r="V256" s="176"/>
      <c r="W256" s="178"/>
      <c r="X256" s="178"/>
      <c r="Y256" s="176"/>
    </row>
    <row r="257" customFormat="false" ht="12.75" hidden="false" customHeight="false" outlineLevel="0" collapsed="false">
      <c r="C257" s="181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6"/>
      <c r="P257" s="176"/>
      <c r="R257" s="176"/>
      <c r="S257" s="183"/>
      <c r="T257" s="178"/>
      <c r="U257" s="176"/>
      <c r="V257" s="176"/>
      <c r="W257" s="178"/>
      <c r="X257" s="178"/>
      <c r="Y257" s="176"/>
    </row>
    <row r="258" customFormat="false" ht="12.75" hidden="false" customHeight="false" outlineLevel="0" collapsed="false">
      <c r="C258" s="181"/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6"/>
      <c r="P258" s="176"/>
      <c r="R258" s="176"/>
      <c r="S258" s="183"/>
      <c r="T258" s="178"/>
      <c r="U258" s="176"/>
      <c r="V258" s="176"/>
      <c r="W258" s="178"/>
      <c r="X258" s="178"/>
      <c r="Y258" s="176"/>
    </row>
    <row r="259" customFormat="false" ht="12.75" hidden="false" customHeight="false" outlineLevel="0" collapsed="false">
      <c r="C259" s="181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6"/>
      <c r="P259" s="176"/>
      <c r="R259" s="176"/>
      <c r="S259" s="183"/>
      <c r="T259" s="178"/>
      <c r="U259" s="176"/>
      <c r="V259" s="176"/>
      <c r="W259" s="178"/>
      <c r="X259" s="178"/>
      <c r="Y259" s="176"/>
    </row>
    <row r="260" customFormat="false" ht="12.75" hidden="false" customHeight="false" outlineLevel="0" collapsed="false">
      <c r="C260" s="181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6"/>
      <c r="P260" s="176"/>
      <c r="R260" s="176"/>
      <c r="S260" s="183"/>
      <c r="T260" s="178"/>
      <c r="U260" s="176"/>
      <c r="V260" s="176"/>
      <c r="W260" s="178"/>
      <c r="X260" s="178"/>
      <c r="Y260" s="176"/>
    </row>
    <row r="261" customFormat="false" ht="12.75" hidden="false" customHeight="false" outlineLevel="0" collapsed="false">
      <c r="C261" s="181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6"/>
      <c r="P261" s="176"/>
      <c r="R261" s="176"/>
      <c r="S261" s="183"/>
      <c r="T261" s="178"/>
      <c r="U261" s="176"/>
      <c r="V261" s="176"/>
      <c r="W261" s="178"/>
      <c r="X261" s="178"/>
      <c r="Y261" s="176"/>
    </row>
    <row r="262" customFormat="false" ht="12.75" hidden="false" customHeight="false" outlineLevel="0" collapsed="false">
      <c r="C262" s="181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6"/>
      <c r="P262" s="176"/>
      <c r="R262" s="176"/>
      <c r="S262" s="183"/>
      <c r="T262" s="178"/>
      <c r="U262" s="176"/>
      <c r="V262" s="176"/>
      <c r="W262" s="178"/>
      <c r="X262" s="178"/>
      <c r="Y262" s="176"/>
    </row>
    <row r="263" customFormat="false" ht="12.75" hidden="false" customHeight="false" outlineLevel="0" collapsed="false">
      <c r="C263" s="181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6"/>
      <c r="P263" s="176"/>
      <c r="R263" s="176"/>
      <c r="S263" s="183"/>
      <c r="T263" s="178"/>
      <c r="U263" s="176"/>
      <c r="V263" s="176"/>
      <c r="W263" s="178"/>
      <c r="X263" s="178"/>
      <c r="Y263" s="176"/>
    </row>
    <row r="264" customFormat="false" ht="12.75" hidden="false" customHeight="false" outlineLevel="0" collapsed="false">
      <c r="C264" s="181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6"/>
      <c r="P264" s="176"/>
      <c r="R264" s="176"/>
      <c r="S264" s="183"/>
      <c r="T264" s="178"/>
      <c r="U264" s="176"/>
      <c r="V264" s="176"/>
      <c r="W264" s="178"/>
      <c r="X264" s="178"/>
      <c r="Y264" s="176"/>
    </row>
    <row r="265" customFormat="false" ht="12.75" hidden="false" customHeight="false" outlineLevel="0" collapsed="false">
      <c r="C265" s="181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6"/>
      <c r="P265" s="176"/>
      <c r="R265" s="176"/>
      <c r="S265" s="183"/>
      <c r="T265" s="178"/>
      <c r="U265" s="176"/>
      <c r="V265" s="176"/>
      <c r="W265" s="178"/>
      <c r="X265" s="178"/>
      <c r="Y265" s="176"/>
    </row>
    <row r="266" customFormat="false" ht="12.75" hidden="false" customHeight="false" outlineLevel="0" collapsed="false">
      <c r="C266" s="181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6"/>
      <c r="P266" s="176"/>
      <c r="R266" s="176"/>
      <c r="S266" s="183"/>
      <c r="T266" s="178"/>
      <c r="U266" s="176"/>
      <c r="V266" s="176"/>
      <c r="W266" s="178"/>
      <c r="X266" s="178"/>
      <c r="Y266" s="176"/>
    </row>
    <row r="267" customFormat="false" ht="12.75" hidden="false" customHeight="false" outlineLevel="0" collapsed="false">
      <c r="C267" s="181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6"/>
      <c r="P267" s="176"/>
      <c r="R267" s="176"/>
      <c r="S267" s="183"/>
      <c r="T267" s="178"/>
      <c r="U267" s="176"/>
      <c r="V267" s="176"/>
      <c r="W267" s="178"/>
      <c r="X267" s="178"/>
      <c r="Y267" s="176"/>
    </row>
    <row r="268" customFormat="false" ht="12.75" hidden="false" customHeight="false" outlineLevel="0" collapsed="false">
      <c r="C268" s="181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6"/>
      <c r="P268" s="176"/>
      <c r="R268" s="176"/>
      <c r="S268" s="183"/>
      <c r="T268" s="178"/>
      <c r="U268" s="176"/>
      <c r="V268" s="176"/>
      <c r="W268" s="178"/>
      <c r="X268" s="178"/>
      <c r="Y268" s="176"/>
    </row>
    <row r="269" customFormat="false" ht="12.75" hidden="false" customHeight="false" outlineLevel="0" collapsed="false">
      <c r="C269" s="181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6"/>
      <c r="P269" s="176"/>
      <c r="R269" s="176"/>
      <c r="S269" s="183"/>
      <c r="T269" s="178"/>
      <c r="U269" s="176"/>
      <c r="V269" s="176"/>
      <c r="W269" s="178"/>
      <c r="X269" s="178"/>
      <c r="Y269" s="176"/>
    </row>
    <row r="270" customFormat="false" ht="12.75" hidden="false" customHeight="false" outlineLevel="0" collapsed="false">
      <c r="C270" s="181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6"/>
      <c r="P270" s="176"/>
      <c r="R270" s="176"/>
      <c r="S270" s="183"/>
      <c r="T270" s="178"/>
      <c r="U270" s="176"/>
      <c r="V270" s="176"/>
      <c r="W270" s="178"/>
      <c r="X270" s="178"/>
      <c r="Y270" s="176"/>
    </row>
    <row r="271" customFormat="false" ht="12.75" hidden="false" customHeight="false" outlineLevel="0" collapsed="false">
      <c r="C271" s="181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6"/>
      <c r="P271" s="176"/>
      <c r="R271" s="176"/>
      <c r="S271" s="183"/>
      <c r="T271" s="178"/>
      <c r="U271" s="176"/>
      <c r="V271" s="176"/>
      <c r="W271" s="178"/>
      <c r="X271" s="178"/>
      <c r="Y271" s="176"/>
    </row>
    <row r="272" customFormat="false" ht="12.75" hidden="false" customHeight="false" outlineLevel="0" collapsed="false">
      <c r="C272" s="181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6"/>
      <c r="P272" s="176"/>
      <c r="R272" s="176"/>
      <c r="S272" s="183"/>
      <c r="T272" s="178"/>
      <c r="U272" s="176"/>
      <c r="V272" s="176"/>
      <c r="W272" s="178"/>
      <c r="X272" s="178"/>
      <c r="Y272" s="176"/>
    </row>
    <row r="273" customFormat="false" ht="12.75" hidden="false" customHeight="false" outlineLevel="0" collapsed="false">
      <c r="C273" s="181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6"/>
      <c r="P273" s="176"/>
      <c r="R273" s="176"/>
      <c r="S273" s="183"/>
      <c r="T273" s="178"/>
      <c r="U273" s="176"/>
      <c r="V273" s="176"/>
      <c r="W273" s="178"/>
      <c r="X273" s="178"/>
      <c r="Y273" s="176"/>
    </row>
    <row r="274" customFormat="false" ht="12.75" hidden="false" customHeight="false" outlineLevel="0" collapsed="false">
      <c r="C274" s="181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6"/>
      <c r="P274" s="176"/>
      <c r="R274" s="176"/>
      <c r="S274" s="183"/>
      <c r="T274" s="178"/>
      <c r="U274" s="176"/>
      <c r="V274" s="176"/>
      <c r="W274" s="178"/>
      <c r="X274" s="178"/>
      <c r="Y274" s="176"/>
    </row>
    <row r="275" customFormat="false" ht="12.75" hidden="false" customHeight="false" outlineLevel="0" collapsed="false">
      <c r="C275" s="181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6"/>
      <c r="P275" s="176"/>
      <c r="R275" s="176"/>
      <c r="S275" s="183"/>
      <c r="T275" s="178"/>
      <c r="U275" s="176"/>
      <c r="V275" s="176"/>
      <c r="W275" s="178"/>
      <c r="X275" s="178"/>
      <c r="Y275" s="176"/>
    </row>
    <row r="276" customFormat="false" ht="12.75" hidden="false" customHeight="false" outlineLevel="0" collapsed="false">
      <c r="C276" s="181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6"/>
      <c r="P276" s="176"/>
      <c r="R276" s="176"/>
      <c r="S276" s="183"/>
      <c r="T276" s="178"/>
      <c r="U276" s="176"/>
      <c r="V276" s="176"/>
      <c r="W276" s="178"/>
      <c r="X276" s="178"/>
      <c r="Y276" s="176"/>
    </row>
    <row r="277" customFormat="false" ht="12.75" hidden="false" customHeight="false" outlineLevel="0" collapsed="false">
      <c r="C277" s="181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6"/>
      <c r="P277" s="176"/>
      <c r="R277" s="176"/>
      <c r="S277" s="183"/>
      <c r="T277" s="178"/>
      <c r="U277" s="176"/>
      <c r="V277" s="176"/>
      <c r="W277" s="178"/>
      <c r="X277" s="178"/>
      <c r="Y277" s="176"/>
    </row>
    <row r="278" customFormat="false" ht="12.75" hidden="false" customHeight="false" outlineLevel="0" collapsed="false">
      <c r="C278" s="181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6"/>
      <c r="P278" s="176"/>
      <c r="R278" s="176"/>
      <c r="S278" s="183"/>
      <c r="T278" s="178"/>
      <c r="U278" s="176"/>
      <c r="V278" s="176"/>
      <c r="W278" s="178"/>
      <c r="X278" s="178"/>
      <c r="Y278" s="176"/>
    </row>
    <row r="279" customFormat="false" ht="12.75" hidden="false" customHeight="false" outlineLevel="0" collapsed="false">
      <c r="C279" s="181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6"/>
      <c r="P279" s="176"/>
      <c r="R279" s="176"/>
      <c r="S279" s="183"/>
      <c r="T279" s="178"/>
      <c r="U279" s="176"/>
      <c r="V279" s="176"/>
      <c r="W279" s="178"/>
      <c r="X279" s="178"/>
      <c r="Y279" s="176"/>
    </row>
    <row r="280" customFormat="false" ht="12.75" hidden="false" customHeight="false" outlineLevel="0" collapsed="false">
      <c r="C280" s="181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6"/>
      <c r="P280" s="176"/>
      <c r="R280" s="176"/>
      <c r="S280" s="183"/>
      <c r="T280" s="178"/>
      <c r="U280" s="176"/>
      <c r="V280" s="176"/>
      <c r="W280" s="178"/>
      <c r="X280" s="178"/>
      <c r="Y280" s="176"/>
    </row>
    <row r="281" customFormat="false" ht="12.75" hidden="false" customHeight="false" outlineLevel="0" collapsed="false">
      <c r="C281" s="181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6"/>
      <c r="P281" s="176"/>
      <c r="R281" s="176"/>
      <c r="S281" s="183"/>
      <c r="T281" s="178"/>
      <c r="U281" s="176"/>
      <c r="V281" s="176"/>
      <c r="W281" s="178"/>
      <c r="X281" s="178"/>
      <c r="Y281" s="176"/>
    </row>
    <row r="282" customFormat="false" ht="12.75" hidden="false" customHeight="false" outlineLevel="0" collapsed="false">
      <c r="C282" s="181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6"/>
      <c r="P282" s="176"/>
      <c r="R282" s="176"/>
      <c r="S282" s="183"/>
      <c r="T282" s="178"/>
      <c r="U282" s="176"/>
      <c r="V282" s="176"/>
      <c r="W282" s="178"/>
      <c r="X282" s="178"/>
      <c r="Y282" s="176"/>
    </row>
    <row r="283" customFormat="false" ht="12.75" hidden="false" customHeight="false" outlineLevel="0" collapsed="false">
      <c r="C283" s="181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6"/>
      <c r="P283" s="176"/>
      <c r="R283" s="176"/>
      <c r="S283" s="183"/>
      <c r="T283" s="178"/>
      <c r="U283" s="176"/>
      <c r="V283" s="176"/>
      <c r="W283" s="178"/>
      <c r="X283" s="178"/>
      <c r="Y283" s="176"/>
    </row>
    <row r="284" customFormat="false" ht="12.75" hidden="false" customHeight="false" outlineLevel="0" collapsed="false">
      <c r="C284" s="181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6"/>
      <c r="P284" s="176"/>
      <c r="R284" s="176"/>
      <c r="S284" s="183"/>
      <c r="T284" s="178"/>
      <c r="U284" s="176"/>
      <c r="V284" s="176"/>
      <c r="W284" s="178"/>
      <c r="X284" s="178"/>
      <c r="Y284" s="176"/>
    </row>
    <row r="285" customFormat="false" ht="12.75" hidden="false" customHeight="false" outlineLevel="0" collapsed="false">
      <c r="C285" s="181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6"/>
      <c r="P285" s="176"/>
      <c r="R285" s="176"/>
      <c r="S285" s="183"/>
      <c r="T285" s="178"/>
      <c r="U285" s="176"/>
      <c r="V285" s="176"/>
      <c r="W285" s="178"/>
      <c r="X285" s="178"/>
      <c r="Y285" s="176"/>
    </row>
    <row r="286" customFormat="false" ht="12.75" hidden="false" customHeight="false" outlineLevel="0" collapsed="false">
      <c r="C286" s="181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6"/>
      <c r="P286" s="176"/>
      <c r="R286" s="176"/>
      <c r="S286" s="183"/>
      <c r="T286" s="178"/>
      <c r="U286" s="176"/>
      <c r="V286" s="176"/>
      <c r="W286" s="178"/>
      <c r="X286" s="178"/>
      <c r="Y286" s="176"/>
    </row>
    <row r="287" customFormat="false" ht="12.75" hidden="false" customHeight="false" outlineLevel="0" collapsed="false">
      <c r="C287" s="181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6"/>
      <c r="P287" s="176"/>
      <c r="R287" s="176"/>
      <c r="S287" s="183"/>
      <c r="T287" s="178"/>
      <c r="U287" s="176"/>
      <c r="V287" s="176"/>
      <c r="W287" s="178"/>
      <c r="X287" s="178"/>
      <c r="Y287" s="176"/>
    </row>
    <row r="288" customFormat="false" ht="12.75" hidden="false" customHeight="false" outlineLevel="0" collapsed="false">
      <c r="C288" s="181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6"/>
      <c r="P288" s="176"/>
      <c r="R288" s="176"/>
      <c r="S288" s="183"/>
      <c r="T288" s="178"/>
      <c r="U288" s="176"/>
      <c r="V288" s="176"/>
      <c r="W288" s="178"/>
      <c r="X288" s="178"/>
      <c r="Y288" s="176"/>
    </row>
    <row r="289" customFormat="false" ht="12.75" hidden="false" customHeight="false" outlineLevel="0" collapsed="false">
      <c r="C289" s="181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6"/>
      <c r="P289" s="176"/>
      <c r="R289" s="176"/>
      <c r="S289" s="183"/>
      <c r="T289" s="178"/>
      <c r="U289" s="176"/>
      <c r="V289" s="176"/>
      <c r="W289" s="178"/>
      <c r="X289" s="178"/>
      <c r="Y289" s="176"/>
    </row>
    <row r="290" customFormat="false" ht="12.75" hidden="false" customHeight="false" outlineLevel="0" collapsed="false">
      <c r="C290" s="181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6"/>
      <c r="P290" s="176"/>
      <c r="R290" s="176"/>
      <c r="S290" s="183"/>
      <c r="T290" s="178"/>
      <c r="U290" s="176"/>
      <c r="V290" s="176"/>
      <c r="W290" s="178"/>
      <c r="X290" s="178"/>
      <c r="Y290" s="176"/>
    </row>
    <row r="291" customFormat="false" ht="12.75" hidden="false" customHeight="false" outlineLevel="0" collapsed="false">
      <c r="C291" s="181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6"/>
      <c r="P291" s="176"/>
      <c r="R291" s="176"/>
      <c r="S291" s="183"/>
      <c r="T291" s="178"/>
      <c r="U291" s="176"/>
      <c r="V291" s="176"/>
      <c r="W291" s="178"/>
      <c r="X291" s="178"/>
      <c r="Y291" s="176"/>
    </row>
    <row r="292" customFormat="false" ht="12.75" hidden="false" customHeight="false" outlineLevel="0" collapsed="false">
      <c r="C292" s="181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6"/>
      <c r="P292" s="176"/>
      <c r="R292" s="176"/>
      <c r="S292" s="183"/>
      <c r="T292" s="178"/>
      <c r="U292" s="176"/>
      <c r="V292" s="176"/>
      <c r="W292" s="178"/>
      <c r="X292" s="178"/>
      <c r="Y292" s="176"/>
    </row>
    <row r="293" customFormat="false" ht="12.75" hidden="false" customHeight="false" outlineLevel="0" collapsed="false">
      <c r="C293" s="181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6"/>
      <c r="P293" s="176"/>
      <c r="R293" s="176"/>
      <c r="S293" s="183"/>
      <c r="T293" s="178"/>
      <c r="U293" s="176"/>
      <c r="V293" s="176"/>
      <c r="W293" s="178"/>
      <c r="X293" s="178"/>
      <c r="Y293" s="176"/>
    </row>
    <row r="294" customFormat="false" ht="12.75" hidden="false" customHeight="false" outlineLevel="0" collapsed="false">
      <c r="C294" s="181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6"/>
      <c r="P294" s="176"/>
      <c r="R294" s="176"/>
      <c r="S294" s="183"/>
      <c r="T294" s="178"/>
      <c r="U294" s="176"/>
      <c r="V294" s="176"/>
      <c r="W294" s="178"/>
      <c r="X294" s="178"/>
      <c r="Y294" s="176"/>
    </row>
    <row r="295" customFormat="false" ht="12.75" hidden="false" customHeight="false" outlineLevel="0" collapsed="false">
      <c r="C295" s="181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6"/>
      <c r="P295" s="176"/>
      <c r="R295" s="176"/>
      <c r="S295" s="183"/>
      <c r="T295" s="178"/>
      <c r="U295" s="176"/>
      <c r="V295" s="176"/>
      <c r="W295" s="178"/>
      <c r="X295" s="178"/>
      <c r="Y295" s="176"/>
    </row>
    <row r="296" customFormat="false" ht="12.75" hidden="false" customHeight="false" outlineLevel="0" collapsed="false">
      <c r="C296" s="181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6"/>
      <c r="P296" s="176"/>
      <c r="R296" s="176"/>
      <c r="S296" s="183"/>
      <c r="T296" s="178"/>
      <c r="U296" s="176"/>
      <c r="V296" s="176"/>
      <c r="W296" s="178"/>
      <c r="X296" s="178"/>
      <c r="Y296" s="176"/>
    </row>
    <row r="297" customFormat="false" ht="12.75" hidden="false" customHeight="false" outlineLevel="0" collapsed="false">
      <c r="C297" s="181"/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6"/>
      <c r="P297" s="176"/>
      <c r="R297" s="176"/>
      <c r="S297" s="183"/>
      <c r="T297" s="178"/>
      <c r="U297" s="176"/>
      <c r="V297" s="176"/>
      <c r="W297" s="178"/>
      <c r="X297" s="178"/>
      <c r="Y297" s="176"/>
    </row>
    <row r="298" customFormat="false" ht="12.75" hidden="false" customHeight="false" outlineLevel="0" collapsed="false">
      <c r="C298" s="181"/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6"/>
      <c r="P298" s="176"/>
      <c r="R298" s="176"/>
      <c r="S298" s="183"/>
      <c r="T298" s="178"/>
      <c r="U298" s="176"/>
      <c r="V298" s="176"/>
      <c r="W298" s="178"/>
      <c r="X298" s="178"/>
      <c r="Y298" s="176"/>
    </row>
    <row r="299" customFormat="false" ht="12.75" hidden="false" customHeight="false" outlineLevel="0" collapsed="false">
      <c r="C299" s="181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6"/>
      <c r="P299" s="176"/>
      <c r="R299" s="176"/>
      <c r="S299" s="183"/>
      <c r="T299" s="178"/>
      <c r="U299" s="176"/>
      <c r="V299" s="176"/>
      <c r="W299" s="178"/>
      <c r="X299" s="178"/>
      <c r="Y299" s="176"/>
    </row>
    <row r="300" customFormat="false" ht="12.75" hidden="false" customHeight="false" outlineLevel="0" collapsed="false">
      <c r="C300" s="181"/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6"/>
      <c r="P300" s="176"/>
      <c r="R300" s="176"/>
      <c r="S300" s="183"/>
      <c r="T300" s="178"/>
      <c r="U300" s="176"/>
      <c r="V300" s="176"/>
      <c r="W300" s="178"/>
      <c r="X300" s="178"/>
      <c r="Y300" s="176"/>
    </row>
    <row r="301" customFormat="false" ht="12.75" hidden="false" customHeight="false" outlineLevel="0" collapsed="false">
      <c r="C301" s="181"/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6"/>
      <c r="P301" s="176"/>
      <c r="R301" s="176"/>
      <c r="S301" s="183"/>
      <c r="T301" s="178"/>
      <c r="U301" s="176"/>
      <c r="V301" s="176"/>
      <c r="W301" s="178"/>
      <c r="X301" s="178"/>
      <c r="Y301" s="176"/>
    </row>
    <row r="302" customFormat="false" ht="12.75" hidden="false" customHeight="false" outlineLevel="0" collapsed="false">
      <c r="C302" s="181"/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6"/>
      <c r="P302" s="176"/>
      <c r="R302" s="176"/>
      <c r="S302" s="183"/>
      <c r="T302" s="178"/>
      <c r="U302" s="176"/>
      <c r="V302" s="176"/>
      <c r="W302" s="178"/>
      <c r="X302" s="178"/>
      <c r="Y302" s="176"/>
    </row>
    <row r="303" customFormat="false" ht="12.75" hidden="false" customHeight="false" outlineLevel="0" collapsed="false">
      <c r="C303" s="181"/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6"/>
      <c r="P303" s="176"/>
      <c r="R303" s="176"/>
      <c r="S303" s="183"/>
      <c r="T303" s="178"/>
      <c r="U303" s="176"/>
      <c r="V303" s="176"/>
      <c r="W303" s="178"/>
      <c r="X303" s="178"/>
      <c r="Y303" s="176"/>
    </row>
    <row r="304" customFormat="false" ht="12.75" hidden="false" customHeight="false" outlineLevel="0" collapsed="false">
      <c r="C304" s="181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6"/>
      <c r="P304" s="176"/>
      <c r="R304" s="176"/>
      <c r="S304" s="183"/>
      <c r="T304" s="178"/>
      <c r="U304" s="176"/>
      <c r="V304" s="176"/>
      <c r="W304" s="178"/>
      <c r="X304" s="178"/>
      <c r="Y304" s="176"/>
    </row>
    <row r="305" customFormat="false" ht="12.75" hidden="false" customHeight="false" outlineLevel="0" collapsed="false">
      <c r="C305" s="181"/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6"/>
      <c r="P305" s="176"/>
      <c r="R305" s="176"/>
      <c r="S305" s="183"/>
      <c r="T305" s="178"/>
      <c r="U305" s="176"/>
      <c r="V305" s="176"/>
      <c r="W305" s="178"/>
      <c r="X305" s="178"/>
      <c r="Y305" s="176"/>
    </row>
    <row r="306" customFormat="false" ht="12.75" hidden="false" customHeight="false" outlineLevel="0" collapsed="false">
      <c r="C306" s="181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6"/>
      <c r="P306" s="176"/>
      <c r="R306" s="176"/>
      <c r="S306" s="183"/>
      <c r="T306" s="178"/>
      <c r="U306" s="176"/>
      <c r="V306" s="176"/>
      <c r="W306" s="178"/>
      <c r="X306" s="178"/>
      <c r="Y306" s="176"/>
    </row>
    <row r="307" customFormat="false" ht="12.75" hidden="false" customHeight="false" outlineLevel="0" collapsed="false">
      <c r="C307" s="181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6"/>
      <c r="P307" s="176"/>
      <c r="R307" s="176"/>
      <c r="S307" s="183"/>
      <c r="T307" s="178"/>
      <c r="U307" s="176"/>
      <c r="V307" s="176"/>
      <c r="W307" s="178"/>
      <c r="X307" s="178"/>
      <c r="Y307" s="176"/>
    </row>
    <row r="308" customFormat="false" ht="12.75" hidden="false" customHeight="false" outlineLevel="0" collapsed="false">
      <c r="C308" s="181"/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6"/>
      <c r="P308" s="176"/>
      <c r="R308" s="176"/>
      <c r="S308" s="183"/>
      <c r="T308" s="178"/>
      <c r="U308" s="176"/>
      <c r="V308" s="176"/>
      <c r="W308" s="178"/>
      <c r="X308" s="178"/>
      <c r="Y308" s="176"/>
    </row>
    <row r="309" customFormat="false" ht="12.75" hidden="false" customHeight="false" outlineLevel="0" collapsed="false">
      <c r="C309" s="181"/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6"/>
      <c r="P309" s="176"/>
      <c r="R309" s="176"/>
      <c r="S309" s="183" t="n">
        <v>0.06</v>
      </c>
      <c r="T309" s="178"/>
      <c r="U309" s="176"/>
      <c r="V309" s="176"/>
      <c r="W309" s="178"/>
      <c r="X309" s="178"/>
      <c r="Y309" s="176"/>
    </row>
    <row r="310" customFormat="false" ht="12.75" hidden="false" customHeight="false" outlineLevel="0" collapsed="false">
      <c r="C310" s="181"/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6"/>
      <c r="P310" s="176"/>
      <c r="R310" s="176"/>
      <c r="S310" s="183" t="n">
        <v>0.06</v>
      </c>
      <c r="T310" s="178"/>
      <c r="U310" s="176"/>
      <c r="V310" s="176"/>
      <c r="W310" s="178"/>
      <c r="X310" s="178"/>
      <c r="Y310" s="176"/>
    </row>
    <row r="311" customFormat="false" ht="12.75" hidden="false" customHeight="false" outlineLevel="0" collapsed="false">
      <c r="C311" s="181"/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6"/>
      <c r="P311" s="176"/>
      <c r="R311" s="176"/>
      <c r="S311" s="183" t="n">
        <v>0.06</v>
      </c>
      <c r="T311" s="178"/>
      <c r="U311" s="176"/>
      <c r="V311" s="176"/>
      <c r="W311" s="178"/>
      <c r="X311" s="178"/>
      <c r="Y311" s="176"/>
    </row>
    <row r="312" customFormat="false" ht="12.75" hidden="false" customHeight="false" outlineLevel="0" collapsed="false">
      <c r="C312" s="181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6"/>
      <c r="P312" s="176"/>
      <c r="R312" s="176"/>
      <c r="S312" s="183" t="n">
        <v>0.06</v>
      </c>
      <c r="T312" s="178"/>
      <c r="U312" s="176"/>
      <c r="V312" s="176"/>
      <c r="W312" s="178"/>
      <c r="X312" s="178"/>
      <c r="Y312" s="176"/>
    </row>
    <row r="313" customFormat="false" ht="12.75" hidden="false" customHeight="false" outlineLevel="0" collapsed="false">
      <c r="C313" s="181"/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6"/>
      <c r="P313" s="176"/>
      <c r="R313" s="176"/>
      <c r="S313" s="183" t="n">
        <v>0.06</v>
      </c>
      <c r="T313" s="178"/>
      <c r="U313" s="176"/>
      <c r="V313" s="176"/>
      <c r="W313" s="178"/>
      <c r="X313" s="178"/>
      <c r="Y313" s="176"/>
    </row>
    <row r="314" customFormat="false" ht="12.75" hidden="false" customHeight="false" outlineLevel="0" collapsed="false">
      <c r="C314" s="181"/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6"/>
      <c r="P314" s="176"/>
      <c r="R314" s="176"/>
      <c r="S314" s="183" t="n">
        <v>0.06</v>
      </c>
      <c r="T314" s="178"/>
      <c r="U314" s="176"/>
      <c r="V314" s="176"/>
      <c r="W314" s="178"/>
      <c r="X314" s="178"/>
      <c r="Y314" s="176"/>
    </row>
    <row r="315" customFormat="false" ht="12.75" hidden="false" customHeight="false" outlineLevel="0" collapsed="false">
      <c r="C315" s="181"/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6"/>
      <c r="P315" s="176"/>
      <c r="R315" s="176"/>
      <c r="S315" s="183" t="n">
        <v>0.06</v>
      </c>
      <c r="T315" s="178"/>
      <c r="U315" s="176"/>
      <c r="V315" s="176"/>
      <c r="W315" s="178"/>
      <c r="X315" s="178"/>
      <c r="Y315" s="176"/>
    </row>
    <row r="316" customFormat="false" ht="12.75" hidden="false" customHeight="false" outlineLevel="0" collapsed="false">
      <c r="C316" s="181"/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6"/>
      <c r="P316" s="176"/>
      <c r="R316" s="176"/>
      <c r="S316" s="183" t="n">
        <v>0.06</v>
      </c>
      <c r="T316" s="178"/>
      <c r="U316" s="176"/>
      <c r="V316" s="176"/>
      <c r="W316" s="178"/>
      <c r="X316" s="178"/>
      <c r="Y316" s="176"/>
    </row>
    <row r="317" customFormat="false" ht="12.75" hidden="false" customHeight="false" outlineLevel="0" collapsed="false">
      <c r="C317" s="181"/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6"/>
      <c r="P317" s="176"/>
      <c r="R317" s="176"/>
      <c r="S317" s="183" t="n">
        <v>0.06</v>
      </c>
      <c r="T317" s="178"/>
      <c r="U317" s="176"/>
      <c r="V317" s="176"/>
      <c r="W317" s="178"/>
      <c r="X317" s="178"/>
      <c r="Y317" s="176"/>
    </row>
    <row r="318" customFormat="false" ht="12.75" hidden="false" customHeight="false" outlineLevel="0" collapsed="false">
      <c r="C318" s="181"/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6"/>
      <c r="P318" s="176"/>
      <c r="R318" s="176"/>
      <c r="S318" s="183" t="n">
        <v>0.06</v>
      </c>
      <c r="T318" s="178"/>
      <c r="U318" s="176"/>
      <c r="V318" s="176"/>
      <c r="W318" s="178"/>
      <c r="X318" s="178"/>
      <c r="Y318" s="176"/>
    </row>
    <row r="319" customFormat="false" ht="12.75" hidden="false" customHeight="false" outlineLevel="0" collapsed="false">
      <c r="C319" s="181"/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6"/>
      <c r="P319" s="176"/>
      <c r="R319" s="176"/>
      <c r="S319" s="183" t="n">
        <v>0.06</v>
      </c>
      <c r="T319" s="178"/>
      <c r="U319" s="176"/>
      <c r="V319" s="176"/>
      <c r="W319" s="178"/>
      <c r="X319" s="178"/>
      <c r="Y319" s="176"/>
    </row>
    <row r="320" customFormat="false" ht="12.75" hidden="false" customHeight="false" outlineLevel="0" collapsed="false">
      <c r="C320" s="181"/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6"/>
      <c r="P320" s="176"/>
      <c r="R320" s="176"/>
      <c r="S320" s="183" t="n">
        <v>0.06</v>
      </c>
      <c r="T320" s="178"/>
      <c r="U320" s="176"/>
      <c r="V320" s="176"/>
      <c r="W320" s="178"/>
      <c r="X320" s="178"/>
      <c r="Y320" s="176"/>
    </row>
    <row r="321" customFormat="false" ht="12.75" hidden="false" customHeight="false" outlineLevel="0" collapsed="false">
      <c r="C321" s="181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6"/>
      <c r="P321" s="176"/>
      <c r="R321" s="176"/>
      <c r="S321" s="183" t="n">
        <v>0.06</v>
      </c>
      <c r="T321" s="178"/>
      <c r="U321" s="176"/>
      <c r="V321" s="176"/>
      <c r="W321" s="178"/>
      <c r="X321" s="178"/>
      <c r="Y321" s="176"/>
    </row>
    <row r="322" customFormat="false" ht="12.75" hidden="false" customHeight="false" outlineLevel="0" collapsed="false">
      <c r="C322" s="181"/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6"/>
      <c r="P322" s="176"/>
      <c r="R322" s="176"/>
      <c r="S322" s="183" t="n">
        <v>0.06</v>
      </c>
      <c r="T322" s="178"/>
      <c r="U322" s="176"/>
      <c r="V322" s="176"/>
      <c r="W322" s="178"/>
      <c r="X322" s="178"/>
      <c r="Y322" s="176"/>
    </row>
    <row r="323" customFormat="false" ht="12.75" hidden="false" customHeight="false" outlineLevel="0" collapsed="false">
      <c r="C323" s="181"/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6"/>
      <c r="P323" s="176"/>
      <c r="R323" s="176"/>
      <c r="S323" s="183" t="n">
        <v>0.06</v>
      </c>
      <c r="T323" s="178"/>
      <c r="U323" s="176"/>
      <c r="V323" s="176"/>
      <c r="W323" s="178"/>
      <c r="X323" s="178"/>
      <c r="Y323" s="176"/>
    </row>
    <row r="324" customFormat="false" ht="12.75" hidden="false" customHeight="false" outlineLevel="0" collapsed="false">
      <c r="C324" s="181"/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6"/>
      <c r="P324" s="176"/>
      <c r="R324" s="176"/>
      <c r="S324" s="183" t="n">
        <v>0.06</v>
      </c>
      <c r="T324" s="178"/>
      <c r="U324" s="176"/>
      <c r="V324" s="176"/>
      <c r="W324" s="178"/>
      <c r="X324" s="178"/>
      <c r="Y324" s="176"/>
    </row>
    <row r="325" customFormat="false" ht="12.75" hidden="false" customHeight="false" outlineLevel="0" collapsed="false">
      <c r="C325" s="181"/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6"/>
      <c r="P325" s="176"/>
      <c r="R325" s="176"/>
      <c r="S325" s="183" t="n">
        <v>0.06</v>
      </c>
      <c r="T325" s="178"/>
      <c r="U325" s="176"/>
      <c r="V325" s="176"/>
      <c r="W325" s="178"/>
      <c r="X325" s="178"/>
      <c r="Y325" s="176"/>
    </row>
    <row r="326" customFormat="false" ht="12.75" hidden="false" customHeight="false" outlineLevel="0" collapsed="false">
      <c r="C326" s="181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6"/>
      <c r="P326" s="176"/>
      <c r="R326" s="176"/>
      <c r="S326" s="183" t="n">
        <v>0.06</v>
      </c>
      <c r="T326" s="178"/>
      <c r="U326" s="176"/>
      <c r="V326" s="176"/>
      <c r="W326" s="178"/>
      <c r="X326" s="178"/>
      <c r="Y326" s="176"/>
    </row>
    <row r="327" customFormat="false" ht="12.75" hidden="false" customHeight="false" outlineLevel="0" collapsed="false">
      <c r="C327" s="181"/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6"/>
      <c r="P327" s="176"/>
      <c r="R327" s="176"/>
      <c r="S327" s="183" t="n">
        <v>0.06</v>
      </c>
      <c r="T327" s="178"/>
      <c r="U327" s="176"/>
      <c r="V327" s="176"/>
      <c r="W327" s="178"/>
      <c r="X327" s="178"/>
      <c r="Y327" s="176"/>
    </row>
    <row r="328" customFormat="false" ht="12.75" hidden="false" customHeight="false" outlineLevel="0" collapsed="false">
      <c r="C328" s="181"/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6"/>
      <c r="P328" s="176"/>
      <c r="R328" s="176"/>
      <c r="S328" s="183" t="n">
        <v>0.06</v>
      </c>
      <c r="T328" s="178"/>
      <c r="U328" s="176"/>
      <c r="V328" s="176"/>
      <c r="W328" s="178"/>
      <c r="X328" s="178"/>
      <c r="Y328" s="176"/>
    </row>
    <row r="329" customFormat="false" ht="12.75" hidden="false" customHeight="false" outlineLevel="0" collapsed="false">
      <c r="C329" s="181"/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6"/>
      <c r="P329" s="176"/>
      <c r="R329" s="176"/>
      <c r="S329" s="183" t="n">
        <v>0.06</v>
      </c>
      <c r="T329" s="178"/>
      <c r="U329" s="176"/>
      <c r="V329" s="176"/>
      <c r="W329" s="178"/>
      <c r="X329" s="178"/>
      <c r="Y329" s="176"/>
    </row>
    <row r="330" customFormat="false" ht="12.75" hidden="false" customHeight="false" outlineLevel="0" collapsed="false">
      <c r="C330" s="181"/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6"/>
      <c r="P330" s="176"/>
      <c r="R330" s="176"/>
      <c r="S330" s="183" t="n">
        <v>0.06</v>
      </c>
      <c r="T330" s="178"/>
      <c r="U330" s="176"/>
      <c r="V330" s="176"/>
      <c r="W330" s="178"/>
      <c r="X330" s="178"/>
      <c r="Y330" s="176"/>
    </row>
    <row r="331" customFormat="false" ht="12.75" hidden="false" customHeight="false" outlineLevel="0" collapsed="false">
      <c r="C331" s="181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6"/>
      <c r="P331" s="176"/>
      <c r="R331" s="176"/>
      <c r="S331" s="183" t="n">
        <v>0.06</v>
      </c>
      <c r="T331" s="178"/>
      <c r="U331" s="176"/>
      <c r="V331" s="176"/>
      <c r="W331" s="178"/>
      <c r="X331" s="178"/>
      <c r="Y331" s="176"/>
    </row>
    <row r="332" customFormat="false" ht="12.75" hidden="false" customHeight="false" outlineLevel="0" collapsed="false">
      <c r="C332" s="181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6"/>
      <c r="P332" s="176"/>
      <c r="R332" s="176"/>
      <c r="S332" s="183" t="n">
        <v>0.06</v>
      </c>
      <c r="T332" s="178"/>
      <c r="U332" s="176"/>
      <c r="V332" s="176"/>
      <c r="W332" s="178"/>
      <c r="X332" s="178"/>
      <c r="Y332" s="176"/>
    </row>
    <row r="333" customFormat="false" ht="12.75" hidden="false" customHeight="false" outlineLevel="0" collapsed="false">
      <c r="C333" s="181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6"/>
      <c r="P333" s="176"/>
      <c r="R333" s="176"/>
      <c r="S333" s="183" t="n">
        <v>0.06</v>
      </c>
      <c r="T333" s="178"/>
      <c r="U333" s="176"/>
      <c r="V333" s="176"/>
      <c r="W333" s="178"/>
      <c r="X333" s="178"/>
      <c r="Y333" s="176"/>
    </row>
    <row r="334" customFormat="false" ht="12.75" hidden="false" customHeight="false" outlineLevel="0" collapsed="false">
      <c r="C334" s="181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6"/>
      <c r="P334" s="176"/>
      <c r="R334" s="176"/>
      <c r="S334" s="183" t="n">
        <v>0.06</v>
      </c>
      <c r="T334" s="178"/>
      <c r="U334" s="176"/>
      <c r="V334" s="176"/>
      <c r="W334" s="178"/>
      <c r="X334" s="178"/>
      <c r="Y334" s="176"/>
    </row>
    <row r="335" customFormat="false" ht="12.75" hidden="false" customHeight="false" outlineLevel="0" collapsed="false">
      <c r="C335" s="181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6"/>
      <c r="P335" s="176"/>
      <c r="R335" s="176"/>
      <c r="S335" s="183" t="n">
        <v>0.06</v>
      </c>
      <c r="T335" s="178"/>
      <c r="U335" s="176"/>
      <c r="V335" s="176"/>
      <c r="W335" s="178"/>
      <c r="X335" s="178"/>
      <c r="Y335" s="176"/>
    </row>
    <row r="336" customFormat="false" ht="12.75" hidden="false" customHeight="false" outlineLevel="0" collapsed="false">
      <c r="C336" s="181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6"/>
      <c r="P336" s="176"/>
      <c r="R336" s="176"/>
      <c r="S336" s="183" t="n">
        <v>0.06</v>
      </c>
      <c r="T336" s="178"/>
      <c r="U336" s="176"/>
      <c r="V336" s="176"/>
      <c r="W336" s="178"/>
      <c r="X336" s="178"/>
      <c r="Y336" s="176"/>
    </row>
    <row r="337" customFormat="false" ht="12.75" hidden="false" customHeight="false" outlineLevel="0" collapsed="false">
      <c r="C337" s="181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6"/>
      <c r="P337" s="176"/>
      <c r="R337" s="176"/>
      <c r="S337" s="183" t="n">
        <v>0.06</v>
      </c>
      <c r="T337" s="178"/>
      <c r="U337" s="176"/>
      <c r="V337" s="176"/>
      <c r="W337" s="178"/>
      <c r="X337" s="178"/>
      <c r="Y337" s="176"/>
    </row>
    <row r="338" customFormat="false" ht="12.75" hidden="false" customHeight="false" outlineLevel="0" collapsed="false">
      <c r="C338" s="181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6"/>
      <c r="P338" s="176"/>
      <c r="R338" s="176"/>
      <c r="S338" s="183" t="n">
        <v>0.06</v>
      </c>
      <c r="T338" s="178"/>
      <c r="U338" s="176"/>
      <c r="V338" s="176"/>
      <c r="W338" s="178"/>
      <c r="X338" s="178"/>
      <c r="Y338" s="176"/>
    </row>
    <row r="339" customFormat="false" ht="12.75" hidden="false" customHeight="false" outlineLevel="0" collapsed="false">
      <c r="C339" s="181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6"/>
      <c r="P339" s="176"/>
      <c r="R339" s="176"/>
      <c r="S339" s="183" t="n">
        <v>0.06</v>
      </c>
      <c r="T339" s="178"/>
      <c r="U339" s="176"/>
      <c r="V339" s="176"/>
      <c r="W339" s="178"/>
      <c r="X339" s="178"/>
      <c r="Y339" s="176"/>
    </row>
    <row r="340" customFormat="false" ht="12.75" hidden="false" customHeight="false" outlineLevel="0" collapsed="false">
      <c r="C340" s="181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6"/>
      <c r="P340" s="176"/>
      <c r="R340" s="176"/>
      <c r="S340" s="183" t="n">
        <v>0.06</v>
      </c>
      <c r="T340" s="178"/>
      <c r="U340" s="176"/>
      <c r="V340" s="176"/>
      <c r="W340" s="178"/>
      <c r="X340" s="178"/>
      <c r="Y340" s="176"/>
    </row>
    <row r="341" customFormat="false" ht="12.75" hidden="false" customHeight="false" outlineLevel="0" collapsed="false">
      <c r="C341" s="181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6"/>
      <c r="P341" s="176"/>
      <c r="R341" s="176"/>
      <c r="S341" s="183" t="n">
        <v>0.06</v>
      </c>
      <c r="T341" s="178"/>
      <c r="U341" s="176"/>
      <c r="V341" s="176"/>
      <c r="W341" s="178"/>
      <c r="X341" s="178"/>
      <c r="Y341" s="176"/>
    </row>
    <row r="342" customFormat="false" ht="12.75" hidden="false" customHeight="false" outlineLevel="0" collapsed="false">
      <c r="C342" s="181"/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6"/>
      <c r="P342" s="176"/>
      <c r="R342" s="176"/>
      <c r="S342" s="183" t="n">
        <v>0.06</v>
      </c>
      <c r="T342" s="178"/>
      <c r="U342" s="176"/>
      <c r="V342" s="176"/>
      <c r="W342" s="178"/>
      <c r="X342" s="178"/>
      <c r="Y342" s="176"/>
    </row>
    <row r="343" customFormat="false" ht="12.75" hidden="false" customHeight="false" outlineLevel="0" collapsed="false">
      <c r="C343" s="181"/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6"/>
      <c r="P343" s="176"/>
      <c r="R343" s="176"/>
      <c r="S343" s="183" t="n">
        <v>0.06</v>
      </c>
      <c r="T343" s="178"/>
      <c r="U343" s="176"/>
      <c r="V343" s="176"/>
      <c r="W343" s="178"/>
      <c r="X343" s="178"/>
      <c r="Y343" s="176"/>
    </row>
    <row r="344" customFormat="false" ht="12.75" hidden="false" customHeight="false" outlineLevel="0" collapsed="false">
      <c r="C344" s="181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6"/>
      <c r="P344" s="176"/>
      <c r="R344" s="176"/>
      <c r="S344" s="183" t="n">
        <v>0.06</v>
      </c>
      <c r="T344" s="178"/>
      <c r="U344" s="176"/>
      <c r="V344" s="176"/>
      <c r="W344" s="178"/>
      <c r="X344" s="178"/>
      <c r="Y344" s="176"/>
    </row>
    <row r="345" customFormat="false" ht="12.75" hidden="false" customHeight="false" outlineLevel="0" collapsed="false">
      <c r="C345" s="181"/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6"/>
      <c r="P345" s="176"/>
      <c r="R345" s="176"/>
      <c r="S345" s="183" t="n">
        <v>0.06</v>
      </c>
      <c r="T345" s="178"/>
      <c r="U345" s="176"/>
      <c r="V345" s="176"/>
      <c r="W345" s="178"/>
      <c r="X345" s="178"/>
      <c r="Y345" s="176"/>
    </row>
    <row r="346" customFormat="false" ht="12.75" hidden="false" customHeight="false" outlineLevel="0" collapsed="false">
      <c r="C346" s="181"/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6"/>
      <c r="P346" s="176"/>
      <c r="R346" s="176"/>
      <c r="S346" s="183" t="n">
        <v>0.06</v>
      </c>
      <c r="T346" s="178"/>
      <c r="U346" s="176"/>
      <c r="V346" s="176"/>
      <c r="W346" s="178"/>
      <c r="X346" s="178"/>
      <c r="Y346" s="176"/>
    </row>
    <row r="347" customFormat="false" ht="12.75" hidden="false" customHeight="false" outlineLevel="0" collapsed="false">
      <c r="C347" s="181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6"/>
      <c r="P347" s="176"/>
      <c r="R347" s="176"/>
      <c r="S347" s="183" t="n">
        <v>0.06</v>
      </c>
      <c r="T347" s="178"/>
      <c r="U347" s="176"/>
      <c r="V347" s="176"/>
      <c r="W347" s="178"/>
      <c r="X347" s="178"/>
      <c r="Y347" s="176"/>
    </row>
    <row r="348" customFormat="false" ht="12.75" hidden="false" customHeight="false" outlineLevel="0" collapsed="false">
      <c r="C348" s="181"/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6"/>
      <c r="P348" s="176"/>
      <c r="R348" s="176"/>
      <c r="S348" s="183" t="n">
        <v>0.06</v>
      </c>
      <c r="T348" s="178"/>
      <c r="U348" s="176"/>
      <c r="V348" s="176"/>
      <c r="W348" s="178"/>
      <c r="X348" s="178"/>
      <c r="Y348" s="176"/>
    </row>
    <row r="349" customFormat="false" ht="12.75" hidden="false" customHeight="false" outlineLevel="0" collapsed="false">
      <c r="C349" s="181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6"/>
      <c r="P349" s="176"/>
      <c r="R349" s="176"/>
      <c r="S349" s="183" t="n">
        <v>0.06</v>
      </c>
      <c r="T349" s="178"/>
      <c r="U349" s="176"/>
      <c r="V349" s="176"/>
      <c r="W349" s="178"/>
      <c r="X349" s="178"/>
      <c r="Y349" s="176"/>
    </row>
    <row r="350" customFormat="false" ht="12.75" hidden="false" customHeight="false" outlineLevel="0" collapsed="false">
      <c r="C350" s="181"/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6"/>
      <c r="P350" s="176"/>
      <c r="R350" s="176"/>
      <c r="S350" s="183" t="n">
        <v>0.06</v>
      </c>
      <c r="T350" s="178"/>
      <c r="U350" s="176"/>
      <c r="V350" s="176"/>
      <c r="W350" s="178"/>
      <c r="X350" s="178"/>
      <c r="Y350" s="176"/>
    </row>
    <row r="351" customFormat="false" ht="12.75" hidden="false" customHeight="false" outlineLevel="0" collapsed="false">
      <c r="C351" s="181"/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6"/>
      <c r="P351" s="176"/>
      <c r="R351" s="176"/>
      <c r="S351" s="183" t="n">
        <v>0.06</v>
      </c>
      <c r="T351" s="178"/>
      <c r="U351" s="176"/>
      <c r="V351" s="176"/>
      <c r="W351" s="178"/>
      <c r="X351" s="178"/>
      <c r="Y351" s="176"/>
    </row>
    <row r="352" customFormat="false" ht="12.75" hidden="false" customHeight="false" outlineLevel="0" collapsed="false">
      <c r="C352" s="181"/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6"/>
      <c r="P352" s="176"/>
      <c r="R352" s="176"/>
      <c r="S352" s="183" t="n">
        <v>0.06</v>
      </c>
      <c r="T352" s="178"/>
      <c r="U352" s="176"/>
      <c r="V352" s="176"/>
      <c r="W352" s="178"/>
      <c r="X352" s="178"/>
      <c r="Y352" s="176"/>
    </row>
    <row r="353" customFormat="false" ht="12.75" hidden="false" customHeight="false" outlineLevel="0" collapsed="false">
      <c r="C353" s="181"/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6"/>
      <c r="P353" s="176"/>
      <c r="R353" s="176"/>
      <c r="S353" s="183" t="n">
        <v>0.06</v>
      </c>
      <c r="T353" s="178"/>
      <c r="U353" s="176"/>
      <c r="V353" s="176"/>
      <c r="W353" s="178"/>
      <c r="X353" s="178"/>
      <c r="Y353" s="176"/>
    </row>
    <row r="354" customFormat="false" ht="12.75" hidden="false" customHeight="false" outlineLevel="0" collapsed="false">
      <c r="C354" s="181"/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6"/>
      <c r="P354" s="176"/>
      <c r="R354" s="176"/>
      <c r="S354" s="183" t="n">
        <v>0.06</v>
      </c>
      <c r="T354" s="178"/>
      <c r="U354" s="176"/>
      <c r="V354" s="176"/>
      <c r="W354" s="178"/>
      <c r="X354" s="178"/>
      <c r="Y354" s="176"/>
    </row>
    <row r="355" customFormat="false" ht="12.75" hidden="false" customHeight="false" outlineLevel="0" collapsed="false">
      <c r="C355" s="181"/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6"/>
      <c r="P355" s="176"/>
      <c r="R355" s="176"/>
      <c r="S355" s="183" t="n">
        <v>0.06</v>
      </c>
      <c r="T355" s="178"/>
      <c r="U355" s="176"/>
      <c r="V355" s="176"/>
      <c r="W355" s="178"/>
      <c r="X355" s="178"/>
      <c r="Y355" s="176"/>
    </row>
    <row r="356" customFormat="false" ht="12.75" hidden="false" customHeight="false" outlineLevel="0" collapsed="false">
      <c r="C356" s="181"/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6"/>
      <c r="P356" s="176"/>
      <c r="R356" s="176"/>
      <c r="S356" s="183" t="n">
        <v>0.06</v>
      </c>
      <c r="T356" s="178"/>
      <c r="U356" s="176"/>
      <c r="V356" s="176"/>
      <c r="W356" s="178"/>
      <c r="X356" s="178"/>
      <c r="Y356" s="176"/>
    </row>
    <row r="357" customFormat="false" ht="12.75" hidden="false" customHeight="false" outlineLevel="0" collapsed="false">
      <c r="C357" s="181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6"/>
      <c r="P357" s="176"/>
      <c r="R357" s="176"/>
      <c r="S357" s="183" t="n">
        <v>0.06</v>
      </c>
      <c r="T357" s="178"/>
      <c r="U357" s="176"/>
      <c r="V357" s="176"/>
      <c r="W357" s="178"/>
      <c r="X357" s="178"/>
      <c r="Y357" s="176"/>
    </row>
    <row r="358" customFormat="false" ht="12.75" hidden="false" customHeight="false" outlineLevel="0" collapsed="false">
      <c r="C358" s="181"/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6"/>
      <c r="P358" s="176"/>
      <c r="R358" s="176"/>
      <c r="S358" s="183" t="n">
        <v>0.06</v>
      </c>
      <c r="T358" s="178"/>
      <c r="U358" s="176"/>
      <c r="V358" s="176"/>
      <c r="W358" s="178"/>
      <c r="X358" s="178"/>
      <c r="Y358" s="176"/>
    </row>
    <row r="359" customFormat="false" ht="12.75" hidden="false" customHeight="false" outlineLevel="0" collapsed="false">
      <c r="C359" s="181"/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6"/>
      <c r="P359" s="176"/>
      <c r="R359" s="176"/>
      <c r="S359" s="183" t="n">
        <v>0.06</v>
      </c>
      <c r="T359" s="178"/>
      <c r="U359" s="176"/>
      <c r="V359" s="176"/>
      <c r="W359" s="178"/>
      <c r="X359" s="178"/>
      <c r="Y359" s="176"/>
    </row>
    <row r="360" customFormat="false" ht="12.75" hidden="false" customHeight="false" outlineLevel="0" collapsed="false">
      <c r="C360" s="181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6"/>
      <c r="P360" s="176"/>
      <c r="R360" s="176"/>
      <c r="S360" s="183" t="n">
        <v>0.06</v>
      </c>
      <c r="T360" s="178"/>
      <c r="U360" s="176"/>
      <c r="V360" s="176"/>
      <c r="W360" s="178"/>
      <c r="X360" s="178"/>
      <c r="Y360" s="176"/>
    </row>
    <row r="361" customFormat="false" ht="12.75" hidden="false" customHeight="false" outlineLevel="0" collapsed="false">
      <c r="C361" s="181"/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6"/>
      <c r="P361" s="176"/>
      <c r="R361" s="176"/>
      <c r="S361" s="183" t="n">
        <v>0.06</v>
      </c>
      <c r="T361" s="178"/>
      <c r="U361" s="176"/>
      <c r="V361" s="176"/>
      <c r="W361" s="178"/>
      <c r="X361" s="178"/>
      <c r="Y361" s="176"/>
    </row>
    <row r="362" customFormat="false" ht="12.75" hidden="false" customHeight="false" outlineLevel="0" collapsed="false">
      <c r="C362" s="181"/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6"/>
      <c r="P362" s="176"/>
      <c r="R362" s="176"/>
      <c r="S362" s="183" t="n">
        <v>0.06</v>
      </c>
      <c r="T362" s="178"/>
      <c r="U362" s="176"/>
      <c r="V362" s="176"/>
      <c r="W362" s="178"/>
      <c r="X362" s="178"/>
      <c r="Y362" s="176"/>
    </row>
    <row r="363" customFormat="false" ht="12.75" hidden="false" customHeight="false" outlineLevel="0" collapsed="false">
      <c r="C363" s="181"/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6"/>
      <c r="P363" s="176"/>
      <c r="R363" s="176"/>
      <c r="S363" s="183" t="n">
        <v>0.06</v>
      </c>
      <c r="T363" s="178"/>
      <c r="U363" s="176"/>
      <c r="V363" s="176"/>
      <c r="W363" s="178"/>
      <c r="X363" s="178"/>
      <c r="Y363" s="176"/>
    </row>
    <row r="364" customFormat="false" ht="12.75" hidden="false" customHeight="false" outlineLevel="0" collapsed="false">
      <c r="C364" s="181"/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6"/>
      <c r="P364" s="176"/>
      <c r="R364" s="176"/>
      <c r="S364" s="183" t="n">
        <v>0.06</v>
      </c>
      <c r="T364" s="178"/>
      <c r="U364" s="176"/>
      <c r="V364" s="176"/>
      <c r="W364" s="178"/>
      <c r="X364" s="178"/>
      <c r="Y364" s="176"/>
    </row>
    <row r="365" customFormat="false" ht="12.75" hidden="false" customHeight="false" outlineLevel="0" collapsed="false">
      <c r="C365" s="181"/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6"/>
      <c r="P365" s="176"/>
      <c r="R365" s="176"/>
      <c r="S365" s="183" t="n">
        <v>0.06</v>
      </c>
      <c r="T365" s="178"/>
      <c r="U365" s="176"/>
      <c r="V365" s="176"/>
      <c r="W365" s="178"/>
      <c r="X365" s="178"/>
      <c r="Y365" s="176"/>
    </row>
    <row r="366" customFormat="false" ht="12.75" hidden="false" customHeight="false" outlineLevel="0" collapsed="false">
      <c r="C366" s="181"/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6"/>
      <c r="P366" s="176"/>
      <c r="R366" s="176"/>
      <c r="S366" s="183" t="n">
        <v>0.06</v>
      </c>
      <c r="T366" s="178"/>
      <c r="U366" s="176"/>
      <c r="V366" s="176"/>
      <c r="W366" s="178"/>
      <c r="X366" s="178"/>
      <c r="Y366" s="176"/>
    </row>
    <row r="367" customFormat="false" ht="12.75" hidden="false" customHeight="false" outlineLevel="0" collapsed="false">
      <c r="C367" s="181"/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6"/>
      <c r="P367" s="176"/>
      <c r="R367" s="176"/>
      <c r="S367" s="183" t="n">
        <v>0.06</v>
      </c>
      <c r="T367" s="178"/>
      <c r="U367" s="176"/>
      <c r="V367" s="176"/>
      <c r="W367" s="178"/>
      <c r="X367" s="178"/>
      <c r="Y367" s="176"/>
    </row>
    <row r="368" customFormat="false" ht="12.75" hidden="false" customHeight="false" outlineLevel="0" collapsed="false">
      <c r="C368" s="181"/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6"/>
      <c r="P368" s="176"/>
      <c r="R368" s="176"/>
      <c r="S368" s="183" t="n">
        <v>0.06</v>
      </c>
      <c r="T368" s="178"/>
      <c r="U368" s="176"/>
      <c r="V368" s="176"/>
      <c r="W368" s="178"/>
      <c r="X368" s="178"/>
      <c r="Y368" s="176"/>
    </row>
    <row r="369" customFormat="false" ht="12.75" hidden="false" customHeight="false" outlineLevel="0" collapsed="false">
      <c r="C369" s="181"/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6"/>
      <c r="P369" s="176"/>
      <c r="R369" s="176"/>
      <c r="S369" s="183" t="n">
        <v>0.06</v>
      </c>
      <c r="T369" s="178"/>
      <c r="U369" s="176"/>
      <c r="V369" s="176"/>
      <c r="W369" s="178"/>
      <c r="X369" s="178"/>
      <c r="Y369" s="176"/>
    </row>
    <row r="370" customFormat="false" ht="12.75" hidden="false" customHeight="false" outlineLevel="0" collapsed="false">
      <c r="C370" s="181"/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6"/>
      <c r="P370" s="176"/>
      <c r="R370" s="176"/>
      <c r="S370" s="183" t="n">
        <v>0.06</v>
      </c>
      <c r="T370" s="178"/>
      <c r="U370" s="176"/>
      <c r="V370" s="176"/>
      <c r="W370" s="178"/>
      <c r="X370" s="178"/>
      <c r="Y370" s="176"/>
    </row>
    <row r="371" customFormat="false" ht="12.75" hidden="false" customHeight="false" outlineLevel="0" collapsed="false">
      <c r="C371" s="181"/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6"/>
      <c r="P371" s="176"/>
      <c r="R371" s="176"/>
      <c r="S371" s="183" t="n">
        <v>0.06</v>
      </c>
      <c r="T371" s="178"/>
      <c r="U371" s="176"/>
      <c r="V371" s="176"/>
      <c r="W371" s="178"/>
      <c r="X371" s="178"/>
      <c r="Y371" s="176"/>
    </row>
    <row r="372" customFormat="false" ht="12.75" hidden="false" customHeight="false" outlineLevel="0" collapsed="false">
      <c r="C372" s="181"/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6"/>
      <c r="P372" s="176"/>
      <c r="R372" s="176"/>
      <c r="S372" s="183" t="n">
        <v>0.06</v>
      </c>
      <c r="T372" s="178"/>
      <c r="U372" s="176"/>
      <c r="V372" s="176"/>
      <c r="W372" s="178"/>
      <c r="X372" s="178"/>
      <c r="Y372" s="176"/>
    </row>
    <row r="373" customFormat="false" ht="12.75" hidden="false" customHeight="false" outlineLevel="0" collapsed="false">
      <c r="C373" s="181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6"/>
      <c r="P373" s="176"/>
      <c r="R373" s="176"/>
      <c r="S373" s="183" t="n">
        <v>0.06</v>
      </c>
      <c r="T373" s="178"/>
      <c r="U373" s="176"/>
      <c r="V373" s="176"/>
      <c r="W373" s="178"/>
      <c r="X373" s="178"/>
      <c r="Y373" s="176"/>
    </row>
    <row r="374" customFormat="false" ht="12.75" hidden="false" customHeight="false" outlineLevel="0" collapsed="false">
      <c r="C374" s="181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6"/>
      <c r="P374" s="176"/>
      <c r="R374" s="176"/>
      <c r="S374" s="183" t="n">
        <v>0.06</v>
      </c>
      <c r="T374" s="178"/>
      <c r="U374" s="176"/>
      <c r="V374" s="176"/>
      <c r="W374" s="178"/>
      <c r="X374" s="178"/>
      <c r="Y374" s="176"/>
    </row>
    <row r="375" customFormat="false" ht="12.75" hidden="false" customHeight="false" outlineLevel="0" collapsed="false">
      <c r="C375" s="181"/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6"/>
      <c r="P375" s="176"/>
      <c r="R375" s="176"/>
      <c r="S375" s="183" t="n">
        <v>0.06</v>
      </c>
      <c r="T375" s="178"/>
      <c r="U375" s="176"/>
      <c r="V375" s="176"/>
      <c r="W375" s="178"/>
      <c r="X375" s="178"/>
      <c r="Y375" s="176"/>
    </row>
    <row r="376" customFormat="false" ht="12.75" hidden="false" customHeight="false" outlineLevel="0" collapsed="false">
      <c r="C376" s="181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6"/>
      <c r="P376" s="176"/>
      <c r="R376" s="176"/>
      <c r="S376" s="183" t="n">
        <v>0.06</v>
      </c>
      <c r="T376" s="178"/>
      <c r="U376" s="176"/>
      <c r="V376" s="176"/>
      <c r="W376" s="178"/>
      <c r="X376" s="178"/>
      <c r="Y376" s="176"/>
    </row>
    <row r="377" customFormat="false" ht="12.75" hidden="false" customHeight="false" outlineLevel="0" collapsed="false">
      <c r="C377" s="181"/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6"/>
      <c r="P377" s="176"/>
      <c r="R377" s="176"/>
      <c r="S377" s="183" t="n">
        <v>0.06</v>
      </c>
      <c r="T377" s="178"/>
      <c r="U377" s="176"/>
      <c r="V377" s="176"/>
      <c r="W377" s="178"/>
      <c r="X377" s="178"/>
      <c r="Y377" s="176"/>
    </row>
    <row r="378" customFormat="false" ht="12.75" hidden="false" customHeight="false" outlineLevel="0" collapsed="false">
      <c r="C378" s="181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6"/>
      <c r="P378" s="176"/>
      <c r="R378" s="176"/>
      <c r="S378" s="183" t="n">
        <v>0.06</v>
      </c>
      <c r="T378" s="178"/>
      <c r="U378" s="176"/>
      <c r="V378" s="176"/>
      <c r="W378" s="178"/>
      <c r="X378" s="178"/>
      <c r="Y378" s="176"/>
    </row>
    <row r="379" customFormat="false" ht="12.75" hidden="false" customHeight="false" outlineLevel="0" collapsed="false">
      <c r="C379" s="181"/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6"/>
      <c r="P379" s="176"/>
      <c r="R379" s="176"/>
      <c r="S379" s="183" t="n">
        <v>0.06</v>
      </c>
      <c r="T379" s="178"/>
      <c r="U379" s="176"/>
      <c r="V379" s="176"/>
      <c r="W379" s="178"/>
      <c r="X379" s="178"/>
      <c r="Y379" s="176"/>
    </row>
    <row r="380" customFormat="false" ht="12.75" hidden="false" customHeight="false" outlineLevel="0" collapsed="false">
      <c r="C380" s="181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6"/>
      <c r="P380" s="176"/>
      <c r="R380" s="176"/>
      <c r="S380" s="183" t="n">
        <v>0.06</v>
      </c>
      <c r="T380" s="178"/>
      <c r="U380" s="176"/>
      <c r="V380" s="176"/>
      <c r="W380" s="178"/>
      <c r="X380" s="178"/>
      <c r="Y380" s="176"/>
    </row>
    <row r="381" customFormat="false" ht="12.75" hidden="false" customHeight="false" outlineLevel="0" collapsed="false">
      <c r="C381" s="181"/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6"/>
      <c r="P381" s="176"/>
      <c r="R381" s="176"/>
      <c r="S381" s="183" t="n">
        <v>0.06</v>
      </c>
      <c r="T381" s="178"/>
      <c r="U381" s="176"/>
      <c r="V381" s="176"/>
      <c r="W381" s="178"/>
      <c r="X381" s="178"/>
      <c r="Y381" s="176"/>
    </row>
    <row r="382" customFormat="false" ht="12.75" hidden="false" customHeight="false" outlineLevel="0" collapsed="false">
      <c r="C382" s="181"/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6"/>
      <c r="P382" s="176"/>
      <c r="R382" s="176"/>
      <c r="S382" s="183" t="n">
        <v>0.06</v>
      </c>
      <c r="T382" s="178"/>
      <c r="U382" s="176"/>
      <c r="V382" s="176"/>
      <c r="W382" s="178"/>
      <c r="X382" s="178"/>
      <c r="Y382" s="176"/>
    </row>
    <row r="383" customFormat="false" ht="12.75" hidden="false" customHeight="false" outlineLevel="0" collapsed="false">
      <c r="C383" s="181"/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6"/>
      <c r="P383" s="176"/>
      <c r="R383" s="176"/>
      <c r="S383" s="183" t="n">
        <v>0.06</v>
      </c>
      <c r="T383" s="178"/>
      <c r="U383" s="176"/>
      <c r="V383" s="176"/>
      <c r="W383" s="178"/>
      <c r="X383" s="178"/>
      <c r="Y383" s="176"/>
    </row>
    <row r="384" customFormat="false" ht="12.75" hidden="false" customHeight="false" outlineLevel="0" collapsed="false">
      <c r="C384" s="181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6"/>
      <c r="P384" s="176"/>
      <c r="R384" s="176"/>
      <c r="S384" s="183" t="n">
        <v>0.06</v>
      </c>
      <c r="T384" s="178"/>
      <c r="U384" s="176"/>
      <c r="V384" s="176"/>
      <c r="W384" s="178"/>
      <c r="X384" s="178"/>
      <c r="Y384" s="176"/>
    </row>
    <row r="385" customFormat="false" ht="12.75" hidden="false" customHeight="false" outlineLevel="0" collapsed="false">
      <c r="C385" s="181"/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6"/>
      <c r="P385" s="176"/>
      <c r="R385" s="176"/>
      <c r="S385" s="183" t="n">
        <v>0.06</v>
      </c>
      <c r="T385" s="178"/>
      <c r="U385" s="176"/>
      <c r="V385" s="176"/>
      <c r="W385" s="178"/>
      <c r="X385" s="178"/>
      <c r="Y385" s="176"/>
    </row>
    <row r="386" customFormat="false" ht="12.75" hidden="false" customHeight="false" outlineLevel="0" collapsed="false">
      <c r="C386" s="181"/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6"/>
      <c r="P386" s="176"/>
      <c r="R386" s="176"/>
      <c r="S386" s="183" t="n">
        <v>0.06</v>
      </c>
      <c r="T386" s="178"/>
      <c r="U386" s="176"/>
      <c r="V386" s="176"/>
      <c r="W386" s="178"/>
      <c r="X386" s="178"/>
      <c r="Y386" s="176"/>
    </row>
    <row r="387" customFormat="false" ht="12.75" hidden="false" customHeight="false" outlineLevel="0" collapsed="false">
      <c r="C387" s="181"/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6"/>
      <c r="P387" s="176"/>
      <c r="R387" s="176"/>
      <c r="S387" s="183" t="n">
        <v>0.06</v>
      </c>
      <c r="T387" s="178"/>
      <c r="U387" s="176"/>
      <c r="V387" s="176"/>
      <c r="W387" s="178"/>
      <c r="X387" s="178"/>
      <c r="Y387" s="176"/>
    </row>
    <row r="388" customFormat="false" ht="12.75" hidden="false" customHeight="false" outlineLevel="0" collapsed="false">
      <c r="C388" s="181"/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6"/>
      <c r="P388" s="176"/>
      <c r="R388" s="176"/>
      <c r="S388" s="183" t="n">
        <v>0.06</v>
      </c>
      <c r="T388" s="178"/>
      <c r="U388" s="176"/>
      <c r="V388" s="176"/>
      <c r="W388" s="178"/>
      <c r="X388" s="178"/>
      <c r="Y388" s="176"/>
    </row>
    <row r="389" customFormat="false" ht="12.75" hidden="false" customHeight="false" outlineLevel="0" collapsed="false">
      <c r="C389" s="181"/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6"/>
      <c r="P389" s="176"/>
      <c r="R389" s="176"/>
      <c r="S389" s="183" t="n">
        <v>0.06</v>
      </c>
      <c r="T389" s="178"/>
      <c r="U389" s="176"/>
      <c r="V389" s="176"/>
      <c r="W389" s="178"/>
      <c r="X389" s="178"/>
      <c r="Y389" s="176"/>
    </row>
    <row r="390" customFormat="false" ht="12.75" hidden="false" customHeight="false" outlineLevel="0" collapsed="false">
      <c r="C390" s="181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6"/>
      <c r="P390" s="176"/>
      <c r="R390" s="176"/>
      <c r="S390" s="183" t="n">
        <v>0.06</v>
      </c>
      <c r="T390" s="178"/>
      <c r="U390" s="176"/>
      <c r="V390" s="176"/>
      <c r="W390" s="178"/>
      <c r="X390" s="178"/>
      <c r="Y390" s="176"/>
    </row>
    <row r="391" customFormat="false" ht="12.75" hidden="false" customHeight="false" outlineLevel="0" collapsed="false">
      <c r="C391" s="181"/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6"/>
      <c r="P391" s="176"/>
      <c r="R391" s="176"/>
      <c r="S391" s="183" t="n">
        <v>0.06</v>
      </c>
      <c r="T391" s="178"/>
      <c r="U391" s="176"/>
      <c r="V391" s="176"/>
      <c r="W391" s="178"/>
      <c r="X391" s="178"/>
      <c r="Y391" s="176"/>
    </row>
    <row r="392" customFormat="false" ht="12.75" hidden="false" customHeight="false" outlineLevel="0" collapsed="false">
      <c r="C392" s="181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6"/>
      <c r="P392" s="176"/>
      <c r="R392" s="176"/>
      <c r="S392" s="183" t="n">
        <v>0.06</v>
      </c>
      <c r="T392" s="178"/>
      <c r="U392" s="176"/>
      <c r="V392" s="176"/>
      <c r="W392" s="178"/>
      <c r="X392" s="178"/>
      <c r="Y392" s="176"/>
    </row>
    <row r="393" customFormat="false" ht="12.75" hidden="false" customHeight="false" outlineLevel="0" collapsed="false">
      <c r="C393" s="181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6"/>
      <c r="P393" s="176"/>
      <c r="R393" s="176"/>
      <c r="S393" s="183" t="n">
        <v>0.06</v>
      </c>
      <c r="T393" s="178"/>
      <c r="U393" s="176"/>
      <c r="V393" s="176"/>
      <c r="W393" s="178"/>
      <c r="X393" s="178"/>
      <c r="Y393" s="176"/>
    </row>
    <row r="394" customFormat="false" ht="12.75" hidden="false" customHeight="false" outlineLevel="0" collapsed="false">
      <c r="C394" s="181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6"/>
      <c r="P394" s="176"/>
      <c r="R394" s="176"/>
      <c r="S394" s="183" t="n">
        <v>0.06</v>
      </c>
      <c r="T394" s="178"/>
      <c r="U394" s="176"/>
      <c r="V394" s="176"/>
      <c r="W394" s="178"/>
      <c r="X394" s="178"/>
      <c r="Y394" s="176"/>
    </row>
    <row r="395" customFormat="false" ht="12.75" hidden="false" customHeight="false" outlineLevel="0" collapsed="false">
      <c r="C395" s="181"/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6"/>
      <c r="P395" s="176"/>
      <c r="R395" s="176"/>
      <c r="S395" s="183" t="n">
        <v>0.06</v>
      </c>
      <c r="T395" s="178"/>
      <c r="U395" s="176"/>
      <c r="V395" s="176"/>
      <c r="W395" s="178"/>
      <c r="X395" s="178"/>
      <c r="Y395" s="176"/>
    </row>
    <row r="396" customFormat="false" ht="12.75" hidden="false" customHeight="false" outlineLevel="0" collapsed="false">
      <c r="C396" s="181"/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6"/>
      <c r="P396" s="176"/>
      <c r="R396" s="176"/>
      <c r="S396" s="183" t="n">
        <v>0.06</v>
      </c>
      <c r="T396" s="178"/>
      <c r="U396" s="176"/>
      <c r="V396" s="176"/>
      <c r="W396" s="178"/>
      <c r="X396" s="178"/>
      <c r="Y396" s="176"/>
    </row>
    <row r="397" customFormat="false" ht="12.75" hidden="false" customHeight="false" outlineLevel="0" collapsed="false">
      <c r="C397" s="181"/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6"/>
      <c r="P397" s="176"/>
      <c r="R397" s="176"/>
      <c r="S397" s="183" t="n">
        <v>0.06</v>
      </c>
      <c r="T397" s="178"/>
      <c r="U397" s="176"/>
      <c r="V397" s="176"/>
      <c r="W397" s="178"/>
      <c r="X397" s="178"/>
      <c r="Y397" s="176"/>
    </row>
    <row r="398" customFormat="false" ht="12.75" hidden="false" customHeight="false" outlineLevel="0" collapsed="false">
      <c r="C398" s="181"/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6"/>
      <c r="P398" s="176"/>
      <c r="R398" s="176"/>
      <c r="S398" s="183" t="n">
        <v>0.06</v>
      </c>
      <c r="T398" s="178"/>
      <c r="U398" s="176"/>
      <c r="V398" s="176"/>
      <c r="W398" s="178"/>
      <c r="X398" s="178"/>
      <c r="Y398" s="176"/>
    </row>
    <row r="399" customFormat="false" ht="12.75" hidden="false" customHeight="false" outlineLevel="0" collapsed="false">
      <c r="C399" s="181"/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6"/>
      <c r="P399" s="176"/>
      <c r="R399" s="176"/>
      <c r="S399" s="183" t="n">
        <v>0.06</v>
      </c>
      <c r="T399" s="178"/>
      <c r="U399" s="176"/>
      <c r="V399" s="176"/>
      <c r="W399" s="178"/>
      <c r="X399" s="178"/>
      <c r="Y399" s="176"/>
    </row>
    <row r="400" customFormat="false" ht="12.75" hidden="false" customHeight="false" outlineLevel="0" collapsed="false">
      <c r="C400" s="181"/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6"/>
      <c r="P400" s="176"/>
      <c r="R400" s="176"/>
      <c r="S400" s="183" t="n">
        <v>0.06</v>
      </c>
      <c r="T400" s="178"/>
      <c r="U400" s="176"/>
      <c r="V400" s="176"/>
      <c r="W400" s="178"/>
      <c r="X400" s="178"/>
      <c r="Y400" s="176"/>
    </row>
    <row r="401" customFormat="false" ht="12.75" hidden="false" customHeight="false" outlineLevel="0" collapsed="false">
      <c r="C401" s="181"/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6"/>
      <c r="P401" s="176"/>
      <c r="R401" s="176"/>
      <c r="S401" s="183" t="n">
        <v>0.06</v>
      </c>
      <c r="T401" s="178"/>
      <c r="U401" s="176"/>
      <c r="V401" s="176"/>
      <c r="W401" s="178"/>
      <c r="X401" s="178"/>
      <c r="Y401" s="176"/>
    </row>
    <row r="402" customFormat="false" ht="12.75" hidden="false" customHeight="false" outlineLevel="0" collapsed="false">
      <c r="C402" s="181"/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6"/>
      <c r="P402" s="176"/>
      <c r="R402" s="176"/>
      <c r="S402" s="183" t="n">
        <v>0.06</v>
      </c>
      <c r="T402" s="178"/>
      <c r="U402" s="176"/>
      <c r="V402" s="176"/>
      <c r="W402" s="178"/>
      <c r="X402" s="178"/>
      <c r="Y402" s="176"/>
    </row>
    <row r="403" customFormat="false" ht="12.75" hidden="false" customHeight="false" outlineLevel="0" collapsed="false">
      <c r="C403" s="181"/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6"/>
      <c r="P403" s="176"/>
      <c r="R403" s="176"/>
      <c r="S403" s="183" t="n">
        <v>0.06</v>
      </c>
      <c r="T403" s="178"/>
      <c r="U403" s="176"/>
      <c r="V403" s="176"/>
      <c r="W403" s="178"/>
      <c r="X403" s="178"/>
      <c r="Y403" s="176"/>
    </row>
    <row r="404" customFormat="false" ht="12.75" hidden="false" customHeight="false" outlineLevel="0" collapsed="false">
      <c r="C404" s="181"/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6"/>
      <c r="P404" s="176"/>
      <c r="R404" s="176"/>
      <c r="S404" s="183" t="n">
        <v>0.06</v>
      </c>
      <c r="T404" s="178"/>
      <c r="U404" s="176"/>
      <c r="V404" s="176"/>
      <c r="W404" s="178"/>
      <c r="X404" s="178"/>
      <c r="Y404" s="176"/>
    </row>
    <row r="405" customFormat="false" ht="12.75" hidden="false" customHeight="false" outlineLevel="0" collapsed="false">
      <c r="C405" s="181"/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6"/>
      <c r="P405" s="176"/>
      <c r="R405" s="176"/>
      <c r="S405" s="183" t="n">
        <v>0.06</v>
      </c>
      <c r="T405" s="178"/>
      <c r="U405" s="176"/>
      <c r="V405" s="176"/>
      <c r="W405" s="178"/>
      <c r="X405" s="178"/>
      <c r="Y405" s="176"/>
    </row>
    <row r="406" customFormat="false" ht="12.75" hidden="false" customHeight="false" outlineLevel="0" collapsed="false">
      <c r="C406" s="181"/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6"/>
      <c r="P406" s="176"/>
      <c r="R406" s="176"/>
      <c r="S406" s="183" t="n">
        <v>0.06</v>
      </c>
      <c r="T406" s="178"/>
      <c r="U406" s="176"/>
      <c r="V406" s="176"/>
      <c r="W406" s="178"/>
      <c r="X406" s="178"/>
      <c r="Y406" s="176"/>
    </row>
    <row r="407" customFormat="false" ht="12.75" hidden="false" customHeight="false" outlineLevel="0" collapsed="false">
      <c r="C407" s="181"/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6"/>
      <c r="P407" s="176"/>
      <c r="R407" s="176"/>
      <c r="S407" s="183" t="n">
        <v>0.06</v>
      </c>
      <c r="T407" s="178"/>
      <c r="U407" s="176"/>
      <c r="V407" s="176"/>
      <c r="W407" s="178"/>
      <c r="X407" s="178"/>
      <c r="Y407" s="176"/>
    </row>
    <row r="408" customFormat="false" ht="12.75" hidden="false" customHeight="false" outlineLevel="0" collapsed="false">
      <c r="C408" s="181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6"/>
      <c r="P408" s="176"/>
      <c r="R408" s="176"/>
      <c r="S408" s="183" t="n">
        <v>0.06</v>
      </c>
      <c r="T408" s="178"/>
      <c r="U408" s="176"/>
      <c r="V408" s="176"/>
      <c r="W408" s="178"/>
      <c r="X408" s="178"/>
      <c r="Y408" s="176"/>
    </row>
    <row r="409" customFormat="false" ht="12.75" hidden="false" customHeight="false" outlineLevel="0" collapsed="false">
      <c r="C409" s="181"/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6"/>
      <c r="P409" s="176"/>
      <c r="R409" s="176"/>
      <c r="S409" s="183" t="n">
        <v>0.06</v>
      </c>
      <c r="T409" s="178"/>
      <c r="U409" s="176"/>
      <c r="V409" s="176"/>
      <c r="W409" s="178"/>
      <c r="X409" s="178"/>
      <c r="Y409" s="176"/>
    </row>
    <row r="410" customFormat="false" ht="12.75" hidden="false" customHeight="false" outlineLevel="0" collapsed="false">
      <c r="C410" s="181"/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6"/>
      <c r="P410" s="176"/>
      <c r="R410" s="176"/>
      <c r="S410" s="183" t="n">
        <v>0.06</v>
      </c>
      <c r="T410" s="178"/>
      <c r="U410" s="176"/>
      <c r="V410" s="176"/>
      <c r="W410" s="178"/>
      <c r="X410" s="178"/>
      <c r="Y410" s="176"/>
    </row>
    <row r="411" customFormat="false" ht="12.75" hidden="false" customHeight="false" outlineLevel="0" collapsed="false">
      <c r="C411" s="181"/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6"/>
      <c r="P411" s="176"/>
      <c r="R411" s="176"/>
      <c r="S411" s="183" t="n">
        <v>0.06</v>
      </c>
      <c r="T411" s="178"/>
      <c r="U411" s="176"/>
      <c r="V411" s="176"/>
      <c r="W411" s="178"/>
      <c r="X411" s="178"/>
      <c r="Y411" s="176"/>
    </row>
    <row r="412" customFormat="false" ht="12.75" hidden="false" customHeight="false" outlineLevel="0" collapsed="false">
      <c r="C412" s="181"/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6"/>
      <c r="P412" s="176"/>
      <c r="R412" s="176"/>
      <c r="S412" s="183" t="n">
        <v>0.06</v>
      </c>
      <c r="T412" s="178"/>
      <c r="U412" s="176"/>
      <c r="V412" s="176"/>
      <c r="W412" s="178"/>
      <c r="X412" s="178"/>
      <c r="Y412" s="176"/>
    </row>
    <row r="413" customFormat="false" ht="12.75" hidden="false" customHeight="false" outlineLevel="0" collapsed="false">
      <c r="C413" s="181"/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6"/>
      <c r="P413" s="176"/>
      <c r="R413" s="176"/>
      <c r="S413" s="183" t="n">
        <v>0.06</v>
      </c>
      <c r="T413" s="178"/>
      <c r="U413" s="176"/>
      <c r="V413" s="176"/>
      <c r="W413" s="178"/>
      <c r="X413" s="178"/>
      <c r="Y413" s="176"/>
    </row>
    <row r="414" customFormat="false" ht="12.75" hidden="false" customHeight="false" outlineLevel="0" collapsed="false">
      <c r="C414" s="181"/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6"/>
      <c r="P414" s="176"/>
      <c r="R414" s="176"/>
      <c r="S414" s="183" t="n">
        <v>0.06</v>
      </c>
      <c r="T414" s="178"/>
      <c r="U414" s="176"/>
      <c r="V414" s="176"/>
      <c r="W414" s="178"/>
      <c r="X414" s="178"/>
      <c r="Y414" s="176"/>
    </row>
    <row r="415" customFormat="false" ht="12.75" hidden="false" customHeight="false" outlineLevel="0" collapsed="false">
      <c r="C415" s="181"/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6"/>
      <c r="P415" s="176"/>
      <c r="R415" s="176"/>
      <c r="S415" s="183" t="n">
        <v>0.06</v>
      </c>
      <c r="T415" s="178"/>
      <c r="U415" s="176"/>
      <c r="V415" s="176"/>
      <c r="W415" s="178"/>
      <c r="X415" s="178"/>
      <c r="Y415" s="176"/>
    </row>
    <row r="416" customFormat="false" ht="12.75" hidden="false" customHeight="false" outlineLevel="0" collapsed="false">
      <c r="C416" s="181"/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6"/>
      <c r="P416" s="176"/>
      <c r="R416" s="176"/>
      <c r="S416" s="183" t="n">
        <v>0.06</v>
      </c>
      <c r="T416" s="178"/>
      <c r="U416" s="176"/>
      <c r="V416" s="176"/>
      <c r="W416" s="178"/>
      <c r="X416" s="178"/>
      <c r="Y416" s="176"/>
    </row>
    <row r="417" customFormat="false" ht="12.75" hidden="false" customHeight="false" outlineLevel="0" collapsed="false">
      <c r="C417" s="181"/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6"/>
      <c r="P417" s="176"/>
      <c r="R417" s="176"/>
      <c r="S417" s="183" t="n">
        <v>0.06</v>
      </c>
      <c r="T417" s="178"/>
      <c r="U417" s="176"/>
      <c r="V417" s="176"/>
      <c r="W417" s="178"/>
      <c r="X417" s="178"/>
      <c r="Y417" s="176"/>
    </row>
    <row r="418" customFormat="false" ht="12.75" hidden="false" customHeight="false" outlineLevel="0" collapsed="false">
      <c r="C418" s="181"/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6"/>
      <c r="P418" s="176"/>
      <c r="R418" s="176"/>
      <c r="S418" s="183" t="n">
        <v>0.06</v>
      </c>
      <c r="T418" s="178"/>
      <c r="U418" s="176"/>
      <c r="V418" s="176"/>
      <c r="W418" s="178"/>
      <c r="X418" s="178"/>
      <c r="Y418" s="176"/>
    </row>
    <row r="419" customFormat="false" ht="12.75" hidden="false" customHeight="false" outlineLevel="0" collapsed="false">
      <c r="C419" s="181"/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6"/>
      <c r="P419" s="176"/>
      <c r="R419" s="176"/>
      <c r="S419" s="183" t="n">
        <v>0.06</v>
      </c>
      <c r="T419" s="178"/>
      <c r="U419" s="176"/>
      <c r="V419" s="176"/>
      <c r="W419" s="178"/>
      <c r="X419" s="178"/>
      <c r="Y419" s="176"/>
    </row>
    <row r="420" customFormat="false" ht="12.75" hidden="false" customHeight="false" outlineLevel="0" collapsed="false">
      <c r="C420" s="181"/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6"/>
      <c r="P420" s="176"/>
      <c r="R420" s="176"/>
      <c r="S420" s="183" t="n">
        <v>0.06</v>
      </c>
      <c r="T420" s="178"/>
      <c r="U420" s="176"/>
      <c r="V420" s="176"/>
      <c r="W420" s="178"/>
      <c r="X420" s="178"/>
      <c r="Y420" s="176"/>
    </row>
    <row r="421" customFormat="false" ht="12.75" hidden="false" customHeight="false" outlineLevel="0" collapsed="false">
      <c r="C421" s="181"/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6"/>
      <c r="P421" s="176"/>
      <c r="R421" s="176"/>
      <c r="S421" s="183" t="n">
        <v>0.06</v>
      </c>
      <c r="T421" s="178"/>
      <c r="U421" s="176"/>
      <c r="V421" s="176"/>
      <c r="W421" s="178"/>
      <c r="X421" s="178"/>
      <c r="Y421" s="176"/>
    </row>
    <row r="422" customFormat="false" ht="12.75" hidden="false" customHeight="false" outlineLevel="0" collapsed="false">
      <c r="C422" s="181"/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6"/>
      <c r="P422" s="176"/>
      <c r="R422" s="176"/>
      <c r="S422" s="183" t="n">
        <v>0.06</v>
      </c>
      <c r="T422" s="178"/>
      <c r="U422" s="176"/>
      <c r="V422" s="176"/>
      <c r="W422" s="178"/>
      <c r="X422" s="178"/>
      <c r="Y422" s="176"/>
    </row>
    <row r="423" customFormat="false" ht="12.75" hidden="false" customHeight="false" outlineLevel="0" collapsed="false">
      <c r="C423" s="181"/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6"/>
      <c r="P423" s="176"/>
      <c r="R423" s="176"/>
      <c r="S423" s="183" t="n">
        <v>0.06</v>
      </c>
      <c r="T423" s="178"/>
      <c r="U423" s="176"/>
      <c r="V423" s="176"/>
      <c r="W423" s="178"/>
      <c r="X423" s="178"/>
      <c r="Y423" s="176"/>
    </row>
    <row r="424" customFormat="false" ht="12.75" hidden="false" customHeight="false" outlineLevel="0" collapsed="false">
      <c r="C424" s="181"/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6"/>
      <c r="P424" s="176"/>
      <c r="R424" s="176"/>
      <c r="S424" s="183" t="n">
        <v>0.06</v>
      </c>
      <c r="T424" s="178"/>
      <c r="U424" s="176"/>
      <c r="V424" s="176"/>
      <c r="W424" s="178"/>
      <c r="X424" s="178"/>
      <c r="Y424" s="176"/>
    </row>
    <row r="425" customFormat="false" ht="12.75" hidden="false" customHeight="false" outlineLevel="0" collapsed="false">
      <c r="C425" s="181"/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6"/>
      <c r="P425" s="176"/>
      <c r="R425" s="176"/>
      <c r="S425" s="183" t="n">
        <v>0.06</v>
      </c>
      <c r="T425" s="178"/>
      <c r="U425" s="176"/>
      <c r="V425" s="176"/>
      <c r="W425" s="178"/>
      <c r="X425" s="178"/>
      <c r="Y425" s="176"/>
    </row>
    <row r="426" customFormat="false" ht="12.75" hidden="false" customHeight="false" outlineLevel="0" collapsed="false">
      <c r="C426" s="181"/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6"/>
      <c r="P426" s="176"/>
      <c r="R426" s="176"/>
      <c r="S426" s="183" t="n">
        <v>0.06</v>
      </c>
      <c r="T426" s="178"/>
      <c r="U426" s="176"/>
      <c r="V426" s="176"/>
      <c r="W426" s="178"/>
      <c r="X426" s="178"/>
      <c r="Y426" s="176"/>
    </row>
    <row r="427" customFormat="false" ht="12.75" hidden="false" customHeight="false" outlineLevel="0" collapsed="false">
      <c r="C427" s="181"/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6"/>
      <c r="P427" s="176"/>
      <c r="R427" s="176"/>
      <c r="S427" s="183" t="n">
        <v>0.06</v>
      </c>
      <c r="T427" s="178"/>
      <c r="U427" s="176"/>
      <c r="V427" s="176"/>
      <c r="W427" s="178"/>
      <c r="X427" s="178"/>
      <c r="Y427" s="176"/>
    </row>
    <row r="428" customFormat="false" ht="12.75" hidden="false" customHeight="false" outlineLevel="0" collapsed="false">
      <c r="C428" s="181"/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6"/>
      <c r="P428" s="176"/>
      <c r="R428" s="176"/>
      <c r="S428" s="183" t="n">
        <v>0.06</v>
      </c>
      <c r="T428" s="184"/>
      <c r="U428" s="176"/>
      <c r="V428" s="176"/>
      <c r="W428" s="184"/>
      <c r="X428" s="184"/>
      <c r="Y428" s="176"/>
    </row>
    <row r="429" customFormat="false" ht="12.75" hidden="false" customHeight="false" outlineLevel="0" collapsed="false">
      <c r="C429" s="181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6"/>
      <c r="P429" s="176"/>
      <c r="R429" s="176"/>
      <c r="S429" s="183" t="n">
        <v>0.06</v>
      </c>
      <c r="T429" s="184"/>
      <c r="U429" s="176"/>
      <c r="V429" s="176"/>
      <c r="W429" s="184"/>
      <c r="X429" s="184"/>
      <c r="Y429" s="176"/>
    </row>
    <row r="430" customFormat="false" ht="12.75" hidden="false" customHeight="false" outlineLevel="0" collapsed="false">
      <c r="C430" s="181"/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6"/>
      <c r="P430" s="176"/>
      <c r="R430" s="176"/>
      <c r="S430" s="183" t="n">
        <v>0.06</v>
      </c>
      <c r="T430" s="184"/>
      <c r="U430" s="176"/>
      <c r="V430" s="176"/>
      <c r="W430" s="184"/>
      <c r="X430" s="184"/>
      <c r="Y430" s="176"/>
    </row>
    <row r="431" customFormat="false" ht="12.75" hidden="false" customHeight="false" outlineLevel="0" collapsed="false">
      <c r="C431" s="181"/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6"/>
      <c r="P431" s="176"/>
      <c r="R431" s="176"/>
      <c r="S431" s="183" t="n">
        <v>0.06</v>
      </c>
      <c r="T431" s="184"/>
      <c r="U431" s="176"/>
      <c r="V431" s="176"/>
      <c r="W431" s="184"/>
      <c r="X431" s="184"/>
      <c r="Y431" s="176"/>
    </row>
    <row r="432" customFormat="false" ht="12.75" hidden="false" customHeight="false" outlineLevel="0" collapsed="false">
      <c r="C432" s="181"/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6"/>
      <c r="P432" s="176"/>
      <c r="R432" s="176"/>
      <c r="S432" s="183" t="n">
        <v>0.06</v>
      </c>
      <c r="T432" s="184"/>
      <c r="U432" s="176"/>
      <c r="V432" s="176"/>
      <c r="W432" s="184"/>
      <c r="X432" s="184"/>
      <c r="Y432" s="176"/>
    </row>
    <row r="433" customFormat="false" ht="12.75" hidden="false" customHeight="false" outlineLevel="0" collapsed="false">
      <c r="C433" s="181"/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6"/>
      <c r="P433" s="176"/>
      <c r="R433" s="176"/>
      <c r="S433" s="183" t="n">
        <v>0.06</v>
      </c>
      <c r="T433" s="184"/>
      <c r="U433" s="176"/>
      <c r="V433" s="176"/>
      <c r="W433" s="184"/>
      <c r="X433" s="184"/>
      <c r="Y433" s="176"/>
    </row>
    <row r="434" customFormat="false" ht="12.75" hidden="false" customHeight="false" outlineLevel="0" collapsed="false">
      <c r="C434" s="181"/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6"/>
      <c r="P434" s="176"/>
      <c r="R434" s="176"/>
      <c r="S434" s="183" t="n">
        <v>0.06</v>
      </c>
      <c r="T434" s="184"/>
      <c r="U434" s="176"/>
      <c r="V434" s="176"/>
      <c r="W434" s="184"/>
      <c r="X434" s="184"/>
      <c r="Y434" s="176"/>
    </row>
    <row r="435" customFormat="false" ht="12.75" hidden="false" customHeight="false" outlineLevel="0" collapsed="false">
      <c r="C435" s="181"/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6"/>
      <c r="P435" s="176"/>
      <c r="R435" s="176"/>
      <c r="S435" s="183" t="n">
        <v>0.06</v>
      </c>
      <c r="T435" s="184"/>
      <c r="U435" s="176"/>
      <c r="V435" s="176"/>
      <c r="W435" s="184"/>
      <c r="X435" s="184"/>
      <c r="Y435" s="176"/>
    </row>
    <row r="436" customFormat="false" ht="12.75" hidden="false" customHeight="false" outlineLevel="0" collapsed="false">
      <c r="C436" s="181"/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6"/>
      <c r="P436" s="176"/>
      <c r="R436" s="176"/>
      <c r="S436" s="183" t="n">
        <v>0.06</v>
      </c>
      <c r="T436" s="184"/>
      <c r="U436" s="176"/>
      <c r="V436" s="176"/>
      <c r="W436" s="184"/>
      <c r="X436" s="184"/>
      <c r="Y436" s="176"/>
    </row>
    <row r="437" customFormat="false" ht="12.75" hidden="false" customHeight="false" outlineLevel="0" collapsed="false">
      <c r="C437" s="181"/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6"/>
      <c r="P437" s="176"/>
      <c r="R437" s="176"/>
      <c r="S437" s="183" t="n">
        <v>0.06</v>
      </c>
      <c r="T437" s="184"/>
      <c r="U437" s="176"/>
      <c r="V437" s="176"/>
      <c r="W437" s="184"/>
      <c r="X437" s="184"/>
      <c r="Y437" s="176"/>
    </row>
    <row r="438" customFormat="false" ht="12.75" hidden="false" customHeight="false" outlineLevel="0" collapsed="false">
      <c r="C438" s="181"/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6"/>
      <c r="P438" s="176"/>
      <c r="R438" s="176"/>
      <c r="S438" s="183" t="n">
        <v>0.06</v>
      </c>
      <c r="T438" s="184"/>
      <c r="U438" s="176"/>
      <c r="V438" s="176"/>
      <c r="W438" s="184"/>
      <c r="X438" s="184"/>
      <c r="Y438" s="176"/>
    </row>
    <row r="439" customFormat="false" ht="12.75" hidden="false" customHeight="false" outlineLevel="0" collapsed="false">
      <c r="C439" s="181"/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6"/>
      <c r="P439" s="176"/>
      <c r="R439" s="176"/>
      <c r="S439" s="183" t="n">
        <v>0.06</v>
      </c>
      <c r="T439" s="184"/>
      <c r="U439" s="176"/>
      <c r="V439" s="176"/>
      <c r="W439" s="184"/>
      <c r="X439" s="184"/>
      <c r="Y439" s="176"/>
    </row>
    <row r="440" customFormat="false" ht="12.75" hidden="false" customHeight="false" outlineLevel="0" collapsed="false">
      <c r="C440" s="181"/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6"/>
      <c r="P440" s="176"/>
      <c r="R440" s="176"/>
      <c r="S440" s="183" t="n">
        <v>0.06</v>
      </c>
      <c r="T440" s="184"/>
      <c r="U440" s="176"/>
      <c r="V440" s="176"/>
      <c r="W440" s="184"/>
      <c r="X440" s="184"/>
      <c r="Y440" s="176"/>
    </row>
    <row r="441" customFormat="false" ht="12.75" hidden="false" customHeight="false" outlineLevel="0" collapsed="false">
      <c r="C441" s="181"/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6"/>
      <c r="P441" s="176"/>
      <c r="R441" s="176"/>
      <c r="S441" s="183" t="n">
        <v>0.06</v>
      </c>
      <c r="T441" s="184"/>
      <c r="U441" s="176"/>
      <c r="V441" s="176"/>
      <c r="W441" s="184"/>
      <c r="X441" s="184"/>
      <c r="Y441" s="176"/>
    </row>
    <row r="442" customFormat="false" ht="12.75" hidden="false" customHeight="false" outlineLevel="0" collapsed="false">
      <c r="C442" s="181"/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6"/>
      <c r="P442" s="176"/>
      <c r="R442" s="176"/>
      <c r="S442" s="183" t="n">
        <v>0.06</v>
      </c>
      <c r="T442" s="184"/>
      <c r="U442" s="176"/>
      <c r="V442" s="176"/>
      <c r="W442" s="184"/>
      <c r="X442" s="184"/>
      <c r="Y442" s="176"/>
    </row>
    <row r="443" customFormat="false" ht="12.75" hidden="false" customHeight="false" outlineLevel="0" collapsed="false">
      <c r="C443" s="181"/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6"/>
      <c r="P443" s="176"/>
      <c r="R443" s="176"/>
      <c r="S443" s="183" t="n">
        <v>0.06</v>
      </c>
      <c r="T443" s="184"/>
      <c r="U443" s="176"/>
      <c r="V443" s="176"/>
      <c r="W443" s="184"/>
      <c r="X443" s="184"/>
      <c r="Y443" s="176"/>
    </row>
    <row r="444" customFormat="false" ht="12.75" hidden="false" customHeight="false" outlineLevel="0" collapsed="false">
      <c r="C444" s="181"/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6"/>
      <c r="P444" s="176"/>
      <c r="R444" s="176"/>
      <c r="S444" s="183" t="n">
        <v>0.06</v>
      </c>
      <c r="T444" s="184"/>
      <c r="U444" s="176"/>
      <c r="V444" s="176"/>
      <c r="W444" s="184"/>
      <c r="X444" s="184"/>
      <c r="Y444" s="176"/>
    </row>
    <row r="445" customFormat="false" ht="12.75" hidden="false" customHeight="false" outlineLevel="0" collapsed="false">
      <c r="C445" s="181"/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6"/>
      <c r="P445" s="176"/>
      <c r="R445" s="176"/>
      <c r="S445" s="183" t="n">
        <v>0.06</v>
      </c>
      <c r="T445" s="184"/>
      <c r="U445" s="176"/>
      <c r="V445" s="176"/>
      <c r="W445" s="184"/>
      <c r="X445" s="184"/>
      <c r="Y445" s="176"/>
    </row>
    <row r="446" customFormat="false" ht="12.75" hidden="false" customHeight="false" outlineLevel="0" collapsed="false">
      <c r="C446" s="181"/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6"/>
      <c r="P446" s="176"/>
      <c r="R446" s="176"/>
      <c r="S446" s="183" t="n">
        <v>0.06</v>
      </c>
      <c r="T446" s="184"/>
      <c r="U446" s="176"/>
      <c r="V446" s="176"/>
      <c r="W446" s="184"/>
      <c r="X446" s="184"/>
      <c r="Y446" s="176"/>
    </row>
    <row r="447" customFormat="false" ht="12.75" hidden="false" customHeight="false" outlineLevel="0" collapsed="false">
      <c r="C447" s="181"/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6"/>
      <c r="P447" s="176"/>
      <c r="R447" s="176"/>
      <c r="S447" s="183" t="n">
        <v>0.06</v>
      </c>
      <c r="T447" s="184"/>
      <c r="U447" s="176"/>
      <c r="V447" s="176"/>
      <c r="W447" s="184"/>
      <c r="X447" s="184"/>
      <c r="Y447" s="176"/>
    </row>
    <row r="448" customFormat="false" ht="12.75" hidden="false" customHeight="false" outlineLevel="0" collapsed="false">
      <c r="C448" s="181"/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6"/>
      <c r="P448" s="176"/>
      <c r="R448" s="176"/>
      <c r="S448" s="183" t="n">
        <v>0.06</v>
      </c>
      <c r="T448" s="184"/>
      <c r="U448" s="176"/>
      <c r="V448" s="176"/>
      <c r="W448" s="184"/>
      <c r="X448" s="184"/>
      <c r="Y448" s="176"/>
    </row>
    <row r="449" customFormat="false" ht="12.75" hidden="false" customHeight="false" outlineLevel="0" collapsed="false">
      <c r="C449" s="181"/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6"/>
      <c r="P449" s="176"/>
      <c r="R449" s="176"/>
      <c r="S449" s="183" t="n">
        <v>0.06</v>
      </c>
      <c r="T449" s="184"/>
      <c r="U449" s="176"/>
      <c r="V449" s="176"/>
      <c r="W449" s="184"/>
      <c r="X449" s="184"/>
      <c r="Y449" s="176"/>
    </row>
    <row r="450" customFormat="false" ht="12.75" hidden="false" customHeight="false" outlineLevel="0" collapsed="false">
      <c r="C450" s="181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6"/>
      <c r="P450" s="176"/>
      <c r="R450" s="176"/>
      <c r="S450" s="183" t="n">
        <v>0.06</v>
      </c>
      <c r="T450" s="184"/>
      <c r="U450" s="176"/>
      <c r="V450" s="176"/>
      <c r="W450" s="184"/>
      <c r="X450" s="184"/>
      <c r="Y450" s="176"/>
    </row>
    <row r="451" customFormat="false" ht="12.75" hidden="false" customHeight="false" outlineLevel="0" collapsed="false">
      <c r="C451" s="181"/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6"/>
      <c r="P451" s="176"/>
      <c r="R451" s="176"/>
      <c r="S451" s="183" t="n">
        <v>0.06</v>
      </c>
      <c r="T451" s="184"/>
      <c r="U451" s="176"/>
      <c r="V451" s="176"/>
      <c r="W451" s="184"/>
      <c r="X451" s="184"/>
      <c r="Y451" s="176"/>
    </row>
    <row r="452" customFormat="false" ht="12.75" hidden="false" customHeight="false" outlineLevel="0" collapsed="false">
      <c r="C452" s="181"/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6"/>
      <c r="P452" s="176"/>
      <c r="R452" s="176"/>
      <c r="S452" s="183" t="n">
        <v>0.06</v>
      </c>
      <c r="T452" s="184"/>
      <c r="U452" s="176"/>
      <c r="V452" s="176"/>
      <c r="W452" s="184"/>
      <c r="X452" s="184"/>
      <c r="Y452" s="176"/>
    </row>
    <row r="453" customFormat="false" ht="12.75" hidden="false" customHeight="false" outlineLevel="0" collapsed="false">
      <c r="C453" s="181"/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6"/>
      <c r="P453" s="176"/>
      <c r="R453" s="176"/>
      <c r="S453" s="183" t="n">
        <v>0.06</v>
      </c>
      <c r="T453" s="184"/>
      <c r="U453" s="176"/>
      <c r="V453" s="176"/>
      <c r="W453" s="184"/>
      <c r="X453" s="184"/>
      <c r="Y453" s="176"/>
    </row>
    <row r="454" customFormat="false" ht="12.75" hidden="false" customHeight="false" outlineLevel="0" collapsed="false">
      <c r="C454" s="181"/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6"/>
      <c r="P454" s="176"/>
      <c r="R454" s="176"/>
      <c r="S454" s="183" t="n">
        <v>0.06</v>
      </c>
      <c r="T454" s="184"/>
      <c r="U454" s="176"/>
      <c r="V454" s="176"/>
      <c r="W454" s="184"/>
      <c r="X454" s="184"/>
      <c r="Y454" s="176"/>
    </row>
    <row r="455" customFormat="false" ht="12.75" hidden="false" customHeight="false" outlineLevel="0" collapsed="false">
      <c r="C455" s="181"/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6"/>
      <c r="P455" s="176"/>
      <c r="R455" s="176"/>
      <c r="S455" s="183" t="n">
        <v>0.06</v>
      </c>
      <c r="T455" s="184"/>
      <c r="U455" s="176"/>
      <c r="V455" s="176"/>
      <c r="W455" s="184"/>
      <c r="X455" s="184"/>
      <c r="Y455" s="176"/>
    </row>
    <row r="456" customFormat="false" ht="12.75" hidden="false" customHeight="false" outlineLevel="0" collapsed="false">
      <c r="C456" s="181"/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6"/>
      <c r="P456" s="176"/>
      <c r="R456" s="176"/>
      <c r="S456" s="183" t="n">
        <v>0.06</v>
      </c>
      <c r="T456" s="184"/>
      <c r="U456" s="176"/>
      <c r="V456" s="176"/>
      <c r="W456" s="184"/>
      <c r="X456" s="184"/>
      <c r="Y456" s="176"/>
    </row>
    <row r="457" customFormat="false" ht="12.75" hidden="false" customHeight="false" outlineLevel="0" collapsed="false">
      <c r="C457" s="181"/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6"/>
      <c r="P457" s="176"/>
      <c r="R457" s="176"/>
      <c r="S457" s="183" t="n">
        <v>0.06</v>
      </c>
      <c r="T457" s="184"/>
      <c r="U457" s="176"/>
      <c r="V457" s="176"/>
      <c r="W457" s="184"/>
      <c r="X457" s="184"/>
      <c r="Y457" s="176"/>
    </row>
    <row r="458" customFormat="false" ht="12.75" hidden="false" customHeight="false" outlineLevel="0" collapsed="false">
      <c r="C458" s="181"/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6"/>
      <c r="P458" s="176"/>
      <c r="R458" s="176"/>
      <c r="S458" s="183" t="n">
        <v>0.06</v>
      </c>
      <c r="T458" s="184"/>
      <c r="U458" s="176"/>
      <c r="V458" s="176"/>
      <c r="W458" s="184"/>
      <c r="X458" s="184"/>
      <c r="Y458" s="176"/>
    </row>
    <row r="459" customFormat="false" ht="12.75" hidden="false" customHeight="false" outlineLevel="0" collapsed="false">
      <c r="C459" s="181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6"/>
      <c r="P459" s="176"/>
      <c r="R459" s="176"/>
      <c r="S459" s="183" t="n">
        <v>0.06</v>
      </c>
      <c r="T459" s="184"/>
      <c r="U459" s="176"/>
      <c r="V459" s="176"/>
      <c r="W459" s="184"/>
      <c r="X459" s="184"/>
      <c r="Y459" s="176"/>
    </row>
    <row r="460" customFormat="false" ht="12.75" hidden="false" customHeight="false" outlineLevel="0" collapsed="false">
      <c r="C460" s="181"/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6"/>
      <c r="P460" s="176"/>
      <c r="R460" s="176"/>
      <c r="S460" s="183" t="n">
        <v>0.06</v>
      </c>
      <c r="T460" s="184"/>
      <c r="U460" s="176"/>
      <c r="V460" s="176"/>
      <c r="W460" s="184"/>
      <c r="X460" s="184"/>
      <c r="Y460" s="176"/>
    </row>
    <row r="461" customFormat="false" ht="12.75" hidden="false" customHeight="false" outlineLevel="0" collapsed="false">
      <c r="C461" s="181"/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6"/>
      <c r="P461" s="176"/>
      <c r="R461" s="176"/>
      <c r="S461" s="183" t="n">
        <v>0.06</v>
      </c>
      <c r="T461" s="184"/>
      <c r="U461" s="176"/>
      <c r="V461" s="176"/>
      <c r="W461" s="184"/>
      <c r="X461" s="184"/>
      <c r="Y461" s="176"/>
    </row>
    <row r="462" customFormat="false" ht="12.75" hidden="false" customHeight="false" outlineLevel="0" collapsed="false">
      <c r="C462" s="181"/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6"/>
      <c r="P462" s="176"/>
      <c r="R462" s="176"/>
      <c r="S462" s="183" t="n">
        <v>0.06</v>
      </c>
      <c r="T462" s="184"/>
      <c r="U462" s="176"/>
      <c r="V462" s="176"/>
      <c r="W462" s="184"/>
      <c r="X462" s="184"/>
      <c r="Y462" s="176"/>
    </row>
    <row r="463" customFormat="false" ht="12.75" hidden="false" customHeight="false" outlineLevel="0" collapsed="false">
      <c r="C463" s="181"/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6"/>
      <c r="P463" s="176"/>
      <c r="R463" s="176"/>
      <c r="S463" s="183" t="n">
        <v>0.06</v>
      </c>
      <c r="T463" s="184"/>
      <c r="U463" s="176"/>
      <c r="V463" s="176"/>
      <c r="W463" s="184"/>
      <c r="X463" s="184"/>
      <c r="Y463" s="176"/>
    </row>
    <row r="464" customFormat="false" ht="12.75" hidden="false" customHeight="false" outlineLevel="0" collapsed="false">
      <c r="C464" s="181"/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6"/>
      <c r="P464" s="176"/>
      <c r="R464" s="176"/>
      <c r="S464" s="183" t="n">
        <v>0.06</v>
      </c>
      <c r="T464" s="184"/>
      <c r="U464" s="176"/>
      <c r="V464" s="176"/>
      <c r="W464" s="184"/>
      <c r="X464" s="184"/>
      <c r="Y464" s="176"/>
    </row>
    <row r="465" customFormat="false" ht="12.75" hidden="false" customHeight="false" outlineLevel="0" collapsed="false">
      <c r="C465" s="181"/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6"/>
      <c r="P465" s="176"/>
      <c r="R465" s="176"/>
      <c r="S465" s="183" t="n">
        <v>0.06</v>
      </c>
      <c r="T465" s="184"/>
      <c r="U465" s="176"/>
      <c r="V465" s="176"/>
      <c r="W465" s="184"/>
      <c r="X465" s="184"/>
      <c r="Y465" s="176"/>
    </row>
    <row r="466" customFormat="false" ht="12.75" hidden="false" customHeight="false" outlineLevel="0" collapsed="false">
      <c r="C466" s="181"/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6"/>
      <c r="P466" s="176"/>
      <c r="R466" s="176"/>
      <c r="S466" s="183" t="n">
        <v>0.06</v>
      </c>
      <c r="T466" s="184"/>
      <c r="U466" s="176"/>
      <c r="V466" s="176"/>
      <c r="W466" s="184"/>
      <c r="X466" s="184"/>
      <c r="Y466" s="176"/>
    </row>
    <row r="467" customFormat="false" ht="12.75" hidden="false" customHeight="false" outlineLevel="0" collapsed="false">
      <c r="C467" s="181"/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6"/>
      <c r="P467" s="176"/>
      <c r="R467" s="176"/>
      <c r="S467" s="183" t="n">
        <v>0.06</v>
      </c>
      <c r="T467" s="184"/>
      <c r="U467" s="176"/>
      <c r="V467" s="176"/>
      <c r="W467" s="184"/>
      <c r="X467" s="184"/>
      <c r="Y467" s="176"/>
    </row>
    <row r="468" customFormat="false" ht="12.75" hidden="false" customHeight="false" outlineLevel="0" collapsed="false">
      <c r="C468" s="181"/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6"/>
      <c r="P468" s="176"/>
      <c r="R468" s="176"/>
      <c r="S468" s="183" t="n">
        <v>0.06</v>
      </c>
      <c r="T468" s="184"/>
      <c r="U468" s="176"/>
      <c r="V468" s="176"/>
      <c r="W468" s="184"/>
      <c r="X468" s="184"/>
      <c r="Y468" s="176"/>
    </row>
    <row r="469" customFormat="false" ht="12.75" hidden="false" customHeight="false" outlineLevel="0" collapsed="false">
      <c r="C469" s="181"/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6"/>
      <c r="P469" s="176"/>
      <c r="R469" s="176"/>
      <c r="S469" s="183" t="n">
        <v>0.06</v>
      </c>
      <c r="T469" s="184"/>
      <c r="U469" s="176"/>
      <c r="V469" s="176"/>
      <c r="W469" s="184"/>
      <c r="X469" s="184"/>
      <c r="Y469" s="176"/>
    </row>
    <row r="470" customFormat="false" ht="12.75" hidden="false" customHeight="false" outlineLevel="0" collapsed="false">
      <c r="C470" s="181"/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6"/>
      <c r="P470" s="176"/>
      <c r="R470" s="176"/>
      <c r="S470" s="183" t="n">
        <v>0.06</v>
      </c>
      <c r="T470" s="184"/>
      <c r="U470" s="176"/>
      <c r="V470" s="176"/>
      <c r="W470" s="184"/>
      <c r="X470" s="184"/>
      <c r="Y470" s="176"/>
    </row>
    <row r="471" customFormat="false" ht="12.75" hidden="false" customHeight="false" outlineLevel="0" collapsed="false">
      <c r="C471" s="181"/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6"/>
      <c r="P471" s="176"/>
      <c r="R471" s="176"/>
      <c r="S471" s="183" t="n">
        <v>0.06</v>
      </c>
      <c r="T471" s="184"/>
      <c r="U471" s="176"/>
      <c r="V471" s="176"/>
      <c r="W471" s="184"/>
      <c r="X471" s="184"/>
      <c r="Y471" s="176"/>
    </row>
    <row r="472" customFormat="false" ht="12.75" hidden="false" customHeight="false" outlineLevel="0" collapsed="false">
      <c r="C472" s="181"/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6"/>
      <c r="P472" s="176"/>
      <c r="R472" s="176"/>
      <c r="S472" s="183" t="n">
        <v>0.06</v>
      </c>
      <c r="T472" s="184"/>
      <c r="U472" s="176"/>
      <c r="V472" s="176"/>
      <c r="W472" s="184"/>
      <c r="X472" s="184"/>
      <c r="Y472" s="176"/>
    </row>
    <row r="473" customFormat="false" ht="12.75" hidden="false" customHeight="false" outlineLevel="0" collapsed="false">
      <c r="C473" s="181"/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6"/>
      <c r="P473" s="176"/>
      <c r="R473" s="176"/>
      <c r="S473" s="183" t="n">
        <v>0.06</v>
      </c>
      <c r="T473" s="184"/>
      <c r="U473" s="176"/>
      <c r="V473" s="176"/>
      <c r="W473" s="184"/>
      <c r="X473" s="184"/>
      <c r="Y473" s="176"/>
    </row>
    <row r="474" customFormat="false" ht="12.75" hidden="false" customHeight="false" outlineLevel="0" collapsed="false">
      <c r="C474" s="181"/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6"/>
      <c r="P474" s="176"/>
      <c r="R474" s="176"/>
      <c r="S474" s="183" t="n">
        <v>0.06</v>
      </c>
      <c r="T474" s="184"/>
      <c r="U474" s="176"/>
      <c r="V474" s="176"/>
      <c r="W474" s="184"/>
      <c r="X474" s="184"/>
      <c r="Y474" s="176"/>
    </row>
    <row r="475" customFormat="false" ht="12.75" hidden="false" customHeight="false" outlineLevel="0" collapsed="false">
      <c r="C475" s="181"/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6"/>
      <c r="P475" s="176"/>
      <c r="R475" s="176"/>
      <c r="S475" s="183" t="n">
        <v>0.06</v>
      </c>
      <c r="T475" s="184"/>
      <c r="U475" s="176"/>
      <c r="V475" s="176"/>
      <c r="W475" s="184"/>
      <c r="X475" s="184"/>
      <c r="Y475" s="176"/>
    </row>
    <row r="476" customFormat="false" ht="12.75" hidden="false" customHeight="false" outlineLevel="0" collapsed="false">
      <c r="C476" s="181"/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6"/>
      <c r="P476" s="176"/>
      <c r="R476" s="176"/>
      <c r="S476" s="183" t="n">
        <v>0.06</v>
      </c>
      <c r="T476" s="184"/>
      <c r="U476" s="176"/>
      <c r="V476" s="176"/>
      <c r="W476" s="184"/>
      <c r="X476" s="184"/>
      <c r="Y476" s="176"/>
    </row>
    <row r="477" customFormat="false" ht="12.75" hidden="false" customHeight="false" outlineLevel="0" collapsed="false">
      <c r="C477" s="181"/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6"/>
      <c r="P477" s="176"/>
      <c r="R477" s="176"/>
      <c r="S477" s="183" t="n">
        <v>0.06</v>
      </c>
      <c r="T477" s="184"/>
      <c r="U477" s="176"/>
      <c r="V477" s="176"/>
      <c r="W477" s="184"/>
      <c r="X477" s="184"/>
      <c r="Y477" s="176"/>
    </row>
    <row r="478" customFormat="false" ht="12.75" hidden="false" customHeight="false" outlineLevel="0" collapsed="false">
      <c r="C478" s="181"/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6"/>
      <c r="P478" s="176"/>
      <c r="R478" s="176"/>
      <c r="S478" s="183" t="n">
        <v>0.06</v>
      </c>
      <c r="T478" s="184"/>
      <c r="U478" s="176"/>
      <c r="V478" s="176"/>
      <c r="W478" s="184"/>
      <c r="X478" s="184"/>
      <c r="Y478" s="176"/>
    </row>
    <row r="479" customFormat="false" ht="12.75" hidden="false" customHeight="false" outlineLevel="0" collapsed="false">
      <c r="C479" s="181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6"/>
      <c r="P479" s="176"/>
      <c r="R479" s="176"/>
      <c r="S479" s="183" t="n">
        <v>0.06</v>
      </c>
      <c r="T479" s="184"/>
      <c r="U479" s="176"/>
      <c r="V479" s="176"/>
      <c r="W479" s="184"/>
      <c r="X479" s="184"/>
      <c r="Y479" s="176"/>
    </row>
    <row r="480" customFormat="false" ht="12.75" hidden="false" customHeight="false" outlineLevel="0" collapsed="false">
      <c r="C480" s="181"/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6"/>
      <c r="P480" s="176"/>
      <c r="R480" s="176"/>
      <c r="S480" s="183" t="n">
        <v>0.06</v>
      </c>
      <c r="T480" s="184"/>
      <c r="U480" s="176"/>
      <c r="V480" s="176"/>
      <c r="W480" s="184"/>
      <c r="X480" s="184"/>
      <c r="Y480" s="176"/>
    </row>
    <row r="481" customFormat="false" ht="12.75" hidden="false" customHeight="false" outlineLevel="0" collapsed="false">
      <c r="C481" s="181"/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6"/>
      <c r="P481" s="176"/>
      <c r="R481" s="176"/>
      <c r="S481" s="183" t="n">
        <v>0.06</v>
      </c>
      <c r="T481" s="184"/>
      <c r="U481" s="176"/>
      <c r="V481" s="176"/>
      <c r="W481" s="184"/>
      <c r="X481" s="184"/>
      <c r="Y481" s="176"/>
    </row>
    <row r="482" customFormat="false" ht="12.75" hidden="false" customHeight="false" outlineLevel="0" collapsed="false">
      <c r="C482" s="181"/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6"/>
      <c r="P482" s="176"/>
      <c r="R482" s="176"/>
      <c r="S482" s="183" t="n">
        <v>0.06</v>
      </c>
      <c r="T482" s="184"/>
      <c r="U482" s="176"/>
      <c r="V482" s="176"/>
      <c r="W482" s="184"/>
      <c r="X482" s="184"/>
      <c r="Y482" s="176"/>
    </row>
    <row r="483" customFormat="false" ht="12.75" hidden="false" customHeight="false" outlineLevel="0" collapsed="false">
      <c r="C483" s="181"/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6"/>
      <c r="P483" s="176"/>
      <c r="R483" s="176"/>
      <c r="S483" s="183" t="n">
        <v>0.06</v>
      </c>
      <c r="T483" s="184"/>
      <c r="U483" s="176"/>
      <c r="V483" s="176"/>
      <c r="W483" s="184"/>
      <c r="X483" s="184"/>
      <c r="Y483" s="176"/>
    </row>
    <row r="484" customFormat="false" ht="12.75" hidden="false" customHeight="false" outlineLevel="0" collapsed="false">
      <c r="C484" s="181"/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6"/>
      <c r="P484" s="176"/>
      <c r="R484" s="176"/>
      <c r="S484" s="183" t="n">
        <v>0.06</v>
      </c>
      <c r="T484" s="184"/>
      <c r="U484" s="176"/>
      <c r="V484" s="176"/>
      <c r="W484" s="184"/>
      <c r="X484" s="184"/>
      <c r="Y484" s="176"/>
    </row>
    <row r="485" customFormat="false" ht="12.75" hidden="false" customHeight="false" outlineLevel="0" collapsed="false">
      <c r="C485" s="181"/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6"/>
      <c r="P485" s="176"/>
      <c r="R485" s="176"/>
      <c r="S485" s="183" t="n">
        <v>0.06</v>
      </c>
      <c r="T485" s="184"/>
      <c r="U485" s="176"/>
      <c r="V485" s="176"/>
      <c r="W485" s="184"/>
      <c r="X485" s="184"/>
      <c r="Y485" s="176"/>
    </row>
    <row r="486" customFormat="false" ht="12.75" hidden="false" customHeight="false" outlineLevel="0" collapsed="false">
      <c r="C486" s="181"/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6"/>
      <c r="P486" s="176"/>
      <c r="R486" s="176"/>
      <c r="S486" s="183" t="n">
        <v>0.06</v>
      </c>
      <c r="T486" s="184"/>
      <c r="U486" s="176"/>
      <c r="V486" s="176"/>
      <c r="W486" s="184"/>
      <c r="X486" s="184"/>
      <c r="Y486" s="176"/>
    </row>
    <row r="487" customFormat="false" ht="12.75" hidden="false" customHeight="false" outlineLevel="0" collapsed="false">
      <c r="C487" s="181"/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6"/>
      <c r="P487" s="176"/>
      <c r="R487" s="176"/>
      <c r="S487" s="183" t="n">
        <v>0.06</v>
      </c>
      <c r="T487" s="184"/>
      <c r="U487" s="176"/>
      <c r="V487" s="176"/>
      <c r="W487" s="184"/>
      <c r="X487" s="184"/>
      <c r="Y487" s="176"/>
    </row>
    <row r="488" customFormat="false" ht="12.75" hidden="false" customHeight="false" outlineLevel="0" collapsed="false">
      <c r="C488" s="181"/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6"/>
      <c r="P488" s="176"/>
      <c r="R488" s="176"/>
      <c r="S488" s="183" t="n">
        <v>0.06</v>
      </c>
      <c r="T488" s="184"/>
      <c r="U488" s="176"/>
      <c r="V488" s="176"/>
      <c r="W488" s="184"/>
      <c r="X488" s="184"/>
      <c r="Y488" s="176"/>
    </row>
    <row r="489" customFormat="false" ht="12.75" hidden="false" customHeight="false" outlineLevel="0" collapsed="false">
      <c r="C489" s="181"/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6"/>
      <c r="P489" s="176"/>
      <c r="R489" s="176"/>
      <c r="S489" s="183" t="n">
        <v>0.06</v>
      </c>
      <c r="T489" s="184"/>
      <c r="U489" s="176"/>
      <c r="V489" s="176"/>
      <c r="W489" s="184"/>
      <c r="X489" s="184"/>
      <c r="Y489" s="176"/>
    </row>
    <row r="490" customFormat="false" ht="12.75" hidden="false" customHeight="false" outlineLevel="0" collapsed="false">
      <c r="C490" s="181"/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6"/>
      <c r="P490" s="176"/>
      <c r="R490" s="176"/>
      <c r="S490" s="183" t="n">
        <v>0.06</v>
      </c>
      <c r="T490" s="184"/>
      <c r="U490" s="176"/>
      <c r="V490" s="176"/>
      <c r="W490" s="184"/>
      <c r="X490" s="184"/>
      <c r="Y490" s="176"/>
    </row>
    <row r="491" customFormat="false" ht="12.75" hidden="false" customHeight="false" outlineLevel="0" collapsed="false">
      <c r="C491" s="181"/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6"/>
      <c r="P491" s="176"/>
      <c r="R491" s="176"/>
      <c r="S491" s="183" t="n">
        <v>0.06</v>
      </c>
      <c r="T491" s="184"/>
      <c r="U491" s="176"/>
      <c r="V491" s="176"/>
      <c r="W491" s="184"/>
      <c r="X491" s="184"/>
      <c r="Y491" s="176"/>
    </row>
    <row r="492" customFormat="false" ht="12.75" hidden="false" customHeight="false" outlineLevel="0" collapsed="false">
      <c r="C492" s="181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6"/>
      <c r="P492" s="176"/>
      <c r="R492" s="176"/>
      <c r="S492" s="183" t="n">
        <v>0.06</v>
      </c>
      <c r="T492" s="184"/>
      <c r="U492" s="176"/>
      <c r="V492" s="176"/>
      <c r="W492" s="184"/>
      <c r="X492" s="184"/>
      <c r="Y492" s="176"/>
    </row>
    <row r="493" customFormat="false" ht="12.75" hidden="false" customHeight="false" outlineLevel="0" collapsed="false">
      <c r="C493" s="181"/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6"/>
      <c r="P493" s="176"/>
      <c r="R493" s="176"/>
      <c r="S493" s="183" t="n">
        <v>0.06</v>
      </c>
      <c r="T493" s="184"/>
      <c r="U493" s="176"/>
      <c r="V493" s="176"/>
      <c r="W493" s="184"/>
      <c r="X493" s="184"/>
      <c r="Y493" s="176"/>
    </row>
    <row r="494" customFormat="false" ht="12.75" hidden="false" customHeight="false" outlineLevel="0" collapsed="false">
      <c r="C494" s="181"/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6"/>
      <c r="P494" s="176"/>
      <c r="R494" s="176"/>
      <c r="S494" s="183" t="n">
        <v>0.06</v>
      </c>
      <c r="T494" s="184"/>
      <c r="U494" s="176"/>
      <c r="V494" s="176"/>
      <c r="W494" s="184"/>
      <c r="X494" s="184"/>
      <c r="Y494" s="176"/>
    </row>
    <row r="495" customFormat="false" ht="12.75" hidden="false" customHeight="false" outlineLevel="0" collapsed="false">
      <c r="C495" s="181"/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6"/>
      <c r="P495" s="176"/>
      <c r="R495" s="176"/>
      <c r="S495" s="183" t="n">
        <v>0.06</v>
      </c>
      <c r="T495" s="184"/>
      <c r="U495" s="176"/>
      <c r="V495" s="176"/>
      <c r="W495" s="184"/>
      <c r="X495" s="184"/>
      <c r="Y495" s="176"/>
    </row>
    <row r="496" customFormat="false" ht="12.75" hidden="false" customHeight="false" outlineLevel="0" collapsed="false">
      <c r="C496" s="181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6"/>
      <c r="P496" s="176"/>
      <c r="R496" s="176"/>
      <c r="S496" s="183" t="n">
        <v>0.06</v>
      </c>
      <c r="T496" s="184"/>
      <c r="U496" s="176"/>
      <c r="V496" s="176"/>
      <c r="W496" s="184"/>
      <c r="X496" s="184"/>
      <c r="Y496" s="176"/>
    </row>
    <row r="497" customFormat="false" ht="12.75" hidden="false" customHeight="false" outlineLevel="0" collapsed="false">
      <c r="C497" s="181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6"/>
      <c r="P497" s="176"/>
      <c r="R497" s="176"/>
      <c r="S497" s="183" t="n">
        <v>0.06</v>
      </c>
      <c r="T497" s="184"/>
      <c r="U497" s="176"/>
      <c r="V497" s="176"/>
      <c r="W497" s="184"/>
      <c r="X497" s="184"/>
      <c r="Y497" s="176"/>
    </row>
    <row r="498" customFormat="false" ht="12.75" hidden="false" customHeight="false" outlineLevel="0" collapsed="false">
      <c r="C498" s="181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6"/>
      <c r="P498" s="176"/>
      <c r="R498" s="176"/>
      <c r="S498" s="183" t="n">
        <v>0.06</v>
      </c>
      <c r="T498" s="184"/>
      <c r="U498" s="176"/>
      <c r="V498" s="176"/>
      <c r="W498" s="184"/>
      <c r="X498" s="184"/>
      <c r="Y498" s="176"/>
    </row>
    <row r="499" customFormat="false" ht="12.75" hidden="false" customHeight="false" outlineLevel="0" collapsed="false">
      <c r="C499" s="181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6"/>
      <c r="P499" s="176"/>
      <c r="R499" s="176"/>
      <c r="S499" s="183" t="n">
        <v>0.06</v>
      </c>
      <c r="T499" s="184"/>
      <c r="U499" s="176"/>
      <c r="V499" s="176"/>
      <c r="W499" s="184"/>
      <c r="X499" s="184"/>
      <c r="Y499" s="176"/>
    </row>
    <row r="500" customFormat="false" ht="12.75" hidden="false" customHeight="false" outlineLevel="0" collapsed="false">
      <c r="C500" s="181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6"/>
      <c r="P500" s="176"/>
      <c r="R500" s="176"/>
      <c r="S500" s="183" t="n">
        <v>0.06</v>
      </c>
      <c r="T500" s="184"/>
      <c r="U500" s="176"/>
      <c r="V500" s="176"/>
      <c r="W500" s="184"/>
      <c r="X500" s="184"/>
      <c r="Y500" s="176"/>
    </row>
    <row r="501" customFormat="false" ht="12.75" hidden="false" customHeight="false" outlineLevel="0" collapsed="false">
      <c r="C501" s="181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6"/>
      <c r="P501" s="176"/>
      <c r="R501" s="176"/>
      <c r="S501" s="183" t="n">
        <v>0.06</v>
      </c>
      <c r="T501" s="184"/>
      <c r="U501" s="176"/>
      <c r="V501" s="176"/>
      <c r="W501" s="184"/>
      <c r="X501" s="184"/>
      <c r="Y501" s="176"/>
    </row>
    <row r="502" customFormat="false" ht="12.75" hidden="false" customHeight="false" outlineLevel="0" collapsed="false">
      <c r="C502" s="181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6"/>
      <c r="P502" s="176"/>
      <c r="R502" s="176"/>
      <c r="S502" s="183" t="n">
        <v>0.06</v>
      </c>
      <c r="T502" s="184"/>
      <c r="U502" s="176"/>
      <c r="V502" s="176"/>
      <c r="W502" s="184"/>
      <c r="X502" s="184"/>
      <c r="Y502" s="176"/>
    </row>
    <row r="503" customFormat="false" ht="12.75" hidden="false" customHeight="false" outlineLevel="0" collapsed="false">
      <c r="C503" s="181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6"/>
      <c r="P503" s="176"/>
      <c r="R503" s="176"/>
      <c r="S503" s="183" t="n">
        <v>0.06</v>
      </c>
      <c r="T503" s="184"/>
      <c r="U503" s="176"/>
      <c r="V503" s="176"/>
      <c r="W503" s="184"/>
      <c r="X503" s="184"/>
      <c r="Y503" s="176"/>
    </row>
    <row r="504" customFormat="false" ht="12.75" hidden="false" customHeight="false" outlineLevel="0" collapsed="false">
      <c r="C504" s="181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6"/>
      <c r="P504" s="176"/>
      <c r="R504" s="176"/>
      <c r="S504" s="183" t="n">
        <v>0.06</v>
      </c>
      <c r="T504" s="184"/>
      <c r="U504" s="176"/>
      <c r="V504" s="176"/>
      <c r="W504" s="184"/>
      <c r="X504" s="184"/>
      <c r="Y504" s="176"/>
    </row>
    <row r="505" customFormat="false" ht="12.75" hidden="false" customHeight="false" outlineLevel="0" collapsed="false">
      <c r="C505" s="181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6"/>
      <c r="P505" s="176"/>
      <c r="R505" s="176"/>
      <c r="S505" s="183" t="n">
        <v>0.06</v>
      </c>
      <c r="T505" s="184"/>
      <c r="U505" s="176"/>
      <c r="V505" s="176"/>
      <c r="W505" s="184"/>
      <c r="X505" s="184"/>
      <c r="Y505" s="176"/>
    </row>
    <row r="506" customFormat="false" ht="12.75" hidden="false" customHeight="false" outlineLevel="0" collapsed="false">
      <c r="C506" s="181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6"/>
      <c r="P506" s="176"/>
      <c r="R506" s="176"/>
      <c r="S506" s="183" t="n">
        <v>0.06</v>
      </c>
      <c r="T506" s="184"/>
      <c r="U506" s="176"/>
      <c r="V506" s="176"/>
      <c r="W506" s="184"/>
      <c r="X506" s="184"/>
      <c r="Y506" s="176"/>
    </row>
    <row r="507" customFormat="false" ht="12.75" hidden="false" customHeight="false" outlineLevel="0" collapsed="false">
      <c r="C507" s="181"/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6"/>
      <c r="P507" s="176"/>
      <c r="R507" s="176"/>
      <c r="S507" s="183" t="n">
        <v>0.06</v>
      </c>
      <c r="T507" s="184"/>
      <c r="U507" s="176"/>
      <c r="V507" s="176"/>
      <c r="W507" s="184"/>
      <c r="X507" s="184"/>
      <c r="Y507" s="176"/>
    </row>
    <row r="508" customFormat="false" ht="12.75" hidden="false" customHeight="false" outlineLevel="0" collapsed="false">
      <c r="C508" s="181"/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6"/>
      <c r="P508" s="176"/>
      <c r="R508" s="176"/>
      <c r="S508" s="183" t="n">
        <v>0.06</v>
      </c>
      <c r="T508" s="184"/>
      <c r="U508" s="176"/>
      <c r="V508" s="176"/>
      <c r="W508" s="184"/>
      <c r="X508" s="184"/>
      <c r="Y508" s="176"/>
    </row>
    <row r="509" customFormat="false" ht="12.75" hidden="false" customHeight="false" outlineLevel="0" collapsed="false">
      <c r="C509" s="181"/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6"/>
      <c r="P509" s="176"/>
      <c r="R509" s="176"/>
      <c r="S509" s="183" t="n">
        <v>0.06</v>
      </c>
      <c r="T509" s="184"/>
      <c r="U509" s="176"/>
      <c r="V509" s="176"/>
      <c r="W509" s="184"/>
      <c r="X509" s="184"/>
      <c r="Y509" s="176"/>
    </row>
    <row r="510" customFormat="false" ht="12.75" hidden="false" customHeight="false" outlineLevel="0" collapsed="false">
      <c r="C510" s="181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6"/>
      <c r="P510" s="176"/>
      <c r="R510" s="176"/>
      <c r="S510" s="183" t="n">
        <v>0.06</v>
      </c>
      <c r="T510" s="184"/>
      <c r="U510" s="176"/>
      <c r="V510" s="176"/>
      <c r="W510" s="184"/>
      <c r="X510" s="184"/>
      <c r="Y510" s="176"/>
    </row>
    <row r="511" customFormat="false" ht="12.75" hidden="false" customHeight="false" outlineLevel="0" collapsed="false">
      <c r="C511" s="181"/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6"/>
      <c r="P511" s="176"/>
      <c r="R511" s="176"/>
      <c r="S511" s="183" t="n">
        <v>0.06</v>
      </c>
      <c r="T511" s="184"/>
      <c r="U511" s="176"/>
      <c r="V511" s="176"/>
      <c r="W511" s="184"/>
      <c r="X511" s="184"/>
      <c r="Y511" s="176"/>
    </row>
    <row r="512" customFormat="false" ht="12.75" hidden="false" customHeight="false" outlineLevel="0" collapsed="false">
      <c r="C512" s="181"/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6"/>
      <c r="P512" s="176"/>
      <c r="R512" s="176"/>
      <c r="S512" s="183" t="n">
        <v>0.06</v>
      </c>
      <c r="T512" s="184"/>
      <c r="U512" s="176"/>
      <c r="V512" s="176"/>
      <c r="W512" s="184"/>
      <c r="X512" s="184"/>
      <c r="Y512" s="176"/>
    </row>
    <row r="513" customFormat="false" ht="12.75" hidden="false" customHeight="false" outlineLevel="0" collapsed="false">
      <c r="C513" s="181"/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6"/>
      <c r="P513" s="176"/>
      <c r="R513" s="176"/>
      <c r="S513" s="183" t="n">
        <v>0.06</v>
      </c>
      <c r="T513" s="184"/>
      <c r="U513" s="176"/>
      <c r="V513" s="176"/>
      <c r="W513" s="184"/>
      <c r="X513" s="184"/>
      <c r="Y513" s="176"/>
    </row>
    <row r="514" customFormat="false" ht="12.75" hidden="false" customHeight="false" outlineLevel="0" collapsed="false">
      <c r="C514" s="181"/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6"/>
      <c r="P514" s="176"/>
      <c r="R514" s="176"/>
      <c r="S514" s="183" t="n">
        <v>0.06</v>
      </c>
      <c r="T514" s="184"/>
      <c r="U514" s="176"/>
      <c r="V514" s="176"/>
      <c r="W514" s="184"/>
      <c r="X514" s="184"/>
      <c r="Y514" s="176"/>
    </row>
    <row r="515" customFormat="false" ht="12.75" hidden="false" customHeight="false" outlineLevel="0" collapsed="false">
      <c r="C515" s="181"/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6"/>
      <c r="P515" s="176"/>
      <c r="R515" s="176"/>
      <c r="S515" s="183" t="n">
        <v>0.06</v>
      </c>
      <c r="T515" s="184"/>
      <c r="U515" s="176"/>
      <c r="V515" s="176"/>
      <c r="W515" s="184"/>
      <c r="X515" s="184"/>
      <c r="Y515" s="176"/>
    </row>
    <row r="516" customFormat="false" ht="12.75" hidden="false" customHeight="false" outlineLevel="0" collapsed="false">
      <c r="C516" s="181"/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6"/>
      <c r="P516" s="176"/>
      <c r="R516" s="176"/>
      <c r="S516" s="183" t="n">
        <v>0.06</v>
      </c>
      <c r="T516" s="184"/>
      <c r="U516" s="176"/>
      <c r="V516" s="176"/>
      <c r="W516" s="184"/>
      <c r="X516" s="184"/>
      <c r="Y516" s="176"/>
    </row>
    <row r="517" customFormat="false" ht="12.75" hidden="false" customHeight="false" outlineLevel="0" collapsed="false">
      <c r="C517" s="181"/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6"/>
      <c r="P517" s="176"/>
      <c r="R517" s="176"/>
      <c r="S517" s="183" t="n">
        <v>0.06</v>
      </c>
      <c r="T517" s="184"/>
      <c r="U517" s="176"/>
      <c r="V517" s="176"/>
      <c r="W517" s="184"/>
      <c r="X517" s="184"/>
      <c r="Y517" s="176"/>
    </row>
    <row r="518" customFormat="false" ht="12.75" hidden="false" customHeight="false" outlineLevel="0" collapsed="false">
      <c r="C518" s="181"/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6"/>
      <c r="P518" s="176"/>
      <c r="R518" s="176"/>
      <c r="S518" s="183" t="n">
        <v>0.06</v>
      </c>
      <c r="T518" s="184"/>
      <c r="U518" s="176"/>
      <c r="V518" s="176"/>
      <c r="W518" s="184"/>
      <c r="X518" s="184"/>
      <c r="Y518" s="176"/>
    </row>
    <row r="519" customFormat="false" ht="12.75" hidden="false" customHeight="false" outlineLevel="0" collapsed="false">
      <c r="C519" s="181"/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6"/>
      <c r="P519" s="176"/>
      <c r="R519" s="176"/>
      <c r="S519" s="183" t="n">
        <v>0.06</v>
      </c>
      <c r="T519" s="184"/>
      <c r="U519" s="176"/>
      <c r="V519" s="176"/>
      <c r="W519" s="184"/>
      <c r="X519" s="184"/>
      <c r="Y519" s="176"/>
    </row>
    <row r="520" customFormat="false" ht="12.75" hidden="false" customHeight="false" outlineLevel="0" collapsed="false">
      <c r="C520" s="181"/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6"/>
      <c r="P520" s="176"/>
      <c r="R520" s="176"/>
      <c r="S520" s="183" t="n">
        <v>0.06</v>
      </c>
      <c r="T520" s="184"/>
      <c r="U520" s="176"/>
      <c r="V520" s="176"/>
      <c r="W520" s="184"/>
      <c r="X520" s="184"/>
      <c r="Y520" s="176"/>
    </row>
    <row r="521" customFormat="false" ht="12.75" hidden="false" customHeight="false" outlineLevel="0" collapsed="false">
      <c r="C521" s="181"/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6"/>
      <c r="P521" s="176"/>
      <c r="R521" s="176"/>
      <c r="S521" s="183" t="n">
        <v>0.06</v>
      </c>
      <c r="T521" s="184"/>
      <c r="U521" s="176"/>
      <c r="V521" s="176"/>
      <c r="W521" s="184"/>
      <c r="X521" s="184"/>
      <c r="Y521" s="176"/>
    </row>
    <row r="522" customFormat="false" ht="12.75" hidden="false" customHeight="false" outlineLevel="0" collapsed="false">
      <c r="C522" s="181"/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6"/>
      <c r="P522" s="176"/>
      <c r="R522" s="176"/>
      <c r="S522" s="183" t="n">
        <v>0.06</v>
      </c>
      <c r="T522" s="184"/>
      <c r="U522" s="176"/>
      <c r="V522" s="176"/>
      <c r="W522" s="184"/>
      <c r="X522" s="184"/>
      <c r="Y522" s="176"/>
    </row>
    <row r="523" customFormat="false" ht="12.75" hidden="false" customHeight="false" outlineLevel="0" collapsed="false">
      <c r="C523" s="181"/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6"/>
      <c r="P523" s="176"/>
      <c r="R523" s="176"/>
      <c r="S523" s="183" t="n">
        <v>0.06</v>
      </c>
      <c r="T523" s="184"/>
      <c r="U523" s="176"/>
      <c r="V523" s="176"/>
      <c r="W523" s="184"/>
      <c r="X523" s="184"/>
      <c r="Y523" s="176"/>
    </row>
    <row r="524" customFormat="false" ht="12.75" hidden="false" customHeight="false" outlineLevel="0" collapsed="false">
      <c r="C524" s="181"/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6"/>
      <c r="P524" s="176"/>
      <c r="R524" s="176"/>
      <c r="S524" s="183" t="n">
        <v>0.06</v>
      </c>
      <c r="T524" s="184"/>
      <c r="U524" s="176"/>
      <c r="V524" s="176"/>
      <c r="W524" s="184"/>
      <c r="X524" s="184"/>
      <c r="Y524" s="176"/>
    </row>
    <row r="525" customFormat="false" ht="12.75" hidden="false" customHeight="false" outlineLevel="0" collapsed="false">
      <c r="C525" s="181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6"/>
      <c r="P525" s="176"/>
      <c r="R525" s="176"/>
      <c r="S525" s="183" t="n">
        <v>0.06</v>
      </c>
      <c r="T525" s="184"/>
      <c r="U525" s="176"/>
      <c r="V525" s="176"/>
      <c r="W525" s="184"/>
      <c r="X525" s="184"/>
      <c r="Y525" s="176"/>
    </row>
    <row r="526" customFormat="false" ht="12.75" hidden="false" customHeight="false" outlineLevel="0" collapsed="false">
      <c r="C526" s="181"/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6"/>
      <c r="P526" s="176"/>
      <c r="R526" s="176"/>
      <c r="S526" s="183" t="n">
        <v>0.06</v>
      </c>
      <c r="T526" s="184"/>
      <c r="U526" s="176"/>
      <c r="V526" s="176"/>
      <c r="W526" s="184"/>
      <c r="X526" s="184"/>
      <c r="Y526" s="176"/>
    </row>
    <row r="527" customFormat="false" ht="12.75" hidden="false" customHeight="false" outlineLevel="0" collapsed="false">
      <c r="C527" s="181"/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6"/>
      <c r="P527" s="176"/>
      <c r="R527" s="176"/>
      <c r="S527" s="183" t="n">
        <v>0.06</v>
      </c>
      <c r="T527" s="184"/>
      <c r="U527" s="176"/>
      <c r="V527" s="176"/>
      <c r="W527" s="184"/>
      <c r="X527" s="184"/>
      <c r="Y527" s="176"/>
    </row>
    <row r="528" customFormat="false" ht="12.75" hidden="false" customHeight="false" outlineLevel="0" collapsed="false">
      <c r="C528" s="181"/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6"/>
      <c r="P528" s="176"/>
      <c r="R528" s="176"/>
      <c r="S528" s="183" t="n">
        <v>0.06</v>
      </c>
      <c r="T528" s="184"/>
      <c r="U528" s="176"/>
      <c r="V528" s="176"/>
      <c r="W528" s="184"/>
      <c r="X528" s="184"/>
      <c r="Y528" s="176"/>
    </row>
    <row r="529" customFormat="false" ht="12.75" hidden="false" customHeight="false" outlineLevel="0" collapsed="false">
      <c r="C529" s="181"/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6"/>
      <c r="P529" s="176"/>
      <c r="R529" s="176"/>
      <c r="S529" s="183" t="n">
        <v>0.06</v>
      </c>
      <c r="T529" s="184"/>
      <c r="U529" s="176"/>
      <c r="V529" s="176"/>
      <c r="W529" s="184"/>
      <c r="X529" s="184"/>
      <c r="Y529" s="176"/>
    </row>
    <row r="530" customFormat="false" ht="12.75" hidden="false" customHeight="false" outlineLevel="0" collapsed="false">
      <c r="C530" s="181"/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6"/>
      <c r="P530" s="176"/>
      <c r="R530" s="176"/>
      <c r="S530" s="183" t="n">
        <v>0.06</v>
      </c>
      <c r="T530" s="184"/>
      <c r="U530" s="176"/>
      <c r="V530" s="176"/>
      <c r="W530" s="184"/>
      <c r="X530" s="184"/>
      <c r="Y530" s="176"/>
    </row>
    <row r="531" customFormat="false" ht="12.75" hidden="false" customHeight="false" outlineLevel="0" collapsed="false">
      <c r="C531" s="181"/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6"/>
      <c r="P531" s="176"/>
      <c r="R531" s="176"/>
      <c r="S531" s="183" t="n">
        <v>0.06</v>
      </c>
      <c r="T531" s="184"/>
      <c r="U531" s="176"/>
      <c r="V531" s="176"/>
      <c r="W531" s="184"/>
      <c r="X531" s="184"/>
      <c r="Y531" s="176"/>
    </row>
    <row r="532" customFormat="false" ht="12.75" hidden="false" customHeight="false" outlineLevel="0" collapsed="false">
      <c r="C532" s="181"/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6"/>
      <c r="P532" s="176"/>
      <c r="R532" s="176"/>
      <c r="S532" s="183" t="n">
        <v>0.06</v>
      </c>
      <c r="T532" s="184"/>
      <c r="U532" s="176"/>
      <c r="V532" s="176"/>
      <c r="W532" s="184"/>
      <c r="X532" s="184"/>
      <c r="Y532" s="176"/>
    </row>
    <row r="533" customFormat="false" ht="12.75" hidden="false" customHeight="false" outlineLevel="0" collapsed="false">
      <c r="C533" s="181"/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6"/>
      <c r="P533" s="176"/>
      <c r="R533" s="176"/>
      <c r="S533" s="183" t="n">
        <v>0.06</v>
      </c>
      <c r="T533" s="184"/>
      <c r="U533" s="176"/>
      <c r="V533" s="176"/>
      <c r="W533" s="184"/>
      <c r="X533" s="184"/>
      <c r="Y533" s="176"/>
    </row>
    <row r="534" customFormat="false" ht="12.75" hidden="false" customHeight="false" outlineLevel="0" collapsed="false">
      <c r="C534" s="181"/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6"/>
      <c r="P534" s="176"/>
      <c r="R534" s="176"/>
      <c r="S534" s="183" t="n">
        <v>0.06</v>
      </c>
      <c r="T534" s="184"/>
      <c r="U534" s="176"/>
      <c r="V534" s="176"/>
      <c r="W534" s="184"/>
      <c r="X534" s="184"/>
      <c r="Y534" s="176"/>
    </row>
    <row r="535" customFormat="false" ht="12.75" hidden="false" customHeight="false" outlineLevel="0" collapsed="false">
      <c r="C535" s="181"/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6"/>
      <c r="P535" s="176"/>
      <c r="R535" s="176"/>
      <c r="S535" s="183" t="n">
        <v>0.06</v>
      </c>
      <c r="T535" s="184"/>
      <c r="U535" s="176"/>
      <c r="V535" s="176"/>
      <c r="W535" s="184"/>
      <c r="X535" s="184"/>
      <c r="Y535" s="176"/>
    </row>
    <row r="536" customFormat="false" ht="12.75" hidden="false" customHeight="false" outlineLevel="0" collapsed="false">
      <c r="C536" s="181"/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6"/>
      <c r="P536" s="176"/>
      <c r="R536" s="176"/>
      <c r="S536" s="183" t="n">
        <v>0.06</v>
      </c>
      <c r="T536" s="184"/>
      <c r="U536" s="176"/>
      <c r="V536" s="176"/>
      <c r="W536" s="184"/>
      <c r="X536" s="184"/>
      <c r="Y536" s="176"/>
    </row>
    <row r="537" customFormat="false" ht="12.75" hidden="false" customHeight="false" outlineLevel="0" collapsed="false">
      <c r="C537" s="181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6"/>
      <c r="P537" s="176"/>
      <c r="R537" s="176"/>
      <c r="S537" s="183" t="n">
        <v>0.06</v>
      </c>
      <c r="T537" s="184"/>
      <c r="U537" s="176"/>
      <c r="V537" s="176"/>
      <c r="W537" s="184"/>
      <c r="X537" s="184"/>
      <c r="Y537" s="176"/>
    </row>
    <row r="538" customFormat="false" ht="12.75" hidden="false" customHeight="false" outlineLevel="0" collapsed="false">
      <c r="C538" s="181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6"/>
      <c r="P538" s="176"/>
      <c r="R538" s="176"/>
      <c r="S538" s="183" t="n">
        <v>0.06</v>
      </c>
      <c r="T538" s="184"/>
      <c r="U538" s="176"/>
      <c r="V538" s="176"/>
      <c r="W538" s="184"/>
      <c r="X538" s="184"/>
      <c r="Y538" s="176"/>
    </row>
    <row r="539" customFormat="false" ht="12.75" hidden="false" customHeight="false" outlineLevel="0" collapsed="false">
      <c r="C539" s="181"/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6"/>
      <c r="P539" s="176"/>
      <c r="R539" s="176"/>
      <c r="S539" s="183" t="n">
        <v>0.06</v>
      </c>
      <c r="T539" s="184"/>
      <c r="U539" s="176"/>
      <c r="V539" s="176"/>
      <c r="W539" s="184"/>
      <c r="X539" s="184"/>
      <c r="Y539" s="176"/>
    </row>
    <row r="540" customFormat="false" ht="12.75" hidden="false" customHeight="false" outlineLevel="0" collapsed="false">
      <c r="C540" s="181"/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6"/>
      <c r="P540" s="176"/>
      <c r="R540" s="176"/>
      <c r="S540" s="183" t="n">
        <v>0.06</v>
      </c>
      <c r="T540" s="184"/>
      <c r="U540" s="176"/>
      <c r="V540" s="176"/>
      <c r="W540" s="184"/>
      <c r="X540" s="184"/>
      <c r="Y540" s="176"/>
    </row>
    <row r="541" customFormat="false" ht="12.75" hidden="false" customHeight="false" outlineLevel="0" collapsed="false">
      <c r="C541" s="181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6"/>
      <c r="P541" s="176"/>
      <c r="R541" s="176"/>
      <c r="S541" s="183" t="n">
        <v>0.06</v>
      </c>
      <c r="T541" s="184"/>
      <c r="U541" s="176"/>
      <c r="V541" s="176"/>
      <c r="W541" s="184"/>
      <c r="X541" s="184"/>
      <c r="Y541" s="176"/>
    </row>
    <row r="542" customFormat="false" ht="12.75" hidden="false" customHeight="false" outlineLevel="0" collapsed="false">
      <c r="C542" s="181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6"/>
      <c r="P542" s="176"/>
      <c r="R542" s="176"/>
      <c r="S542" s="183" t="n">
        <v>0.06</v>
      </c>
      <c r="T542" s="184"/>
      <c r="U542" s="176"/>
      <c r="V542" s="176"/>
      <c r="W542" s="184"/>
      <c r="X542" s="184"/>
      <c r="Y542" s="176"/>
    </row>
    <row r="543" customFormat="false" ht="12.75" hidden="false" customHeight="false" outlineLevel="0" collapsed="false">
      <c r="C543" s="181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6"/>
      <c r="P543" s="176"/>
      <c r="R543" s="176"/>
      <c r="S543" s="183" t="n">
        <v>0.06</v>
      </c>
      <c r="T543" s="184"/>
      <c r="U543" s="176"/>
      <c r="V543" s="176"/>
      <c r="W543" s="184"/>
      <c r="X543" s="184"/>
      <c r="Y543" s="176"/>
    </row>
    <row r="544" customFormat="false" ht="12.75" hidden="false" customHeight="false" outlineLevel="0" collapsed="false">
      <c r="C544" s="181"/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6"/>
      <c r="P544" s="176"/>
      <c r="R544" s="176"/>
      <c r="S544" s="183" t="n">
        <v>0.06</v>
      </c>
      <c r="T544" s="184"/>
      <c r="U544" s="176"/>
      <c r="V544" s="176"/>
      <c r="W544" s="184"/>
      <c r="X544" s="184"/>
      <c r="Y544" s="176"/>
    </row>
    <row r="545" customFormat="false" ht="12.75" hidden="false" customHeight="false" outlineLevel="0" collapsed="false">
      <c r="C545" s="181"/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6"/>
      <c r="P545" s="176"/>
      <c r="R545" s="176"/>
      <c r="S545" s="183" t="n">
        <v>0.06</v>
      </c>
      <c r="T545" s="184"/>
      <c r="U545" s="176"/>
      <c r="V545" s="176"/>
      <c r="W545" s="184"/>
      <c r="X545" s="184"/>
      <c r="Y545" s="176"/>
    </row>
    <row r="546" customFormat="false" ht="12.75" hidden="false" customHeight="false" outlineLevel="0" collapsed="false">
      <c r="C546" s="181"/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6"/>
      <c r="P546" s="176"/>
      <c r="R546" s="176"/>
      <c r="S546" s="183" t="n">
        <v>0.06</v>
      </c>
      <c r="T546" s="184"/>
      <c r="U546" s="176"/>
      <c r="V546" s="176"/>
      <c r="W546" s="184"/>
      <c r="X546" s="184"/>
      <c r="Y546" s="176"/>
    </row>
    <row r="547" customFormat="false" ht="12.75" hidden="false" customHeight="false" outlineLevel="0" collapsed="false">
      <c r="C547" s="181"/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6"/>
      <c r="P547" s="176"/>
      <c r="R547" s="176"/>
      <c r="S547" s="183" t="n">
        <v>0.06</v>
      </c>
      <c r="T547" s="184"/>
      <c r="U547" s="176"/>
      <c r="V547" s="176"/>
      <c r="W547" s="184"/>
      <c r="X547" s="184"/>
      <c r="Y547" s="176"/>
    </row>
    <row r="548" customFormat="false" ht="12.75" hidden="false" customHeight="false" outlineLevel="0" collapsed="false">
      <c r="C548" s="181"/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6"/>
      <c r="P548" s="176"/>
      <c r="R548" s="176"/>
      <c r="S548" s="183" t="n">
        <v>0.06</v>
      </c>
      <c r="T548" s="184"/>
      <c r="U548" s="176"/>
      <c r="V548" s="176"/>
      <c r="W548" s="184"/>
      <c r="X548" s="184"/>
      <c r="Y548" s="176"/>
    </row>
    <row r="549" customFormat="false" ht="12.75" hidden="false" customHeight="false" outlineLevel="0" collapsed="false">
      <c r="C549" s="181"/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6"/>
      <c r="P549" s="176"/>
      <c r="R549" s="176"/>
      <c r="S549" s="183" t="n">
        <v>0.06</v>
      </c>
      <c r="T549" s="184"/>
      <c r="U549" s="176"/>
      <c r="V549" s="176"/>
      <c r="W549" s="184"/>
      <c r="X549" s="184"/>
      <c r="Y549" s="176"/>
    </row>
    <row r="550" customFormat="false" ht="12.75" hidden="false" customHeight="false" outlineLevel="0" collapsed="false">
      <c r="C550" s="181"/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6"/>
      <c r="P550" s="176"/>
      <c r="R550" s="176"/>
      <c r="S550" s="183" t="n">
        <v>0.06</v>
      </c>
      <c r="T550" s="184"/>
      <c r="U550" s="176"/>
      <c r="V550" s="176"/>
      <c r="W550" s="184"/>
      <c r="X550" s="184"/>
      <c r="Y550" s="176"/>
    </row>
    <row r="551" customFormat="false" ht="12.75" hidden="false" customHeight="false" outlineLevel="0" collapsed="false">
      <c r="C551" s="181"/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6"/>
      <c r="P551" s="176"/>
      <c r="R551" s="176"/>
      <c r="S551" s="183" t="n">
        <v>0.06</v>
      </c>
      <c r="T551" s="184"/>
      <c r="U551" s="176"/>
      <c r="V551" s="176"/>
      <c r="W551" s="184"/>
      <c r="X551" s="184"/>
      <c r="Y551" s="176"/>
    </row>
    <row r="552" customFormat="false" ht="12.75" hidden="false" customHeight="false" outlineLevel="0" collapsed="false">
      <c r="C552" s="181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6"/>
      <c r="P552" s="176"/>
      <c r="R552" s="176"/>
      <c r="S552" s="183" t="n">
        <v>0.06</v>
      </c>
      <c r="T552" s="184"/>
      <c r="U552" s="176"/>
      <c r="V552" s="176"/>
      <c r="W552" s="184"/>
      <c r="X552" s="184"/>
      <c r="Y552" s="176"/>
    </row>
    <row r="553" customFormat="false" ht="12.75" hidden="false" customHeight="false" outlineLevel="0" collapsed="false">
      <c r="C553" s="181"/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6"/>
      <c r="P553" s="176"/>
      <c r="R553" s="176"/>
      <c r="S553" s="183" t="n">
        <v>0.06</v>
      </c>
      <c r="T553" s="184"/>
      <c r="U553" s="176"/>
      <c r="V553" s="176"/>
      <c r="W553" s="184"/>
      <c r="X553" s="184"/>
      <c r="Y553" s="176"/>
    </row>
    <row r="554" customFormat="false" ht="12.75" hidden="false" customHeight="false" outlineLevel="0" collapsed="false">
      <c r="C554" s="181"/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6"/>
      <c r="P554" s="176"/>
      <c r="R554" s="176"/>
      <c r="S554" s="183" t="n">
        <v>0.06</v>
      </c>
      <c r="T554" s="184"/>
      <c r="U554" s="176"/>
      <c r="V554" s="176"/>
      <c r="W554" s="184"/>
      <c r="X554" s="184"/>
      <c r="Y554" s="176"/>
    </row>
    <row r="555" customFormat="false" ht="12.75" hidden="false" customHeight="false" outlineLevel="0" collapsed="false">
      <c r="C555" s="181"/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6"/>
      <c r="P555" s="176"/>
      <c r="R555" s="176"/>
      <c r="S555" s="183" t="n">
        <v>0.06</v>
      </c>
      <c r="T555" s="184"/>
      <c r="U555" s="176"/>
      <c r="V555" s="176"/>
      <c r="W555" s="184"/>
      <c r="X555" s="184"/>
      <c r="Y555" s="176"/>
    </row>
    <row r="556" customFormat="false" ht="12.75" hidden="false" customHeight="false" outlineLevel="0" collapsed="false">
      <c r="C556" s="181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6"/>
      <c r="P556" s="176"/>
      <c r="R556" s="176"/>
      <c r="S556" s="183" t="n">
        <v>0.06</v>
      </c>
      <c r="T556" s="184"/>
      <c r="U556" s="176"/>
      <c r="V556" s="176"/>
      <c r="W556" s="184"/>
      <c r="X556" s="184"/>
      <c r="Y556" s="176"/>
    </row>
    <row r="557" customFormat="false" ht="12.75" hidden="false" customHeight="false" outlineLevel="0" collapsed="false">
      <c r="C557" s="181"/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6"/>
      <c r="P557" s="176"/>
      <c r="R557" s="176"/>
      <c r="S557" s="183" t="n">
        <v>0.06</v>
      </c>
      <c r="T557" s="184"/>
      <c r="U557" s="176"/>
      <c r="V557" s="176"/>
      <c r="W557" s="184"/>
      <c r="X557" s="184"/>
      <c r="Y557" s="176"/>
    </row>
    <row r="558" customFormat="false" ht="12.75" hidden="false" customHeight="false" outlineLevel="0" collapsed="false">
      <c r="C558" s="181"/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6"/>
      <c r="P558" s="176"/>
      <c r="R558" s="176"/>
      <c r="S558" s="183" t="n">
        <v>0.06</v>
      </c>
      <c r="T558" s="184"/>
      <c r="U558" s="176"/>
      <c r="V558" s="176"/>
      <c r="W558" s="184"/>
      <c r="X558" s="184"/>
      <c r="Y558" s="176"/>
    </row>
    <row r="559" customFormat="false" ht="12.75" hidden="false" customHeight="false" outlineLevel="0" collapsed="false">
      <c r="C559" s="181"/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6"/>
      <c r="P559" s="176"/>
      <c r="R559" s="176"/>
      <c r="S559" s="183" t="n">
        <v>0.06</v>
      </c>
      <c r="T559" s="184"/>
      <c r="U559" s="176"/>
      <c r="V559" s="176"/>
      <c r="W559" s="184"/>
      <c r="X559" s="184"/>
      <c r="Y559" s="176"/>
    </row>
    <row r="560" customFormat="false" ht="12.75" hidden="false" customHeight="false" outlineLevel="0" collapsed="false">
      <c r="C560" s="181"/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6"/>
      <c r="P560" s="176"/>
      <c r="R560" s="176"/>
      <c r="S560" s="183" t="n">
        <v>0.06</v>
      </c>
      <c r="T560" s="184"/>
      <c r="U560" s="176"/>
      <c r="V560" s="176"/>
      <c r="W560" s="184"/>
      <c r="X560" s="184"/>
      <c r="Y560" s="176"/>
    </row>
    <row r="561" customFormat="false" ht="12.75" hidden="false" customHeight="false" outlineLevel="0" collapsed="false">
      <c r="C561" s="181"/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6"/>
      <c r="P561" s="176"/>
      <c r="R561" s="176"/>
      <c r="S561" s="183" t="n">
        <v>0.06</v>
      </c>
      <c r="T561" s="184"/>
      <c r="U561" s="176"/>
      <c r="V561" s="176"/>
      <c r="W561" s="184"/>
      <c r="X561" s="184"/>
      <c r="Y561" s="176"/>
    </row>
    <row r="562" customFormat="false" ht="12.75" hidden="false" customHeight="false" outlineLevel="0" collapsed="false">
      <c r="C562" s="181"/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6"/>
      <c r="P562" s="176"/>
      <c r="R562" s="176"/>
      <c r="S562" s="183" t="n">
        <v>0.06</v>
      </c>
      <c r="T562" s="184"/>
      <c r="U562" s="176"/>
      <c r="V562" s="176"/>
      <c r="W562" s="184"/>
      <c r="X562" s="184"/>
      <c r="Y562" s="176"/>
    </row>
    <row r="563" customFormat="false" ht="12.75" hidden="false" customHeight="false" outlineLevel="0" collapsed="false">
      <c r="C563" s="181"/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6"/>
      <c r="P563" s="176"/>
      <c r="R563" s="176"/>
      <c r="S563" s="183" t="n">
        <v>0.06</v>
      </c>
      <c r="T563" s="184"/>
      <c r="U563" s="176"/>
      <c r="V563" s="176"/>
      <c r="W563" s="184"/>
      <c r="X563" s="184"/>
      <c r="Y563" s="176"/>
    </row>
    <row r="564" customFormat="false" ht="12.75" hidden="false" customHeight="false" outlineLevel="0" collapsed="false">
      <c r="C564" s="181"/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6"/>
      <c r="P564" s="176"/>
      <c r="Q564" s="176"/>
      <c r="R564" s="176"/>
      <c r="S564" s="183" t="n">
        <v>0.06</v>
      </c>
      <c r="T564" s="184"/>
      <c r="U564" s="176"/>
      <c r="V564" s="176"/>
      <c r="W564" s="184"/>
      <c r="X564" s="184"/>
      <c r="Y564" s="176"/>
    </row>
    <row r="565" customFormat="false" ht="12.75" hidden="false" customHeight="false" outlineLevel="0" collapsed="false">
      <c r="C565" s="181"/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6"/>
      <c r="P565" s="176"/>
      <c r="Q565" s="176"/>
      <c r="R565" s="176"/>
      <c r="S565" s="183" t="n">
        <v>0.06</v>
      </c>
      <c r="T565" s="184"/>
      <c r="U565" s="176"/>
      <c r="V565" s="176"/>
      <c r="W565" s="184"/>
      <c r="X565" s="184"/>
      <c r="Y565" s="176"/>
    </row>
    <row r="566" customFormat="false" ht="12.75" hidden="false" customHeight="false" outlineLevel="0" collapsed="false">
      <c r="C566" s="181"/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6"/>
      <c r="P566" s="176"/>
      <c r="Q566" s="176"/>
      <c r="R566" s="176"/>
      <c r="S566" s="183" t="n">
        <v>0.06</v>
      </c>
      <c r="T566" s="184"/>
      <c r="U566" s="176"/>
      <c r="V566" s="176"/>
      <c r="W566" s="184"/>
      <c r="X566" s="184"/>
      <c r="Y566" s="176"/>
    </row>
    <row r="567" customFormat="false" ht="12.75" hidden="false" customHeight="false" outlineLevel="0" collapsed="false">
      <c r="C567" s="181"/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6"/>
      <c r="P567" s="176"/>
      <c r="Q567" s="176"/>
      <c r="R567" s="176"/>
      <c r="S567" s="183" t="n">
        <v>0.06</v>
      </c>
      <c r="T567" s="184"/>
      <c r="U567" s="176"/>
      <c r="V567" s="176"/>
      <c r="W567" s="184"/>
      <c r="X567" s="184"/>
      <c r="Y567" s="176"/>
    </row>
    <row r="568" customFormat="false" ht="12.75" hidden="false" customHeight="false" outlineLevel="0" collapsed="false">
      <c r="C568" s="181"/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6"/>
      <c r="P568" s="176"/>
      <c r="Q568" s="176"/>
      <c r="R568" s="176"/>
      <c r="S568" s="183" t="n">
        <v>0.06</v>
      </c>
      <c r="T568" s="184"/>
      <c r="U568" s="176"/>
      <c r="V568" s="176"/>
      <c r="W568" s="184"/>
      <c r="X568" s="184"/>
      <c r="Y568" s="176"/>
    </row>
    <row r="569" customFormat="false" ht="12.75" hidden="false" customHeight="false" outlineLevel="0" collapsed="false">
      <c r="C569" s="181"/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6"/>
      <c r="P569" s="176"/>
      <c r="Q569" s="176"/>
      <c r="R569" s="176"/>
      <c r="S569" s="183" t="n">
        <v>0.06</v>
      </c>
      <c r="T569" s="184"/>
      <c r="U569" s="176"/>
      <c r="V569" s="176"/>
      <c r="W569" s="184"/>
      <c r="X569" s="184"/>
      <c r="Y569" s="176"/>
    </row>
    <row r="570" customFormat="false" ht="12.75" hidden="false" customHeight="false" outlineLevel="0" collapsed="false">
      <c r="C570" s="181"/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6"/>
      <c r="P570" s="176"/>
      <c r="Q570" s="176"/>
      <c r="R570" s="176"/>
      <c r="S570" s="183" t="n">
        <v>0.06</v>
      </c>
      <c r="T570" s="184"/>
      <c r="U570" s="176"/>
      <c r="V570" s="176"/>
      <c r="W570" s="184"/>
      <c r="X570" s="184"/>
      <c r="Y570" s="176"/>
    </row>
    <row r="571" customFormat="false" ht="12.75" hidden="false" customHeight="false" outlineLevel="0" collapsed="false">
      <c r="C571" s="181"/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6"/>
      <c r="P571" s="176"/>
      <c r="Q571" s="176"/>
      <c r="R571" s="176"/>
      <c r="S571" s="183" t="n">
        <v>0.06</v>
      </c>
      <c r="T571" s="184"/>
      <c r="U571" s="176"/>
      <c r="V571" s="176"/>
      <c r="W571" s="184"/>
      <c r="X571" s="184"/>
      <c r="Y571" s="176"/>
    </row>
    <row r="572" customFormat="false" ht="12.75" hidden="false" customHeight="false" outlineLevel="0" collapsed="false">
      <c r="C572" s="181"/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6"/>
      <c r="P572" s="176"/>
      <c r="Q572" s="176"/>
      <c r="R572" s="176"/>
      <c r="S572" s="183" t="n">
        <v>0.06</v>
      </c>
      <c r="T572" s="184"/>
      <c r="U572" s="176"/>
      <c r="V572" s="176"/>
      <c r="W572" s="184"/>
      <c r="X572" s="184"/>
      <c r="Y572" s="176"/>
    </row>
    <row r="573" customFormat="false" ht="12.75" hidden="false" customHeight="false" outlineLevel="0" collapsed="false">
      <c r="C573" s="181"/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6"/>
      <c r="P573" s="176"/>
      <c r="Q573" s="176"/>
      <c r="R573" s="176"/>
      <c r="S573" s="183" t="n">
        <v>0.06</v>
      </c>
      <c r="T573" s="184"/>
      <c r="U573" s="176"/>
      <c r="V573" s="176"/>
      <c r="W573" s="184"/>
      <c r="X573" s="184"/>
      <c r="Y573" s="176"/>
    </row>
    <row r="574" customFormat="false" ht="12.75" hidden="false" customHeight="false" outlineLevel="0" collapsed="false">
      <c r="C574" s="181"/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6"/>
      <c r="P574" s="176"/>
      <c r="Q574" s="176"/>
      <c r="R574" s="176"/>
      <c r="S574" s="183" t="n">
        <v>0.06</v>
      </c>
      <c r="T574" s="184"/>
      <c r="U574" s="176"/>
      <c r="V574" s="176"/>
      <c r="W574" s="184"/>
      <c r="X574" s="184"/>
      <c r="Y574" s="176"/>
    </row>
    <row r="575" customFormat="false" ht="12.75" hidden="false" customHeight="false" outlineLevel="0" collapsed="false">
      <c r="C575" s="181"/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6"/>
      <c r="P575" s="176"/>
      <c r="Q575" s="176"/>
      <c r="R575" s="176"/>
      <c r="S575" s="183" t="n">
        <v>0.06</v>
      </c>
      <c r="T575" s="184"/>
      <c r="U575" s="176"/>
      <c r="V575" s="176"/>
      <c r="W575" s="184"/>
      <c r="X575" s="184"/>
      <c r="Y575" s="176"/>
    </row>
    <row r="576" customFormat="false" ht="12.75" hidden="false" customHeight="false" outlineLevel="0" collapsed="false">
      <c r="C576" s="181"/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6"/>
      <c r="P576" s="176"/>
      <c r="Q576" s="176"/>
      <c r="R576" s="176"/>
      <c r="S576" s="183" t="n">
        <v>0.06</v>
      </c>
      <c r="T576" s="184"/>
      <c r="U576" s="176"/>
      <c r="V576" s="176"/>
      <c r="W576" s="184"/>
      <c r="X576" s="184"/>
      <c r="Y576" s="176"/>
    </row>
    <row r="577" customFormat="false" ht="12.75" hidden="false" customHeight="false" outlineLevel="0" collapsed="false">
      <c r="C577" s="181"/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6"/>
      <c r="P577" s="176"/>
      <c r="Q577" s="176"/>
      <c r="R577" s="176"/>
      <c r="S577" s="183" t="n">
        <v>0.06</v>
      </c>
      <c r="T577" s="184"/>
      <c r="U577" s="176"/>
      <c r="V577" s="176"/>
      <c r="W577" s="184"/>
      <c r="X577" s="184"/>
      <c r="Y577" s="176"/>
    </row>
    <row r="578" customFormat="false" ht="12.75" hidden="false" customHeight="false" outlineLevel="0" collapsed="false">
      <c r="C578" s="181"/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6"/>
      <c r="P578" s="176"/>
      <c r="Q578" s="176"/>
      <c r="R578" s="176"/>
      <c r="S578" s="183" t="n">
        <v>0.06</v>
      </c>
      <c r="T578" s="184"/>
      <c r="U578" s="176"/>
      <c r="V578" s="176"/>
      <c r="W578" s="184"/>
      <c r="X578" s="184"/>
      <c r="Y578" s="176"/>
    </row>
    <row r="579" customFormat="false" ht="12.75" hidden="false" customHeight="false" outlineLevel="0" collapsed="false">
      <c r="C579" s="181"/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6"/>
      <c r="P579" s="176"/>
      <c r="Q579" s="176"/>
      <c r="R579" s="176"/>
      <c r="S579" s="183" t="n">
        <v>0.06</v>
      </c>
      <c r="T579" s="184"/>
      <c r="U579" s="176"/>
      <c r="V579" s="176"/>
      <c r="W579" s="184"/>
      <c r="X579" s="184"/>
      <c r="Y579" s="176"/>
    </row>
    <row r="580" customFormat="false" ht="12.75" hidden="false" customHeight="false" outlineLevel="0" collapsed="false">
      <c r="C580" s="181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6"/>
      <c r="P580" s="176"/>
      <c r="Q580" s="176"/>
      <c r="R580" s="176"/>
      <c r="S580" s="183" t="n">
        <v>0.06</v>
      </c>
      <c r="T580" s="184"/>
      <c r="U580" s="176"/>
      <c r="V580" s="176"/>
      <c r="W580" s="184"/>
      <c r="X580" s="184"/>
      <c r="Y580" s="176"/>
    </row>
    <row r="581" customFormat="false" ht="12.75" hidden="false" customHeight="false" outlineLevel="0" collapsed="false">
      <c r="C581" s="181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6"/>
      <c r="P581" s="176"/>
      <c r="Q581" s="176"/>
      <c r="R581" s="176"/>
      <c r="S581" s="183" t="n">
        <v>0.06</v>
      </c>
      <c r="T581" s="184"/>
      <c r="U581" s="176"/>
      <c r="V581" s="176"/>
      <c r="W581" s="184"/>
      <c r="X581" s="184"/>
      <c r="Y581" s="176"/>
    </row>
    <row r="582" customFormat="false" ht="12.75" hidden="false" customHeight="false" outlineLevel="0" collapsed="false">
      <c r="C582" s="181"/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6"/>
      <c r="P582" s="176"/>
      <c r="Q582" s="176"/>
      <c r="R582" s="176"/>
      <c r="S582" s="183" t="n">
        <v>0.06</v>
      </c>
      <c r="T582" s="184"/>
      <c r="U582" s="176"/>
      <c r="V582" s="176"/>
      <c r="W582" s="184"/>
      <c r="X582" s="184"/>
      <c r="Y582" s="176"/>
    </row>
    <row r="583" customFormat="false" ht="12.75" hidden="false" customHeight="false" outlineLevel="0" collapsed="false">
      <c r="C583" s="181"/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6"/>
      <c r="P583" s="176"/>
      <c r="Q583" s="176"/>
      <c r="R583" s="176"/>
      <c r="S583" s="183" t="n">
        <v>0.06</v>
      </c>
      <c r="T583" s="184"/>
      <c r="U583" s="176"/>
      <c r="V583" s="176"/>
      <c r="W583" s="184"/>
      <c r="X583" s="184"/>
      <c r="Y583" s="176"/>
    </row>
    <row r="584" customFormat="false" ht="12.75" hidden="false" customHeight="false" outlineLevel="0" collapsed="false">
      <c r="C584" s="181"/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6"/>
      <c r="P584" s="176"/>
      <c r="Q584" s="176"/>
      <c r="R584" s="176"/>
      <c r="S584" s="183" t="n">
        <v>0.06</v>
      </c>
      <c r="T584" s="184"/>
      <c r="U584" s="176"/>
      <c r="V584" s="176"/>
      <c r="W584" s="184"/>
      <c r="X584" s="184"/>
      <c r="Y584" s="176"/>
    </row>
    <row r="585" customFormat="false" ht="12.75" hidden="false" customHeight="false" outlineLevel="0" collapsed="false">
      <c r="C585" s="181"/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6"/>
      <c r="P585" s="176"/>
      <c r="Q585" s="176"/>
      <c r="R585" s="176"/>
      <c r="S585" s="183" t="n">
        <v>0.06</v>
      </c>
      <c r="T585" s="184"/>
      <c r="U585" s="176"/>
      <c r="V585" s="176"/>
      <c r="W585" s="184"/>
      <c r="X585" s="184"/>
      <c r="Y585" s="176"/>
    </row>
    <row r="586" customFormat="false" ht="12.75" hidden="false" customHeight="false" outlineLevel="0" collapsed="false">
      <c r="C586" s="181"/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6"/>
      <c r="P586" s="176"/>
      <c r="Q586" s="176"/>
      <c r="R586" s="176"/>
      <c r="S586" s="183" t="n">
        <v>0.06</v>
      </c>
      <c r="T586" s="184"/>
      <c r="U586" s="176"/>
      <c r="V586" s="176"/>
      <c r="W586" s="184"/>
      <c r="X586" s="184"/>
      <c r="Y586" s="176"/>
    </row>
    <row r="587" customFormat="false" ht="12.75" hidden="false" customHeight="false" outlineLevel="0" collapsed="false">
      <c r="C587" s="181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6"/>
      <c r="P587" s="176"/>
      <c r="Q587" s="176"/>
      <c r="R587" s="176"/>
      <c r="S587" s="183" t="n">
        <v>0.06</v>
      </c>
      <c r="T587" s="184"/>
      <c r="U587" s="176"/>
      <c r="V587" s="176"/>
      <c r="W587" s="184"/>
      <c r="X587" s="184"/>
      <c r="Y587" s="176"/>
    </row>
    <row r="588" customFormat="false" ht="12.75" hidden="false" customHeight="false" outlineLevel="0" collapsed="false">
      <c r="C588" s="181"/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6"/>
      <c r="P588" s="176"/>
      <c r="Q588" s="176"/>
      <c r="R588" s="176"/>
      <c r="S588" s="183" t="n">
        <v>0.06</v>
      </c>
      <c r="T588" s="184"/>
      <c r="U588" s="176"/>
      <c r="V588" s="176"/>
      <c r="W588" s="184"/>
      <c r="X588" s="184"/>
      <c r="Y588" s="176"/>
    </row>
    <row r="589" customFormat="false" ht="12.75" hidden="false" customHeight="false" outlineLevel="0" collapsed="false">
      <c r="C589" s="181"/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6"/>
      <c r="P589" s="176"/>
      <c r="Q589" s="176"/>
      <c r="R589" s="176"/>
      <c r="S589" s="183" t="n">
        <v>0.06</v>
      </c>
      <c r="T589" s="184"/>
      <c r="U589" s="176"/>
      <c r="V589" s="176"/>
      <c r="W589" s="184"/>
      <c r="X589" s="184"/>
      <c r="Y589" s="176"/>
    </row>
    <row r="590" customFormat="false" ht="12.75" hidden="false" customHeight="false" outlineLevel="0" collapsed="false">
      <c r="C590" s="181"/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6"/>
      <c r="P590" s="176"/>
      <c r="Q590" s="176"/>
      <c r="R590" s="176"/>
      <c r="S590" s="183" t="n">
        <v>0.06</v>
      </c>
      <c r="T590" s="184"/>
      <c r="U590" s="176"/>
      <c r="V590" s="176"/>
      <c r="W590" s="184"/>
      <c r="X590" s="184"/>
      <c r="Y590" s="176"/>
    </row>
    <row r="591" customFormat="false" ht="12.75" hidden="false" customHeight="false" outlineLevel="0" collapsed="false">
      <c r="C591" s="181"/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6"/>
      <c r="P591" s="176"/>
      <c r="Q591" s="176"/>
      <c r="R591" s="176"/>
      <c r="S591" s="183" t="n">
        <v>0.06</v>
      </c>
      <c r="T591" s="184"/>
      <c r="U591" s="176"/>
      <c r="V591" s="176"/>
      <c r="W591" s="184"/>
      <c r="X591" s="184"/>
      <c r="Y591" s="176"/>
    </row>
    <row r="592" customFormat="false" ht="12.75" hidden="false" customHeight="false" outlineLevel="0" collapsed="false">
      <c r="C592" s="181"/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6"/>
      <c r="P592" s="176"/>
      <c r="Q592" s="176"/>
      <c r="R592" s="176"/>
      <c r="S592" s="183" t="n">
        <v>0.06</v>
      </c>
      <c r="T592" s="184"/>
      <c r="U592" s="176"/>
      <c r="V592" s="176"/>
      <c r="W592" s="184"/>
      <c r="X592" s="184"/>
      <c r="Y592" s="176"/>
    </row>
    <row r="593" customFormat="false" ht="12.75" hidden="false" customHeight="false" outlineLevel="0" collapsed="false">
      <c r="C593" s="181"/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6"/>
      <c r="P593" s="176"/>
      <c r="Q593" s="176"/>
      <c r="R593" s="176"/>
      <c r="S593" s="183" t="n">
        <v>0.06</v>
      </c>
      <c r="T593" s="184"/>
      <c r="U593" s="176"/>
      <c r="V593" s="176"/>
      <c r="W593" s="184"/>
      <c r="X593" s="184"/>
      <c r="Y593" s="176"/>
    </row>
    <row r="594" customFormat="false" ht="12.75" hidden="false" customHeight="false" outlineLevel="0" collapsed="false">
      <c r="C594" s="181"/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6"/>
      <c r="P594" s="176"/>
      <c r="Q594" s="176"/>
      <c r="R594" s="176"/>
      <c r="S594" s="183" t="n">
        <v>0.06</v>
      </c>
      <c r="T594" s="184"/>
      <c r="U594" s="176"/>
      <c r="V594" s="176"/>
      <c r="W594" s="184"/>
      <c r="X594" s="184"/>
      <c r="Y594" s="176"/>
    </row>
    <row r="595" customFormat="false" ht="12.75" hidden="false" customHeight="false" outlineLevel="0" collapsed="false">
      <c r="C595" s="181"/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6"/>
      <c r="P595" s="176"/>
      <c r="Q595" s="176"/>
      <c r="R595" s="176"/>
      <c r="S595" s="183" t="n">
        <v>0.06</v>
      </c>
      <c r="T595" s="184"/>
      <c r="U595" s="176"/>
      <c r="V595" s="176"/>
      <c r="W595" s="184"/>
      <c r="X595" s="184"/>
      <c r="Y595" s="176"/>
    </row>
    <row r="596" customFormat="false" ht="12.75" hidden="false" customHeight="false" outlineLevel="0" collapsed="false">
      <c r="C596" s="181"/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6"/>
      <c r="P596" s="176"/>
      <c r="Q596" s="176"/>
      <c r="R596" s="176"/>
      <c r="S596" s="183" t="n">
        <v>0.06</v>
      </c>
      <c r="T596" s="184"/>
      <c r="U596" s="176"/>
      <c r="V596" s="176"/>
      <c r="W596" s="184"/>
      <c r="X596" s="184"/>
      <c r="Y596" s="176"/>
    </row>
    <row r="597" customFormat="false" ht="12.75" hidden="false" customHeight="false" outlineLevel="0" collapsed="false">
      <c r="C597" s="181"/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6"/>
      <c r="P597" s="176"/>
      <c r="Q597" s="176"/>
      <c r="R597" s="176"/>
      <c r="S597" s="183" t="n">
        <v>0.06</v>
      </c>
      <c r="T597" s="184"/>
      <c r="U597" s="176"/>
      <c r="V597" s="176"/>
      <c r="W597" s="184"/>
      <c r="X597" s="184"/>
      <c r="Y597" s="176"/>
    </row>
    <row r="598" customFormat="false" ht="12.75" hidden="false" customHeight="false" outlineLevel="0" collapsed="false">
      <c r="C598" s="181"/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6"/>
      <c r="P598" s="176"/>
      <c r="Q598" s="176"/>
      <c r="R598" s="176"/>
      <c r="S598" s="183" t="n">
        <v>0.06</v>
      </c>
      <c r="T598" s="184"/>
      <c r="U598" s="176"/>
      <c r="V598" s="176"/>
      <c r="W598" s="184"/>
      <c r="X598" s="184"/>
      <c r="Y598" s="176"/>
    </row>
    <row r="599" customFormat="false" ht="12.75" hidden="false" customHeight="false" outlineLevel="0" collapsed="false">
      <c r="C599" s="181"/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6"/>
      <c r="P599" s="176"/>
      <c r="Q599" s="176"/>
      <c r="R599" s="176"/>
      <c r="S599" s="183" t="n">
        <v>0.06</v>
      </c>
      <c r="T599" s="184"/>
      <c r="U599" s="176"/>
      <c r="V599" s="176"/>
      <c r="W599" s="184"/>
      <c r="X599" s="184"/>
      <c r="Y599" s="176"/>
    </row>
    <row r="600" customFormat="false" ht="12.75" hidden="false" customHeight="false" outlineLevel="0" collapsed="false">
      <c r="C600" s="181"/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6"/>
      <c r="P600" s="176"/>
      <c r="Q600" s="176"/>
      <c r="R600" s="176"/>
      <c r="S600" s="183" t="n">
        <v>0.06</v>
      </c>
      <c r="T600" s="184"/>
      <c r="U600" s="176"/>
      <c r="V600" s="176"/>
      <c r="W600" s="184"/>
      <c r="X600" s="184"/>
      <c r="Y600" s="176"/>
    </row>
    <row r="601" customFormat="false" ht="12.75" hidden="false" customHeight="false" outlineLevel="0" collapsed="false">
      <c r="C601" s="181"/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6"/>
      <c r="P601" s="176"/>
      <c r="Q601" s="176"/>
      <c r="R601" s="176"/>
      <c r="S601" s="183" t="n">
        <v>0.06</v>
      </c>
      <c r="T601" s="184"/>
      <c r="U601" s="176"/>
      <c r="V601" s="176"/>
      <c r="W601" s="184"/>
      <c r="X601" s="184"/>
      <c r="Y601" s="176"/>
    </row>
    <row r="602" customFormat="false" ht="12.75" hidden="false" customHeight="false" outlineLevel="0" collapsed="false">
      <c r="C602" s="181"/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6"/>
      <c r="P602" s="176"/>
      <c r="Q602" s="176"/>
      <c r="R602" s="176"/>
      <c r="S602" s="183" t="n">
        <v>0.06</v>
      </c>
      <c r="T602" s="184"/>
      <c r="U602" s="176"/>
      <c r="V602" s="176"/>
      <c r="W602" s="184"/>
      <c r="X602" s="184"/>
      <c r="Y602" s="176"/>
    </row>
    <row r="603" customFormat="false" ht="12.75" hidden="false" customHeight="false" outlineLevel="0" collapsed="false">
      <c r="C603" s="181"/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6"/>
      <c r="P603" s="176"/>
      <c r="Q603" s="176"/>
      <c r="R603" s="176"/>
      <c r="S603" s="183" t="n">
        <v>0.06</v>
      </c>
      <c r="T603" s="184"/>
      <c r="U603" s="176"/>
      <c r="V603" s="176"/>
      <c r="W603" s="184"/>
      <c r="X603" s="184"/>
      <c r="Y603" s="176"/>
    </row>
    <row r="604" customFormat="false" ht="12.75" hidden="false" customHeight="false" outlineLevel="0" collapsed="false">
      <c r="C604" s="181"/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6"/>
      <c r="P604" s="176"/>
      <c r="Q604" s="176"/>
      <c r="R604" s="176"/>
      <c r="S604" s="183" t="n">
        <v>0.06</v>
      </c>
      <c r="T604" s="184"/>
      <c r="U604" s="176"/>
      <c r="V604" s="176"/>
      <c r="W604" s="184"/>
      <c r="X604" s="184"/>
      <c r="Y604" s="176"/>
    </row>
    <row r="605" customFormat="false" ht="12.75" hidden="false" customHeight="false" outlineLevel="0" collapsed="false">
      <c r="C605" s="181"/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6"/>
      <c r="P605" s="176"/>
      <c r="Q605" s="176"/>
      <c r="R605" s="176"/>
      <c r="S605" s="183" t="n">
        <v>0.06</v>
      </c>
      <c r="T605" s="184"/>
      <c r="U605" s="176"/>
      <c r="V605" s="176"/>
      <c r="W605" s="184"/>
      <c r="X605" s="184"/>
      <c r="Y605" s="176"/>
    </row>
    <row r="606" customFormat="false" ht="12.75" hidden="false" customHeight="false" outlineLevel="0" collapsed="false">
      <c r="C606" s="181"/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6"/>
      <c r="P606" s="176"/>
      <c r="Q606" s="176"/>
      <c r="R606" s="176"/>
      <c r="S606" s="183" t="n">
        <v>0.06</v>
      </c>
      <c r="T606" s="184"/>
      <c r="U606" s="176"/>
      <c r="V606" s="176"/>
      <c r="W606" s="184"/>
      <c r="X606" s="184"/>
      <c r="Y606" s="176"/>
    </row>
    <row r="607" customFormat="false" ht="12.75" hidden="false" customHeight="false" outlineLevel="0" collapsed="false">
      <c r="C607" s="181"/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6"/>
      <c r="P607" s="176"/>
      <c r="Q607" s="176"/>
      <c r="R607" s="176"/>
      <c r="S607" s="183" t="n">
        <v>0.06</v>
      </c>
      <c r="T607" s="184"/>
      <c r="U607" s="176"/>
      <c r="V607" s="176"/>
      <c r="W607" s="184"/>
      <c r="X607" s="184"/>
      <c r="Y607" s="176"/>
    </row>
    <row r="608" customFormat="false" ht="12.75" hidden="false" customHeight="false" outlineLevel="0" collapsed="false">
      <c r="C608" s="181"/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6"/>
      <c r="P608" s="176"/>
      <c r="Q608" s="176"/>
      <c r="R608" s="176"/>
      <c r="S608" s="183" t="n">
        <v>0.06</v>
      </c>
      <c r="T608" s="184"/>
      <c r="U608" s="176"/>
      <c r="V608" s="176"/>
      <c r="W608" s="184"/>
      <c r="X608" s="184"/>
      <c r="Y608" s="176"/>
    </row>
    <row r="609" customFormat="false" ht="12.75" hidden="false" customHeight="false" outlineLevel="0" collapsed="false">
      <c r="C609" s="181"/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6"/>
      <c r="P609" s="176"/>
      <c r="Q609" s="176"/>
      <c r="R609" s="176"/>
      <c r="S609" s="183" t="n">
        <v>0.06</v>
      </c>
      <c r="T609" s="184"/>
      <c r="U609" s="176"/>
      <c r="V609" s="176"/>
      <c r="W609" s="184"/>
      <c r="X609" s="184"/>
      <c r="Y609" s="176"/>
    </row>
    <row r="610" customFormat="false" ht="12.75" hidden="false" customHeight="false" outlineLevel="0" collapsed="false">
      <c r="C610" s="181"/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6"/>
      <c r="P610" s="176"/>
      <c r="Q610" s="176"/>
      <c r="R610" s="176"/>
      <c r="S610" s="183" t="n">
        <v>0.06</v>
      </c>
      <c r="T610" s="184"/>
      <c r="U610" s="176"/>
      <c r="V610" s="176"/>
      <c r="W610" s="184"/>
      <c r="X610" s="184"/>
      <c r="Y610" s="176"/>
    </row>
    <row r="611" customFormat="false" ht="12.75" hidden="false" customHeight="false" outlineLevel="0" collapsed="false">
      <c r="C611" s="181"/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6"/>
      <c r="P611" s="176"/>
      <c r="Q611" s="176"/>
      <c r="R611" s="176"/>
      <c r="S611" s="183"/>
      <c r="T611" s="184"/>
      <c r="U611" s="176"/>
      <c r="V611" s="176"/>
      <c r="W611" s="184"/>
      <c r="X611" s="184"/>
      <c r="Y611" s="176"/>
    </row>
    <row r="612" customFormat="false" ht="12.75" hidden="false" customHeight="false" outlineLevel="0" collapsed="false">
      <c r="C612" s="181"/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6"/>
      <c r="P612" s="176"/>
      <c r="Q612" s="176"/>
      <c r="R612" s="176"/>
      <c r="S612" s="183"/>
      <c r="T612" s="184"/>
      <c r="U612" s="176"/>
      <c r="V612" s="176"/>
      <c r="W612" s="184"/>
      <c r="X612" s="184"/>
      <c r="Y612" s="176"/>
    </row>
    <row r="613" customFormat="false" ht="12.75" hidden="false" customHeight="false" outlineLevel="0" collapsed="false">
      <c r="C613" s="181"/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6"/>
      <c r="P613" s="176"/>
      <c r="Q613" s="176"/>
      <c r="R613" s="176"/>
      <c r="S613" s="183"/>
      <c r="T613" s="184"/>
      <c r="U613" s="176"/>
      <c r="V613" s="176"/>
      <c r="W613" s="184"/>
      <c r="X613" s="184"/>
      <c r="Y613" s="176"/>
    </row>
    <row r="614" customFormat="false" ht="12.75" hidden="false" customHeight="false" outlineLevel="0" collapsed="false">
      <c r="C614" s="181"/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6"/>
      <c r="P614" s="176"/>
      <c r="Q614" s="176"/>
      <c r="R614" s="176"/>
      <c r="S614" s="183"/>
      <c r="T614" s="184"/>
      <c r="U614" s="176"/>
      <c r="V614" s="176"/>
      <c r="W614" s="184"/>
      <c r="X614" s="184"/>
      <c r="Y614" s="176"/>
    </row>
    <row r="615" customFormat="false" ht="12.75" hidden="false" customHeight="false" outlineLevel="0" collapsed="false">
      <c r="C615" s="181"/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6"/>
      <c r="P615" s="176"/>
      <c r="Q615" s="176"/>
      <c r="R615" s="176"/>
      <c r="S615" s="183"/>
      <c r="T615" s="184"/>
      <c r="U615" s="176"/>
      <c r="V615" s="176"/>
      <c r="W615" s="184"/>
      <c r="X615" s="184"/>
      <c r="Y615" s="176"/>
    </row>
    <row r="616" customFormat="false" ht="12.75" hidden="false" customHeight="false" outlineLevel="0" collapsed="false">
      <c r="C616" s="181"/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6"/>
      <c r="P616" s="176"/>
      <c r="Q616" s="176"/>
      <c r="R616" s="176"/>
      <c r="S616" s="183"/>
      <c r="T616" s="184"/>
      <c r="U616" s="176"/>
      <c r="V616" s="176"/>
      <c r="W616" s="184"/>
      <c r="X616" s="184"/>
      <c r="Y616" s="176"/>
    </row>
    <row r="617" customFormat="false" ht="12.75" hidden="false" customHeight="false" outlineLevel="0" collapsed="false">
      <c r="C617" s="181"/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6"/>
      <c r="P617" s="176"/>
      <c r="Q617" s="176"/>
      <c r="R617" s="176"/>
      <c r="S617" s="183"/>
      <c r="T617" s="184"/>
      <c r="U617" s="176"/>
      <c r="V617" s="176"/>
      <c r="W617" s="184"/>
      <c r="X617" s="184"/>
      <c r="Y617" s="176"/>
    </row>
    <row r="618" customFormat="false" ht="12.75" hidden="false" customHeight="false" outlineLevel="0" collapsed="false">
      <c r="C618" s="181"/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6"/>
      <c r="P618" s="176"/>
      <c r="Q618" s="176"/>
      <c r="R618" s="176"/>
      <c r="S618" s="183"/>
      <c r="T618" s="184"/>
      <c r="U618" s="176"/>
      <c r="V618" s="176"/>
      <c r="W618" s="184"/>
      <c r="X618" s="184"/>
      <c r="Y618" s="176"/>
    </row>
    <row r="619" customFormat="false" ht="12.75" hidden="false" customHeight="false" outlineLevel="0" collapsed="false">
      <c r="C619" s="181"/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6"/>
      <c r="P619" s="176"/>
      <c r="Q619" s="176"/>
      <c r="R619" s="176"/>
      <c r="S619" s="183"/>
      <c r="T619" s="184"/>
      <c r="U619" s="176"/>
      <c r="V619" s="176"/>
      <c r="W619" s="184"/>
      <c r="X619" s="184"/>
      <c r="Y619" s="176"/>
    </row>
    <row r="620" customFormat="false" ht="12.75" hidden="false" customHeight="false" outlineLevel="0" collapsed="false">
      <c r="C620" s="181"/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6"/>
      <c r="P620" s="176"/>
      <c r="Q620" s="176"/>
      <c r="R620" s="176"/>
      <c r="S620" s="183"/>
      <c r="T620" s="184"/>
      <c r="U620" s="176"/>
      <c r="V620" s="176"/>
      <c r="W620" s="184"/>
      <c r="X620" s="184"/>
      <c r="Y620" s="176"/>
    </row>
    <row r="621" customFormat="false" ht="12.75" hidden="false" customHeight="false" outlineLevel="0" collapsed="false">
      <c r="C621" s="181"/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6"/>
      <c r="P621" s="176"/>
      <c r="Q621" s="176"/>
      <c r="R621" s="176"/>
      <c r="S621" s="183"/>
      <c r="T621" s="184"/>
      <c r="U621" s="176"/>
      <c r="V621" s="176"/>
      <c r="W621" s="184"/>
      <c r="X621" s="184"/>
      <c r="Y621" s="176"/>
    </row>
    <row r="622" customFormat="false" ht="12.75" hidden="false" customHeight="false" outlineLevel="0" collapsed="false">
      <c r="C622" s="181"/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6"/>
      <c r="P622" s="176"/>
      <c r="Q622" s="176"/>
      <c r="R622" s="176"/>
      <c r="S622" s="183"/>
      <c r="T622" s="184"/>
      <c r="U622" s="176"/>
      <c r="V622" s="176"/>
      <c r="W622" s="184"/>
      <c r="X622" s="184"/>
      <c r="Y622" s="176"/>
    </row>
    <row r="623" customFormat="false" ht="12.75" hidden="false" customHeight="false" outlineLevel="0" collapsed="false">
      <c r="C623" s="181"/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6"/>
      <c r="P623" s="176"/>
      <c r="Q623" s="176"/>
      <c r="R623" s="176"/>
      <c r="S623" s="183"/>
      <c r="T623" s="184"/>
      <c r="U623" s="176"/>
      <c r="V623" s="176"/>
      <c r="W623" s="184"/>
      <c r="X623" s="184"/>
      <c r="Y623" s="176"/>
    </row>
    <row r="624" customFormat="false" ht="12.75" hidden="false" customHeight="false" outlineLevel="0" collapsed="false">
      <c r="C624" s="181"/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6"/>
      <c r="P624" s="176"/>
      <c r="Q624" s="176"/>
      <c r="R624" s="176"/>
      <c r="S624" s="183"/>
      <c r="T624" s="184"/>
      <c r="U624" s="176"/>
      <c r="V624" s="176"/>
      <c r="W624" s="184"/>
      <c r="X624" s="184"/>
      <c r="Y624" s="176"/>
    </row>
    <row r="625" customFormat="false" ht="12.75" hidden="false" customHeight="false" outlineLevel="0" collapsed="false">
      <c r="C625" s="181"/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6"/>
      <c r="P625" s="176"/>
      <c r="Q625" s="176"/>
      <c r="R625" s="176"/>
      <c r="S625" s="183"/>
      <c r="T625" s="184"/>
      <c r="U625" s="176"/>
      <c r="V625" s="176"/>
      <c r="W625" s="184"/>
      <c r="X625" s="184"/>
      <c r="Y625" s="176"/>
    </row>
    <row r="626" customFormat="false" ht="12.75" hidden="false" customHeight="false" outlineLevel="0" collapsed="false">
      <c r="C626" s="181"/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6"/>
      <c r="P626" s="176"/>
      <c r="Q626" s="176"/>
      <c r="R626" s="176"/>
      <c r="S626" s="183"/>
      <c r="T626" s="184"/>
      <c r="U626" s="176"/>
      <c r="V626" s="176"/>
      <c r="W626" s="184"/>
      <c r="X626" s="184"/>
      <c r="Y626" s="176"/>
    </row>
    <row r="627" customFormat="false" ht="12.75" hidden="false" customHeight="false" outlineLevel="0" collapsed="false">
      <c r="C627" s="181"/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6"/>
      <c r="P627" s="176"/>
      <c r="Q627" s="176"/>
      <c r="R627" s="176"/>
      <c r="S627" s="183"/>
      <c r="T627" s="184"/>
      <c r="U627" s="176"/>
      <c r="V627" s="176"/>
      <c r="W627" s="184"/>
      <c r="X627" s="184"/>
      <c r="Y627" s="176"/>
    </row>
    <row r="628" customFormat="false" ht="12.75" hidden="false" customHeight="false" outlineLevel="0" collapsed="false">
      <c r="C628" s="181"/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6"/>
      <c r="P628" s="176"/>
      <c r="Q628" s="176"/>
      <c r="R628" s="176"/>
      <c r="S628" s="183"/>
      <c r="T628" s="184"/>
      <c r="U628" s="176"/>
      <c r="V628" s="176"/>
      <c r="W628" s="184"/>
      <c r="X628" s="184"/>
      <c r="Y628" s="176"/>
    </row>
    <row r="629" customFormat="false" ht="12.75" hidden="false" customHeight="false" outlineLevel="0" collapsed="false">
      <c r="C629" s="181"/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6"/>
      <c r="P629" s="176"/>
      <c r="Q629" s="176"/>
      <c r="R629" s="176"/>
      <c r="S629" s="183"/>
      <c r="T629" s="184"/>
      <c r="U629" s="176"/>
      <c r="V629" s="176"/>
      <c r="W629" s="184"/>
      <c r="X629" s="184"/>
      <c r="Y629" s="176"/>
    </row>
    <row r="630" customFormat="false" ht="12.75" hidden="false" customHeight="false" outlineLevel="0" collapsed="false">
      <c r="C630" s="181"/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6"/>
      <c r="P630" s="176"/>
      <c r="Q630" s="176"/>
      <c r="R630" s="176"/>
      <c r="S630" s="183"/>
      <c r="T630" s="184"/>
      <c r="U630" s="176"/>
      <c r="V630" s="176"/>
      <c r="W630" s="184"/>
      <c r="X630" s="184"/>
      <c r="Y630" s="176"/>
    </row>
    <row r="631" customFormat="false" ht="12.75" hidden="false" customHeight="false" outlineLevel="0" collapsed="false">
      <c r="C631" s="181"/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6"/>
      <c r="P631" s="176"/>
      <c r="Q631" s="176"/>
      <c r="R631" s="176"/>
      <c r="S631" s="183"/>
      <c r="T631" s="184"/>
      <c r="U631" s="176"/>
      <c r="V631" s="176"/>
      <c r="W631" s="184"/>
      <c r="X631" s="184"/>
      <c r="Y631" s="176"/>
    </row>
    <row r="632" customFormat="false" ht="12.75" hidden="false" customHeight="false" outlineLevel="0" collapsed="false">
      <c r="C632" s="181"/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6"/>
      <c r="P632" s="176"/>
      <c r="Q632" s="176"/>
      <c r="R632" s="176"/>
      <c r="S632" s="183"/>
      <c r="T632" s="184"/>
      <c r="U632" s="176"/>
      <c r="V632" s="176"/>
      <c r="W632" s="184"/>
      <c r="X632" s="184"/>
      <c r="Y632" s="176"/>
    </row>
    <row r="633" customFormat="false" ht="12.75" hidden="false" customHeight="false" outlineLevel="0" collapsed="false">
      <c r="C633" s="181"/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6"/>
      <c r="P633" s="176"/>
      <c r="Q633" s="176"/>
      <c r="R633" s="176"/>
      <c r="S633" s="183"/>
      <c r="T633" s="184"/>
      <c r="U633" s="176"/>
      <c r="V633" s="176"/>
      <c r="W633" s="184"/>
      <c r="X633" s="184"/>
      <c r="Y633" s="176"/>
    </row>
    <row r="634" customFormat="false" ht="12.75" hidden="false" customHeight="false" outlineLevel="0" collapsed="false">
      <c r="C634" s="181"/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6"/>
      <c r="P634" s="176"/>
      <c r="Q634" s="176"/>
      <c r="R634" s="176"/>
      <c r="S634" s="183"/>
      <c r="T634" s="184"/>
      <c r="U634" s="176"/>
      <c r="V634" s="176"/>
      <c r="W634" s="184"/>
      <c r="X634" s="184"/>
      <c r="Y634" s="176"/>
    </row>
    <row r="635" customFormat="false" ht="12.75" hidden="false" customHeight="false" outlineLevel="0" collapsed="false">
      <c r="C635" s="181"/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6"/>
      <c r="P635" s="176"/>
      <c r="Q635" s="176"/>
      <c r="R635" s="176"/>
      <c r="S635" s="183"/>
      <c r="T635" s="184"/>
      <c r="U635" s="176"/>
      <c r="V635" s="176"/>
      <c r="W635" s="184"/>
      <c r="X635" s="184"/>
      <c r="Y635" s="176"/>
    </row>
    <row r="636" customFormat="false" ht="12.75" hidden="false" customHeight="false" outlineLevel="0" collapsed="false">
      <c r="C636" s="181"/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6"/>
      <c r="P636" s="176"/>
      <c r="Q636" s="176"/>
      <c r="R636" s="176"/>
      <c r="S636" s="183"/>
      <c r="T636" s="184"/>
      <c r="U636" s="176"/>
      <c r="V636" s="176"/>
      <c r="W636" s="184"/>
      <c r="X636" s="184"/>
      <c r="Y636" s="176"/>
    </row>
    <row r="637" customFormat="false" ht="12.75" hidden="false" customHeight="false" outlineLevel="0" collapsed="false">
      <c r="C637" s="181"/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6"/>
      <c r="P637" s="176"/>
      <c r="Q637" s="176"/>
      <c r="R637" s="176"/>
      <c r="S637" s="183"/>
      <c r="T637" s="184"/>
      <c r="U637" s="176"/>
      <c r="V637" s="176"/>
      <c r="W637" s="184"/>
      <c r="X637" s="184"/>
      <c r="Y637" s="176"/>
    </row>
    <row r="638" customFormat="false" ht="12.75" hidden="false" customHeight="false" outlineLevel="0" collapsed="false">
      <c r="C638" s="181"/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6"/>
      <c r="P638" s="176"/>
      <c r="Q638" s="176"/>
      <c r="R638" s="176"/>
      <c r="S638" s="183"/>
      <c r="T638" s="184"/>
      <c r="U638" s="176"/>
      <c r="V638" s="176"/>
      <c r="W638" s="184"/>
      <c r="X638" s="184"/>
      <c r="Y638" s="176"/>
    </row>
    <row r="639" customFormat="false" ht="12.75" hidden="false" customHeight="false" outlineLevel="0" collapsed="false">
      <c r="C639" s="181"/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6"/>
      <c r="P639" s="176"/>
      <c r="Q639" s="176"/>
      <c r="R639" s="176"/>
      <c r="S639" s="183"/>
      <c r="T639" s="184"/>
      <c r="U639" s="176"/>
      <c r="V639" s="176"/>
      <c r="W639" s="184"/>
      <c r="X639" s="184"/>
      <c r="Y639" s="176"/>
    </row>
    <row r="640" customFormat="false" ht="12.75" hidden="false" customHeight="false" outlineLevel="0" collapsed="false">
      <c r="C640" s="181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6"/>
      <c r="P640" s="176"/>
      <c r="Q640" s="176"/>
      <c r="R640" s="176"/>
      <c r="S640" s="183"/>
      <c r="T640" s="184"/>
      <c r="U640" s="176"/>
      <c r="V640" s="176"/>
      <c r="W640" s="184"/>
      <c r="X640" s="184"/>
      <c r="Y640" s="176"/>
    </row>
    <row r="641" customFormat="false" ht="12.75" hidden="false" customHeight="false" outlineLevel="0" collapsed="false">
      <c r="C641" s="181"/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6"/>
      <c r="P641" s="176"/>
      <c r="Q641" s="176"/>
      <c r="R641" s="176"/>
      <c r="S641" s="183"/>
      <c r="T641" s="184"/>
      <c r="U641" s="176"/>
      <c r="V641" s="176"/>
      <c r="W641" s="184"/>
      <c r="X641" s="184"/>
      <c r="Y641" s="176"/>
    </row>
    <row r="642" customFormat="false" ht="12.75" hidden="false" customHeight="false" outlineLevel="0" collapsed="false">
      <c r="C642" s="181"/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6"/>
      <c r="P642" s="176"/>
      <c r="Q642" s="176"/>
      <c r="R642" s="176"/>
      <c r="S642" s="183"/>
      <c r="T642" s="184"/>
      <c r="U642" s="176"/>
      <c r="V642" s="176"/>
      <c r="W642" s="184"/>
      <c r="X642" s="184"/>
      <c r="Y642" s="176"/>
    </row>
    <row r="643" customFormat="false" ht="12.75" hidden="false" customHeight="false" outlineLevel="0" collapsed="false">
      <c r="C643" s="181"/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6"/>
      <c r="P643" s="176"/>
      <c r="Q643" s="176"/>
      <c r="R643" s="176"/>
      <c r="S643" s="183"/>
      <c r="T643" s="184"/>
      <c r="U643" s="176"/>
      <c r="V643" s="176"/>
      <c r="W643" s="184"/>
      <c r="X643" s="184"/>
      <c r="Y643" s="176"/>
    </row>
    <row r="644" customFormat="false" ht="12.75" hidden="false" customHeight="false" outlineLevel="0" collapsed="false">
      <c r="C644" s="181"/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6"/>
      <c r="P644" s="176"/>
      <c r="Q644" s="176"/>
      <c r="R644" s="176"/>
      <c r="S644" s="183"/>
      <c r="T644" s="184"/>
      <c r="U644" s="176"/>
      <c r="V644" s="176"/>
      <c r="W644" s="184"/>
      <c r="X644" s="184"/>
      <c r="Y644" s="176"/>
    </row>
    <row r="645" customFormat="false" ht="12.75" hidden="false" customHeight="false" outlineLevel="0" collapsed="false">
      <c r="C645" s="181"/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6"/>
      <c r="P645" s="176"/>
      <c r="Q645" s="176"/>
      <c r="R645" s="176"/>
      <c r="S645" s="183"/>
      <c r="T645" s="184"/>
      <c r="U645" s="176"/>
      <c r="V645" s="176"/>
      <c r="W645" s="184"/>
      <c r="X645" s="184"/>
      <c r="Y645" s="176"/>
    </row>
    <row r="646" customFormat="false" ht="12.75" hidden="false" customHeight="false" outlineLevel="0" collapsed="false">
      <c r="C646" s="181"/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6"/>
      <c r="P646" s="176"/>
      <c r="Q646" s="176"/>
      <c r="R646" s="176"/>
      <c r="S646" s="183"/>
      <c r="T646" s="184"/>
      <c r="U646" s="176"/>
      <c r="V646" s="176"/>
      <c r="W646" s="184"/>
      <c r="X646" s="184"/>
      <c r="Y646" s="176"/>
    </row>
    <row r="647" customFormat="false" ht="12.75" hidden="false" customHeight="false" outlineLevel="0" collapsed="false">
      <c r="C647" s="181"/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6"/>
      <c r="P647" s="176"/>
      <c r="Q647" s="176"/>
      <c r="R647" s="176"/>
      <c r="S647" s="183"/>
      <c r="T647" s="184"/>
      <c r="U647" s="176"/>
      <c r="V647" s="176"/>
      <c r="W647" s="184"/>
      <c r="X647" s="184"/>
      <c r="Y647" s="176"/>
    </row>
    <row r="648" customFormat="false" ht="12.75" hidden="false" customHeight="false" outlineLevel="0" collapsed="false">
      <c r="C648" s="181"/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6"/>
      <c r="P648" s="176"/>
      <c r="Q648" s="176"/>
      <c r="R648" s="176"/>
      <c r="S648" s="183"/>
      <c r="T648" s="184"/>
      <c r="U648" s="176"/>
      <c r="V648" s="176"/>
      <c r="W648" s="184"/>
      <c r="X648" s="184"/>
      <c r="Y648" s="176"/>
    </row>
    <row r="649" customFormat="false" ht="12.75" hidden="false" customHeight="false" outlineLevel="0" collapsed="false">
      <c r="C649" s="181"/>
    </row>
    <row r="650" customFormat="false" ht="12.75" hidden="false" customHeight="false" outlineLevel="0" collapsed="false">
      <c r="C650" s="181"/>
    </row>
    <row r="651" customFormat="false" ht="12.75" hidden="false" customHeight="false" outlineLevel="0" collapsed="false">
      <c r="C651" s="181"/>
    </row>
    <row r="652" customFormat="false" ht="12.75" hidden="false" customHeight="false" outlineLevel="0" collapsed="false">
      <c r="C652" s="181"/>
    </row>
    <row r="653" customFormat="false" ht="12.75" hidden="false" customHeight="false" outlineLevel="0" collapsed="false">
      <c r="C653" s="181"/>
    </row>
    <row r="654" customFormat="false" ht="12.75" hidden="false" customHeight="false" outlineLevel="0" collapsed="false">
      <c r="C654" s="181"/>
    </row>
    <row r="655" customFormat="false" ht="12.75" hidden="false" customHeight="false" outlineLevel="0" collapsed="false">
      <c r="C655" s="181"/>
    </row>
    <row r="656" customFormat="false" ht="12.75" hidden="false" customHeight="false" outlineLevel="0" collapsed="false">
      <c r="C656" s="181"/>
    </row>
    <row r="657" customFormat="false" ht="12.75" hidden="false" customHeight="false" outlineLevel="0" collapsed="false">
      <c r="C657" s="181"/>
    </row>
    <row r="658" customFormat="false" ht="12.75" hidden="false" customHeight="false" outlineLevel="0" collapsed="false">
      <c r="C658" s="181"/>
    </row>
    <row r="659" customFormat="false" ht="12.75" hidden="false" customHeight="false" outlineLevel="0" collapsed="false">
      <c r="C659" s="181"/>
    </row>
    <row r="660" customFormat="false" ht="12.75" hidden="false" customHeight="false" outlineLevel="0" collapsed="false">
      <c r="C660" s="181"/>
    </row>
    <row r="661" customFormat="false" ht="12.75" hidden="false" customHeight="false" outlineLevel="0" collapsed="false">
      <c r="C661" s="181"/>
    </row>
    <row r="662" customFormat="false" ht="12.75" hidden="false" customHeight="false" outlineLevel="0" collapsed="false">
      <c r="C662" s="181"/>
    </row>
    <row r="663" customFormat="false" ht="12.75" hidden="false" customHeight="false" outlineLevel="0" collapsed="false">
      <c r="C663" s="181"/>
    </row>
    <row r="664" customFormat="false" ht="12.75" hidden="false" customHeight="false" outlineLevel="0" collapsed="false">
      <c r="C664" s="181"/>
    </row>
    <row r="665" customFormat="false" ht="12.75" hidden="false" customHeight="false" outlineLevel="0" collapsed="false">
      <c r="C665" s="181"/>
    </row>
    <row r="666" customFormat="false" ht="12.75" hidden="false" customHeight="false" outlineLevel="0" collapsed="false">
      <c r="C666" s="181"/>
    </row>
    <row r="667" customFormat="false" ht="12.75" hidden="false" customHeight="false" outlineLevel="0" collapsed="false">
      <c r="C667" s="181"/>
    </row>
    <row r="668" customFormat="false" ht="12.75" hidden="false" customHeight="false" outlineLevel="0" collapsed="false">
      <c r="C668" s="181"/>
    </row>
    <row r="669" customFormat="false" ht="12.75" hidden="false" customHeight="false" outlineLevel="0" collapsed="false">
      <c r="C669" s="181"/>
    </row>
    <row r="670" customFormat="false" ht="12.75" hidden="false" customHeight="false" outlineLevel="0" collapsed="false">
      <c r="C670" s="181"/>
    </row>
    <row r="671" customFormat="false" ht="12.75" hidden="false" customHeight="false" outlineLevel="0" collapsed="false">
      <c r="C671" s="181"/>
    </row>
    <row r="672" customFormat="false" ht="12.75" hidden="false" customHeight="false" outlineLevel="0" collapsed="false">
      <c r="C672" s="181"/>
    </row>
    <row r="673" customFormat="false" ht="12.75" hidden="false" customHeight="false" outlineLevel="0" collapsed="false">
      <c r="C673" s="181"/>
    </row>
    <row r="674" customFormat="false" ht="12.75" hidden="false" customHeight="false" outlineLevel="0" collapsed="false">
      <c r="C674" s="181"/>
    </row>
    <row r="675" customFormat="false" ht="12.75" hidden="false" customHeight="false" outlineLevel="0" collapsed="false">
      <c r="C675" s="181"/>
    </row>
    <row r="676" customFormat="false" ht="12.75" hidden="false" customHeight="false" outlineLevel="0" collapsed="false">
      <c r="C676" s="181"/>
    </row>
    <row r="677" customFormat="false" ht="12.75" hidden="false" customHeight="false" outlineLevel="0" collapsed="false">
      <c r="C677" s="181"/>
    </row>
    <row r="678" customFormat="false" ht="12.75" hidden="false" customHeight="false" outlineLevel="0" collapsed="false">
      <c r="C678" s="181"/>
    </row>
    <row r="679" customFormat="false" ht="12.75" hidden="false" customHeight="false" outlineLevel="0" collapsed="false">
      <c r="C679" s="181"/>
    </row>
    <row r="680" customFormat="false" ht="12.75" hidden="false" customHeight="false" outlineLevel="0" collapsed="false">
      <c r="C680" s="181"/>
    </row>
    <row r="681" customFormat="false" ht="12.75" hidden="false" customHeight="false" outlineLevel="0" collapsed="false">
      <c r="C681" s="181"/>
    </row>
    <row r="682" customFormat="false" ht="12.75" hidden="false" customHeight="false" outlineLevel="0" collapsed="false">
      <c r="C682" s="181"/>
    </row>
    <row r="683" customFormat="false" ht="12.75" hidden="false" customHeight="false" outlineLevel="0" collapsed="false">
      <c r="C683" s="181"/>
    </row>
    <row r="684" customFormat="false" ht="12.75" hidden="false" customHeight="false" outlineLevel="0" collapsed="false">
      <c r="C684" s="181"/>
    </row>
    <row r="685" customFormat="false" ht="12.75" hidden="false" customHeight="false" outlineLevel="0" collapsed="false">
      <c r="C685" s="181"/>
    </row>
    <row r="686" customFormat="false" ht="12.75" hidden="false" customHeight="false" outlineLevel="0" collapsed="false">
      <c r="C686" s="181"/>
    </row>
    <row r="687" customFormat="false" ht="12.75" hidden="false" customHeight="false" outlineLevel="0" collapsed="false">
      <c r="C687" s="181"/>
    </row>
    <row r="688" customFormat="false" ht="12.75" hidden="false" customHeight="false" outlineLevel="0" collapsed="false">
      <c r="C688" s="181"/>
    </row>
    <row r="689" customFormat="false" ht="12.75" hidden="false" customHeight="false" outlineLevel="0" collapsed="false">
      <c r="C689" s="181"/>
    </row>
    <row r="690" customFormat="false" ht="12.75" hidden="false" customHeight="false" outlineLevel="0" collapsed="false">
      <c r="C690" s="181"/>
    </row>
    <row r="691" customFormat="false" ht="12.75" hidden="false" customHeight="false" outlineLevel="0" collapsed="false">
      <c r="C691" s="181"/>
    </row>
    <row r="692" customFormat="false" ht="12.75" hidden="false" customHeight="false" outlineLevel="0" collapsed="false">
      <c r="C692" s="181"/>
    </row>
    <row r="693" customFormat="false" ht="12.75" hidden="false" customHeight="false" outlineLevel="0" collapsed="false">
      <c r="C693" s="181"/>
    </row>
    <row r="694" customFormat="false" ht="12.75" hidden="false" customHeight="false" outlineLevel="0" collapsed="false">
      <c r="C694" s="181"/>
    </row>
    <row r="695" customFormat="false" ht="12.75" hidden="false" customHeight="false" outlineLevel="0" collapsed="false">
      <c r="C695" s="181"/>
    </row>
    <row r="696" customFormat="false" ht="12.75" hidden="false" customHeight="false" outlineLevel="0" collapsed="false">
      <c r="C696" s="181"/>
    </row>
    <row r="697" customFormat="false" ht="12.75" hidden="false" customHeight="false" outlineLevel="0" collapsed="false">
      <c r="C697" s="181"/>
    </row>
    <row r="698" customFormat="false" ht="12.75" hidden="false" customHeight="false" outlineLevel="0" collapsed="false">
      <c r="C698" s="181"/>
    </row>
    <row r="699" customFormat="false" ht="12.75" hidden="false" customHeight="false" outlineLevel="0" collapsed="false">
      <c r="C699" s="181"/>
    </row>
    <row r="700" customFormat="false" ht="12.75" hidden="false" customHeight="false" outlineLevel="0" collapsed="false">
      <c r="C700" s="181"/>
    </row>
    <row r="701" customFormat="false" ht="12.75" hidden="false" customHeight="false" outlineLevel="0" collapsed="false">
      <c r="C701" s="181"/>
    </row>
    <row r="702" customFormat="false" ht="12.75" hidden="false" customHeight="false" outlineLevel="0" collapsed="false">
      <c r="C702" s="181"/>
    </row>
    <row r="703" customFormat="false" ht="12.75" hidden="false" customHeight="false" outlineLevel="0" collapsed="false">
      <c r="C703" s="181"/>
    </row>
    <row r="704" customFormat="false" ht="12.75" hidden="false" customHeight="false" outlineLevel="0" collapsed="false">
      <c r="C704" s="181"/>
    </row>
    <row r="705" customFormat="false" ht="12.75" hidden="false" customHeight="false" outlineLevel="0" collapsed="false">
      <c r="C705" s="181"/>
    </row>
    <row r="706" customFormat="false" ht="12.75" hidden="false" customHeight="false" outlineLevel="0" collapsed="false">
      <c r="C706" s="181"/>
    </row>
    <row r="707" customFormat="false" ht="12.75" hidden="false" customHeight="false" outlineLevel="0" collapsed="false">
      <c r="C707" s="181"/>
    </row>
    <row r="708" customFormat="false" ht="12.75" hidden="false" customHeight="false" outlineLevel="0" collapsed="false">
      <c r="C708" s="181"/>
    </row>
    <row r="709" customFormat="false" ht="12.75" hidden="false" customHeight="false" outlineLevel="0" collapsed="false">
      <c r="C709" s="181"/>
    </row>
    <row r="710" customFormat="false" ht="12.75" hidden="false" customHeight="false" outlineLevel="0" collapsed="false">
      <c r="C710" s="181"/>
    </row>
    <row r="711" customFormat="false" ht="12.75" hidden="false" customHeight="false" outlineLevel="0" collapsed="false">
      <c r="C711" s="181"/>
    </row>
    <row r="712" customFormat="false" ht="12.75" hidden="false" customHeight="false" outlineLevel="0" collapsed="false">
      <c r="C712" s="181"/>
    </row>
    <row r="713" customFormat="false" ht="12.75" hidden="false" customHeight="false" outlineLevel="0" collapsed="false">
      <c r="C713" s="181"/>
    </row>
    <row r="714" customFormat="false" ht="12.75" hidden="false" customHeight="false" outlineLevel="0" collapsed="false">
      <c r="C714" s="181"/>
    </row>
    <row r="715" customFormat="false" ht="12.75" hidden="false" customHeight="false" outlineLevel="0" collapsed="false">
      <c r="C715" s="181"/>
    </row>
    <row r="716" customFormat="false" ht="12.75" hidden="false" customHeight="false" outlineLevel="0" collapsed="false">
      <c r="C716" s="181"/>
    </row>
    <row r="717" customFormat="false" ht="12.75" hidden="false" customHeight="false" outlineLevel="0" collapsed="false">
      <c r="C717" s="181"/>
    </row>
    <row r="718" customFormat="false" ht="12.75" hidden="false" customHeight="false" outlineLevel="0" collapsed="false">
      <c r="C718" s="181"/>
    </row>
    <row r="719" customFormat="false" ht="12.75" hidden="false" customHeight="false" outlineLevel="0" collapsed="false">
      <c r="C719" s="181"/>
    </row>
    <row r="720" customFormat="false" ht="12.75" hidden="false" customHeight="false" outlineLevel="0" collapsed="false">
      <c r="C720" s="181"/>
    </row>
    <row r="721" customFormat="false" ht="12.75" hidden="false" customHeight="false" outlineLevel="0" collapsed="false">
      <c r="C721" s="181"/>
    </row>
    <row r="722" customFormat="false" ht="12.75" hidden="false" customHeight="false" outlineLevel="0" collapsed="false">
      <c r="C722" s="181"/>
    </row>
    <row r="723" customFormat="false" ht="12.75" hidden="false" customHeight="false" outlineLevel="0" collapsed="false">
      <c r="C723" s="181"/>
    </row>
    <row r="724" customFormat="false" ht="12.75" hidden="false" customHeight="false" outlineLevel="0" collapsed="false">
      <c r="C724" s="181"/>
    </row>
    <row r="725" customFormat="false" ht="12.75" hidden="false" customHeight="false" outlineLevel="0" collapsed="false">
      <c r="C725" s="181"/>
    </row>
    <row r="726" customFormat="false" ht="12.75" hidden="false" customHeight="false" outlineLevel="0" collapsed="false">
      <c r="C726" s="181"/>
    </row>
    <row r="727" customFormat="false" ht="12.75" hidden="false" customHeight="false" outlineLevel="0" collapsed="false">
      <c r="C727" s="181"/>
    </row>
    <row r="728" customFormat="false" ht="12.75" hidden="false" customHeight="false" outlineLevel="0" collapsed="false">
      <c r="C728" s="181"/>
    </row>
    <row r="729" customFormat="false" ht="12.75" hidden="false" customHeight="false" outlineLevel="0" collapsed="false">
      <c r="C729" s="181"/>
    </row>
    <row r="730" customFormat="false" ht="12.75" hidden="false" customHeight="false" outlineLevel="0" collapsed="false">
      <c r="C730" s="181"/>
    </row>
    <row r="731" customFormat="false" ht="12.75" hidden="false" customHeight="false" outlineLevel="0" collapsed="false">
      <c r="C731" s="181"/>
    </row>
    <row r="732" customFormat="false" ht="12.75" hidden="false" customHeight="false" outlineLevel="0" collapsed="false">
      <c r="C732" s="181"/>
    </row>
    <row r="733" customFormat="false" ht="12.75" hidden="false" customHeight="false" outlineLevel="0" collapsed="false">
      <c r="C733" s="181"/>
    </row>
    <row r="734" customFormat="false" ht="12.75" hidden="false" customHeight="false" outlineLevel="0" collapsed="false">
      <c r="C734" s="181"/>
    </row>
    <row r="735" customFormat="false" ht="12.75" hidden="false" customHeight="false" outlineLevel="0" collapsed="false">
      <c r="C735" s="181"/>
    </row>
    <row r="736" customFormat="false" ht="12.75" hidden="false" customHeight="false" outlineLevel="0" collapsed="false">
      <c r="C736" s="181"/>
    </row>
    <row r="737" customFormat="false" ht="12.75" hidden="false" customHeight="false" outlineLevel="0" collapsed="false">
      <c r="C737" s="181"/>
    </row>
    <row r="738" customFormat="false" ht="12.75" hidden="false" customHeight="false" outlineLevel="0" collapsed="false">
      <c r="C738" s="181"/>
    </row>
    <row r="739" customFormat="false" ht="12.75" hidden="false" customHeight="false" outlineLevel="0" collapsed="false">
      <c r="C739" s="181"/>
    </row>
    <row r="740" customFormat="false" ht="12.75" hidden="false" customHeight="false" outlineLevel="0" collapsed="false">
      <c r="C740" s="181"/>
    </row>
    <row r="741" customFormat="false" ht="12.75" hidden="false" customHeight="false" outlineLevel="0" collapsed="false">
      <c r="C741" s="181"/>
    </row>
    <row r="742" customFormat="false" ht="12.75" hidden="false" customHeight="false" outlineLevel="0" collapsed="false">
      <c r="C742" s="181"/>
    </row>
    <row r="743" customFormat="false" ht="12.75" hidden="false" customHeight="false" outlineLevel="0" collapsed="false">
      <c r="C743" s="181"/>
    </row>
    <row r="744" customFormat="false" ht="12.75" hidden="false" customHeight="false" outlineLevel="0" collapsed="false">
      <c r="C744" s="181"/>
    </row>
    <row r="745" customFormat="false" ht="12.75" hidden="false" customHeight="false" outlineLevel="0" collapsed="false">
      <c r="C745" s="181"/>
    </row>
    <row r="746" customFormat="false" ht="12.75" hidden="false" customHeight="false" outlineLevel="0" collapsed="false">
      <c r="C746" s="181"/>
    </row>
    <row r="747" customFormat="false" ht="12.75" hidden="false" customHeight="false" outlineLevel="0" collapsed="false">
      <c r="C747" s="181"/>
    </row>
    <row r="748" customFormat="false" ht="12.75" hidden="false" customHeight="false" outlineLevel="0" collapsed="false">
      <c r="C748" s="181"/>
    </row>
    <row r="749" customFormat="false" ht="12.75" hidden="false" customHeight="false" outlineLevel="0" collapsed="false">
      <c r="C749" s="181"/>
    </row>
    <row r="750" customFormat="false" ht="12.75" hidden="false" customHeight="false" outlineLevel="0" collapsed="false">
      <c r="C750" s="181"/>
    </row>
    <row r="751" customFormat="false" ht="12.75" hidden="false" customHeight="false" outlineLevel="0" collapsed="false">
      <c r="C751" s="181"/>
    </row>
    <row r="752" customFormat="false" ht="12.75" hidden="false" customHeight="false" outlineLevel="0" collapsed="false">
      <c r="C752" s="181"/>
    </row>
    <row r="753" customFormat="false" ht="12.75" hidden="false" customHeight="false" outlineLevel="0" collapsed="false">
      <c r="C753" s="181"/>
    </row>
    <row r="754" customFormat="false" ht="12.75" hidden="false" customHeight="false" outlineLevel="0" collapsed="false">
      <c r="C754" s="181"/>
    </row>
    <row r="755" customFormat="false" ht="12.75" hidden="false" customHeight="false" outlineLevel="0" collapsed="false">
      <c r="C755" s="181"/>
    </row>
    <row r="756" customFormat="false" ht="12.75" hidden="false" customHeight="false" outlineLevel="0" collapsed="false">
      <c r="C756" s="181"/>
    </row>
    <row r="757" customFormat="false" ht="12.75" hidden="false" customHeight="false" outlineLevel="0" collapsed="false">
      <c r="C757" s="181"/>
    </row>
    <row r="758" customFormat="false" ht="12.75" hidden="false" customHeight="false" outlineLevel="0" collapsed="false">
      <c r="C758" s="181"/>
    </row>
    <row r="759" customFormat="false" ht="12.75" hidden="false" customHeight="false" outlineLevel="0" collapsed="false">
      <c r="C759" s="181"/>
    </row>
    <row r="760" customFormat="false" ht="12.75" hidden="false" customHeight="false" outlineLevel="0" collapsed="false">
      <c r="C760" s="181"/>
    </row>
    <row r="761" customFormat="false" ht="12.75" hidden="false" customHeight="false" outlineLevel="0" collapsed="false">
      <c r="C761" s="181"/>
    </row>
    <row r="762" customFormat="false" ht="12.75" hidden="false" customHeight="false" outlineLevel="0" collapsed="false">
      <c r="C762" s="181"/>
    </row>
    <row r="763" customFormat="false" ht="12.75" hidden="false" customHeight="false" outlineLevel="0" collapsed="false">
      <c r="C763" s="181"/>
    </row>
    <row r="764" customFormat="false" ht="12.75" hidden="false" customHeight="false" outlineLevel="0" collapsed="false">
      <c r="C764" s="181"/>
    </row>
    <row r="765" customFormat="false" ht="12.75" hidden="false" customHeight="false" outlineLevel="0" collapsed="false">
      <c r="C765" s="181"/>
    </row>
    <row r="766" customFormat="false" ht="12.75" hidden="false" customHeight="false" outlineLevel="0" collapsed="false">
      <c r="C766" s="181"/>
    </row>
    <row r="767" customFormat="false" ht="12.75" hidden="false" customHeight="false" outlineLevel="0" collapsed="false">
      <c r="C767" s="181"/>
    </row>
    <row r="768" customFormat="false" ht="12.75" hidden="false" customHeight="false" outlineLevel="0" collapsed="false">
      <c r="C768" s="1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9" activeCellId="0" sqref="M9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85" width="13.99"/>
    <col collapsed="false" customWidth="true" hidden="false" outlineLevel="0" max="2" min="2" style="185" width="13.28"/>
    <col collapsed="false" customWidth="false" hidden="false" outlineLevel="0" max="9" min="3" style="185" width="9.14"/>
    <col collapsed="false" customWidth="true" hidden="false" outlineLevel="0" max="10" min="10" style="185" width="14.41"/>
    <col collapsed="false" customWidth="false" hidden="false" outlineLevel="0" max="257" min="11" style="185" width="9.14"/>
  </cols>
  <sheetData>
    <row r="1" customFormat="false" ht="15" hidden="false" customHeight="false" outlineLevel="0" collapsed="false">
      <c r="A1" s="186"/>
      <c r="B1" s="187" t="str">
        <f aca="false" t="array" ref="B1:K1">TRANSPOSE(A2:A11)</f>
        <v>Aluminium</v>
      </c>
      <c r="C1" s="188" t="str">
        <v>Copper</v>
      </c>
      <c r="D1" s="188" t="str">
        <v>Lead</v>
      </c>
      <c r="E1" s="188" t="str">
        <v>Nickel</v>
      </c>
      <c r="F1" s="188" t="str">
        <v>Silver</v>
      </c>
      <c r="G1" s="188" t="str">
        <v>Tin</v>
      </c>
      <c r="H1" s="188" t="str">
        <v>Zinc</v>
      </c>
      <c r="I1" s="188" t="str">
        <v>Gold</v>
      </c>
      <c r="J1" s="188" t="str">
        <v>Cocoa Beans</v>
      </c>
      <c r="K1" s="189" t="str">
        <v>TC</v>
      </c>
    </row>
    <row r="2" customFormat="false" ht="15" hidden="false" customHeight="false" outlineLevel="0" collapsed="false">
      <c r="A2" s="190" t="s">
        <v>8</v>
      </c>
      <c r="B2" s="191" t="n">
        <v>1</v>
      </c>
      <c r="C2" s="192" t="n">
        <v>0.671110995327074</v>
      </c>
      <c r="D2" s="192" t="n">
        <v>0.286558060161484</v>
      </c>
      <c r="E2" s="193" t="n">
        <v>0.403799039304652</v>
      </c>
      <c r="F2" s="194" t="n">
        <v>0.0468298003713179</v>
      </c>
      <c r="G2" s="192" t="n">
        <v>0.198644953285965</v>
      </c>
      <c r="H2" s="192" t="n">
        <v>0.471045563836636</v>
      </c>
      <c r="I2" s="194" t="n">
        <v>-0.186249961633943</v>
      </c>
      <c r="J2" s="192" t="n">
        <v>-0.042270721098616</v>
      </c>
      <c r="K2" s="195" t="n">
        <v>0</v>
      </c>
    </row>
    <row r="3" customFormat="false" ht="15" hidden="false" customHeight="false" outlineLevel="0" collapsed="false">
      <c r="A3" s="196" t="s">
        <v>10</v>
      </c>
      <c r="B3" s="197" t="n">
        <v>0.671110995327074</v>
      </c>
      <c r="C3" s="198" t="n">
        <v>1</v>
      </c>
      <c r="D3" s="198" t="n">
        <v>0.419969298825469</v>
      </c>
      <c r="E3" s="199" t="n">
        <v>0.519042235148566</v>
      </c>
      <c r="F3" s="200" t="n">
        <v>0.0419315761470088</v>
      </c>
      <c r="G3" s="198" t="n">
        <v>0.197325760963671</v>
      </c>
      <c r="H3" s="198" t="n">
        <v>0.641199530928364</v>
      </c>
      <c r="I3" s="200" t="n">
        <v>-0.0270368171865685</v>
      </c>
      <c r="J3" s="198" t="n">
        <v>0.096360298905931</v>
      </c>
      <c r="K3" s="201" t="n">
        <v>0</v>
      </c>
    </row>
    <row r="4" customFormat="false" ht="15" hidden="false" customHeight="false" outlineLevel="0" collapsed="false">
      <c r="A4" s="196" t="s">
        <v>12</v>
      </c>
      <c r="B4" s="197" t="n">
        <v>0.286558060161484</v>
      </c>
      <c r="C4" s="198" t="n">
        <v>0.419969298825469</v>
      </c>
      <c r="D4" s="198" t="n">
        <v>1</v>
      </c>
      <c r="E4" s="199" t="n">
        <v>0.216990681021913</v>
      </c>
      <c r="F4" s="200" t="n">
        <v>0.0769948797046811</v>
      </c>
      <c r="G4" s="198" t="n">
        <v>0.130152780626529</v>
      </c>
      <c r="H4" s="198" t="n">
        <v>0.388083445622753</v>
      </c>
      <c r="I4" s="200" t="n">
        <v>-0.120934602593392</v>
      </c>
      <c r="J4" s="198" t="n">
        <v>0.0876472857810551</v>
      </c>
      <c r="K4" s="201" t="n">
        <v>0</v>
      </c>
    </row>
    <row r="5" customFormat="false" ht="15" hidden="false" customHeight="false" outlineLevel="0" collapsed="false">
      <c r="A5" s="202" t="s">
        <v>14</v>
      </c>
      <c r="B5" s="203" t="n">
        <v>0.403799039304652</v>
      </c>
      <c r="C5" s="199" t="n">
        <v>0.519042235148566</v>
      </c>
      <c r="D5" s="199" t="n">
        <v>0.216990681021913</v>
      </c>
      <c r="E5" s="199" t="n">
        <v>1</v>
      </c>
      <c r="F5" s="200" t="n">
        <v>0.123637660486768</v>
      </c>
      <c r="G5" s="199" t="n">
        <v>0.0793767257760028</v>
      </c>
      <c r="H5" s="199" t="n">
        <v>0.45980277107964</v>
      </c>
      <c r="I5" s="200" t="n">
        <v>-0.0302045812206169</v>
      </c>
      <c r="J5" s="199" t="n">
        <v>0.122431568860726</v>
      </c>
      <c r="K5" s="204" t="n">
        <v>0</v>
      </c>
    </row>
    <row r="6" customFormat="false" ht="15" hidden="false" customHeight="false" outlineLevel="0" collapsed="false">
      <c r="A6" s="202" t="s">
        <v>16</v>
      </c>
      <c r="B6" s="205" t="n">
        <v>0.0468298003713179</v>
      </c>
      <c r="C6" s="200" t="n">
        <v>0.0419315761470088</v>
      </c>
      <c r="D6" s="200" t="n">
        <v>0.0769948797046811</v>
      </c>
      <c r="E6" s="200" t="n">
        <v>0.123637660486768</v>
      </c>
      <c r="F6" s="200" t="n">
        <v>1</v>
      </c>
      <c r="G6" s="200" t="n">
        <v>-0.14728478816218</v>
      </c>
      <c r="H6" s="200" t="n">
        <v>0.000257567331539628</v>
      </c>
      <c r="I6" s="200" t="n">
        <v>0.0728573408171982</v>
      </c>
      <c r="J6" s="200" t="n">
        <v>-0.122465168899444</v>
      </c>
      <c r="K6" s="206" t="n">
        <v>0</v>
      </c>
    </row>
    <row r="7" customFormat="false" ht="15" hidden="false" customHeight="false" outlineLevel="0" collapsed="false">
      <c r="A7" s="202" t="s">
        <v>20</v>
      </c>
      <c r="B7" s="197" t="n">
        <v>0.198644953285965</v>
      </c>
      <c r="C7" s="198" t="n">
        <v>0.197325760963671</v>
      </c>
      <c r="D7" s="198" t="n">
        <v>0.130152780626529</v>
      </c>
      <c r="E7" s="199" t="n">
        <v>0.0793767257760028</v>
      </c>
      <c r="F7" s="200" t="n">
        <v>-0.14728478816218</v>
      </c>
      <c r="G7" s="198" t="n">
        <v>1</v>
      </c>
      <c r="H7" s="198" t="n">
        <v>0.302007070507555</v>
      </c>
      <c r="I7" s="200" t="n">
        <v>-0.0368453029070415</v>
      </c>
      <c r="J7" s="198" t="n">
        <v>0.1818851981093</v>
      </c>
      <c r="K7" s="201" t="n">
        <v>0</v>
      </c>
    </row>
    <row r="8" customFormat="false" ht="15" hidden="false" customHeight="false" outlineLevel="0" collapsed="false">
      <c r="A8" s="202" t="s">
        <v>24</v>
      </c>
      <c r="B8" s="197" t="n">
        <v>0.471045563836636</v>
      </c>
      <c r="C8" s="198" t="n">
        <v>0.641199530928364</v>
      </c>
      <c r="D8" s="198" t="n">
        <v>0.388083445622753</v>
      </c>
      <c r="E8" s="199" t="n">
        <v>0.45980277107964</v>
      </c>
      <c r="F8" s="200" t="n">
        <v>0.000257567331539628</v>
      </c>
      <c r="G8" s="198" t="n">
        <v>0.302007070507555</v>
      </c>
      <c r="H8" s="198" t="n">
        <v>1</v>
      </c>
      <c r="I8" s="200" t="n">
        <v>-0.101038938091587</v>
      </c>
      <c r="J8" s="198" t="n">
        <v>0.155072204481609</v>
      </c>
      <c r="K8" s="201" t="n">
        <v>0</v>
      </c>
    </row>
    <row r="9" customFormat="false" ht="15" hidden="false" customHeight="false" outlineLevel="0" collapsed="false">
      <c r="A9" s="202" t="s">
        <v>26</v>
      </c>
      <c r="B9" s="205" t="n">
        <v>-0.186249961633943</v>
      </c>
      <c r="C9" s="200" t="n">
        <v>-0.0270368171865685</v>
      </c>
      <c r="D9" s="200" t="n">
        <v>-0.120934602593392</v>
      </c>
      <c r="E9" s="200" t="n">
        <v>-0.0302045812206169</v>
      </c>
      <c r="F9" s="200" t="n">
        <v>0.0728573408171982</v>
      </c>
      <c r="G9" s="200" t="n">
        <v>-0.0368453029070415</v>
      </c>
      <c r="H9" s="200" t="n">
        <v>-0.101038938091587</v>
      </c>
      <c r="I9" s="200" t="n">
        <v>1</v>
      </c>
      <c r="J9" s="200" t="n">
        <v>-0.0633280942464275</v>
      </c>
      <c r="K9" s="206" t="n">
        <v>0</v>
      </c>
    </row>
    <row r="10" customFormat="false" ht="15" hidden="false" customHeight="false" outlineLevel="0" collapsed="false">
      <c r="A10" s="202" t="s">
        <v>28</v>
      </c>
      <c r="B10" s="197" t="n">
        <v>-0.042270721098616</v>
      </c>
      <c r="C10" s="198" t="n">
        <v>0.096360298905931</v>
      </c>
      <c r="D10" s="198" t="n">
        <v>0.0876472857810551</v>
      </c>
      <c r="E10" s="199" t="n">
        <v>0.122431568860726</v>
      </c>
      <c r="F10" s="200" t="n">
        <v>-0.122465168899444</v>
      </c>
      <c r="G10" s="198" t="n">
        <v>0.1818851981093</v>
      </c>
      <c r="H10" s="198" t="n">
        <v>0.155072204481609</v>
      </c>
      <c r="I10" s="200" t="n">
        <v>-0.0633280942464275</v>
      </c>
      <c r="J10" s="198" t="n">
        <v>1</v>
      </c>
      <c r="K10" s="201" t="n">
        <v>0</v>
      </c>
    </row>
    <row r="11" customFormat="false" ht="15" hidden="false" customHeight="false" outlineLevel="0" collapsed="false">
      <c r="A11" s="207" t="s">
        <v>29</v>
      </c>
      <c r="B11" s="208" t="n">
        <v>0</v>
      </c>
      <c r="C11" s="209" t="n">
        <v>0</v>
      </c>
      <c r="D11" s="209" t="n">
        <v>0</v>
      </c>
      <c r="E11" s="210" t="n">
        <v>0</v>
      </c>
      <c r="F11" s="211" t="n">
        <v>0</v>
      </c>
      <c r="G11" s="209" t="n">
        <v>0</v>
      </c>
      <c r="H11" s="209" t="n">
        <v>0</v>
      </c>
      <c r="I11" s="211" t="n">
        <v>0</v>
      </c>
      <c r="J11" s="209" t="n">
        <v>0</v>
      </c>
      <c r="K11" s="212" t="n">
        <v>1</v>
      </c>
    </row>
    <row r="12" customFormat="false" ht="14.25" hidden="false" customHeight="false" outlineLevel="0" collapsed="false">
      <c r="A12" s="213"/>
    </row>
    <row r="13" customFormat="false" ht="15" hidden="false" customHeight="false" outlineLevel="0" collapsed="false">
      <c r="A13" s="214" t="s">
        <v>43</v>
      </c>
      <c r="B13" s="215"/>
      <c r="C13" s="200"/>
      <c r="D13" s="199"/>
      <c r="E13" s="199"/>
      <c r="F13" s="199"/>
      <c r="G13" s="199"/>
      <c r="H13" s="199"/>
      <c r="I13" s="199"/>
      <c r="J13" s="199"/>
      <c r="K13" s="199"/>
    </row>
    <row r="14" customFormat="false" ht="14.25" hidden="false" customHeight="false" outlineLevel="0" collapsed="false">
      <c r="C14" s="199"/>
      <c r="D14" s="199"/>
      <c r="E14" s="199"/>
      <c r="F14" s="199"/>
      <c r="G14" s="199"/>
      <c r="H14" s="199"/>
      <c r="I14" s="199"/>
      <c r="J14" s="199"/>
      <c r="K14" s="199"/>
    </row>
    <row r="15" customFormat="false" ht="14.25" hidden="false" customHeight="false" outlineLevel="0" collapsed="false">
      <c r="C15" s="199"/>
      <c r="D15" s="199"/>
      <c r="E15" s="199"/>
      <c r="F15" s="199"/>
      <c r="G15" s="199"/>
      <c r="H15" s="199"/>
      <c r="I15" s="199"/>
      <c r="J15" s="199"/>
      <c r="K15" s="199"/>
    </row>
    <row r="16" customFormat="false" ht="14.25" hidden="false" customHeight="false" outlineLevel="0" collapsed="false">
      <c r="C16" s="199"/>
      <c r="D16" s="199"/>
      <c r="E16" s="199"/>
      <c r="F16" s="199"/>
      <c r="G16" s="199"/>
      <c r="H16" s="199"/>
      <c r="I16" s="199"/>
      <c r="J16" s="199"/>
      <c r="K16" s="199"/>
    </row>
    <row r="17" customFormat="false" ht="14.25" hidden="false" customHeight="false" outlineLevel="0" collapsed="false">
      <c r="C17" s="199"/>
      <c r="D17" s="199"/>
      <c r="E17" s="199"/>
      <c r="F17" s="199"/>
      <c r="G17" s="199"/>
      <c r="H17" s="199"/>
      <c r="I17" s="199"/>
      <c r="J17" s="199"/>
      <c r="K17" s="199"/>
    </row>
    <row r="18" customFormat="false" ht="14.25" hidden="false" customHeight="false" outlineLevel="0" collapsed="false">
      <c r="C18" s="199"/>
      <c r="D18" s="199"/>
      <c r="E18" s="199"/>
      <c r="F18" s="199"/>
      <c r="G18" s="199"/>
      <c r="H18" s="199"/>
      <c r="I18" s="199"/>
      <c r="J18" s="199"/>
      <c r="K18" s="199"/>
    </row>
    <row r="19" customFormat="false" ht="14.25" hidden="false" customHeight="false" outlineLevel="0" collapsed="false">
      <c r="C19" s="199"/>
      <c r="D19" s="199"/>
      <c r="E19" s="199"/>
      <c r="F19" s="199"/>
      <c r="G19" s="199"/>
      <c r="H19" s="199"/>
      <c r="I19" s="199"/>
      <c r="J19" s="199"/>
      <c r="K19" s="199"/>
    </row>
    <row r="20" customFormat="false" ht="14.25" hidden="false" customHeight="false" outlineLevel="0" collapsed="false">
      <c r="C20" s="199"/>
      <c r="D20" s="199"/>
      <c r="E20" s="199"/>
      <c r="F20" s="199"/>
      <c r="G20" s="199"/>
      <c r="H20" s="199"/>
      <c r="I20" s="199"/>
      <c r="J20" s="199"/>
      <c r="K20" s="199"/>
    </row>
    <row r="21" customFormat="false" ht="14.25" hidden="false" customHeight="false" outlineLevel="0" collapsed="false">
      <c r="C21" s="199"/>
      <c r="D21" s="199"/>
      <c r="E21" s="199"/>
      <c r="F21" s="199"/>
      <c r="G21" s="199"/>
      <c r="H21" s="199"/>
      <c r="I21" s="199"/>
      <c r="J21" s="199"/>
      <c r="K21" s="199"/>
    </row>
    <row r="22" customFormat="false" ht="14.25" hidden="false" customHeight="false" outlineLevel="0" collapsed="false">
      <c r="C22" s="199"/>
      <c r="D22" s="199"/>
      <c r="E22" s="199"/>
      <c r="F22" s="199"/>
      <c r="G22" s="199"/>
      <c r="H22" s="199"/>
      <c r="I22" s="199"/>
      <c r="J22" s="199"/>
      <c r="K22" s="19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4" activeCellId="0" sqref="L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4" min="4" style="0" width="9.99"/>
    <col collapsed="false" customWidth="true" hidden="false" outlineLevel="0" max="5" min="5" style="216" width="9.99"/>
    <col collapsed="false" customWidth="true" hidden="false" outlineLevel="0" max="9" min="9" style="0" width="9.99"/>
    <col collapsed="false" customWidth="true" hidden="false" outlineLevel="0" max="10" min="10" style="216" width="9.99"/>
    <col collapsed="false" customWidth="true" hidden="false" outlineLevel="0" max="14" min="14" style="0" width="9.99"/>
    <col collapsed="false" customWidth="true" hidden="false" outlineLevel="0" max="15" min="15" style="216" width="9.99"/>
    <col collapsed="false" customWidth="true" hidden="false" outlineLevel="0" max="25" min="21" style="112" width="9.14"/>
    <col collapsed="false" customWidth="true" hidden="false" outlineLevel="0" max="70" min="70" style="217" width="9.14"/>
    <col collapsed="false" customWidth="true" hidden="false" outlineLevel="0" max="80" min="80" style="217" width="9.14"/>
    <col collapsed="false" customWidth="true" hidden="false" outlineLevel="0" max="85" min="85" style="217" width="9.14"/>
    <col collapsed="false" customWidth="true" hidden="false" outlineLevel="0" max="90" min="90" style="217" width="9.14"/>
    <col collapsed="false" customWidth="true" hidden="false" outlineLevel="0" max="95" min="95" style="217" width="9.14"/>
    <col collapsed="false" customWidth="true" hidden="false" outlineLevel="0" max="100" min="100" style="217" width="9.14"/>
    <col collapsed="false" customWidth="true" hidden="false" outlineLevel="0" max="105" min="105" style="217" width="9.14"/>
    <col collapsed="false" customWidth="true" hidden="false" outlineLevel="0" max="110" min="110" style="217" width="9.14"/>
    <col collapsed="false" customWidth="true" hidden="false" outlineLevel="0" max="115" min="115" style="217" width="9.14"/>
  </cols>
  <sheetData>
    <row r="1" customFormat="false" ht="12.75" hidden="false" customHeight="false" outlineLevel="0" collapsed="false">
      <c r="A1" s="218"/>
      <c r="B1" s="218"/>
      <c r="C1" s="218" t="str">
        <f aca="false">Inputs!$A$3</f>
        <v>Aluminium</v>
      </c>
      <c r="D1" s="218"/>
      <c r="E1" s="219"/>
      <c r="F1" s="218"/>
      <c r="G1" s="218"/>
      <c r="H1" s="218" t="str">
        <f aca="false">Inputs!$A$4</f>
        <v>Copper</v>
      </c>
      <c r="I1" s="218"/>
      <c r="J1" s="219"/>
      <c r="K1" s="218"/>
      <c r="L1" s="218"/>
      <c r="M1" s="218" t="str">
        <f aca="false">Inputs!$A5</f>
        <v>Lead</v>
      </c>
      <c r="N1" s="218"/>
      <c r="O1" s="219"/>
      <c r="P1" s="218"/>
      <c r="Q1" s="218"/>
      <c r="R1" s="218" t="str">
        <f aca="false">Inputs!$A6</f>
        <v>Nickel</v>
      </c>
      <c r="S1" s="218"/>
      <c r="T1" s="219"/>
      <c r="U1" s="220"/>
      <c r="V1" s="220"/>
      <c r="W1" s="220" t="str">
        <f aca="false">Inputs!$A7</f>
        <v>Silver</v>
      </c>
      <c r="X1" s="220"/>
      <c r="Y1" s="221"/>
      <c r="Z1" s="218"/>
      <c r="AA1" s="218"/>
      <c r="AB1" s="218" t="str">
        <f aca="false">Inputs!A8</f>
        <v>Tin</v>
      </c>
      <c r="AC1" s="218"/>
      <c r="AD1" s="219"/>
      <c r="AE1" s="218"/>
      <c r="AF1" s="218"/>
      <c r="AG1" s="218" t="str">
        <f aca="false">Inputs!A9</f>
        <v>Zinc</v>
      </c>
      <c r="AH1" s="218"/>
      <c r="AI1" s="219"/>
      <c r="AJ1" s="218"/>
      <c r="AK1" s="218"/>
      <c r="AL1" s="218" t="str">
        <f aca="false">Inputs!A10</f>
        <v>Gold</v>
      </c>
      <c r="AM1" s="218"/>
      <c r="AN1" s="219"/>
      <c r="AO1" s="218"/>
      <c r="AP1" s="218"/>
      <c r="AQ1" s="218" t="str">
        <f aca="false">Inputs!A11</f>
        <v>Cocoa Beans</v>
      </c>
      <c r="AR1" s="218"/>
      <c r="AS1" s="219"/>
      <c r="AT1" s="218"/>
      <c r="AU1" s="218"/>
      <c r="AV1" s="218" t="str">
        <f aca="false">Inputs!A12</f>
        <v>TC</v>
      </c>
      <c r="AW1" s="218"/>
      <c r="AX1" s="219"/>
      <c r="AY1" s="218"/>
      <c r="AZ1" s="218"/>
      <c r="BA1" s="218" t="str">
        <f aca="false">Inputs!A13</f>
        <v>Dummy</v>
      </c>
      <c r="BB1" s="218"/>
      <c r="BC1" s="222"/>
      <c r="BD1" s="218"/>
      <c r="BE1" s="218"/>
      <c r="BF1" s="218"/>
      <c r="BG1" s="218"/>
      <c r="BH1" s="222"/>
      <c r="BI1" s="218"/>
      <c r="BJ1" s="218"/>
      <c r="BK1" s="218"/>
      <c r="BL1" s="218"/>
      <c r="BM1" s="222"/>
      <c r="BN1" s="223"/>
      <c r="BO1" s="223"/>
      <c r="BP1" s="223"/>
      <c r="BQ1" s="223"/>
      <c r="BR1" s="222"/>
      <c r="BS1" s="223"/>
      <c r="BT1" s="223"/>
      <c r="BU1" s="223"/>
      <c r="BV1" s="223"/>
      <c r="BW1" s="223"/>
      <c r="BX1" s="218"/>
      <c r="BY1" s="218"/>
      <c r="BZ1" s="218"/>
      <c r="CA1" s="218"/>
      <c r="CB1" s="222"/>
      <c r="CC1" s="218"/>
      <c r="CD1" s="218"/>
      <c r="CE1" s="218"/>
      <c r="CF1" s="218"/>
      <c r="CG1" s="222"/>
      <c r="CH1" s="218"/>
      <c r="CI1" s="218"/>
      <c r="CJ1" s="218"/>
      <c r="CK1" s="218"/>
      <c r="CL1" s="222"/>
      <c r="CM1" s="218"/>
      <c r="CN1" s="218"/>
      <c r="CO1" s="218"/>
      <c r="CP1" s="218"/>
      <c r="CQ1" s="222"/>
      <c r="CR1" s="218"/>
      <c r="CS1" s="218"/>
      <c r="CT1" s="218"/>
      <c r="CU1" s="218"/>
      <c r="CV1" s="222"/>
      <c r="CW1" s="218"/>
      <c r="CX1" s="218"/>
      <c r="CY1" s="218"/>
      <c r="CZ1" s="218"/>
      <c r="DA1" s="222"/>
      <c r="DB1" s="218"/>
      <c r="DC1" s="218"/>
      <c r="DD1" s="218"/>
      <c r="DE1" s="218"/>
      <c r="DF1" s="222"/>
      <c r="DG1" s="218"/>
      <c r="DH1" s="218"/>
      <c r="DI1" s="218"/>
      <c r="DJ1" s="218"/>
      <c r="DK1" s="222"/>
    </row>
    <row r="2" customFormat="false" ht="12.75" hidden="false" customHeight="false" outlineLevel="0" collapsed="false">
      <c r="A2" s="224" t="s">
        <v>44</v>
      </c>
      <c r="B2" s="224" t="s">
        <v>45</v>
      </c>
      <c r="C2" s="224" t="s">
        <v>46</v>
      </c>
      <c r="D2" s="224" t="s">
        <v>47</v>
      </c>
      <c r="E2" s="225" t="s">
        <v>48</v>
      </c>
      <c r="F2" s="224" t="s">
        <v>44</v>
      </c>
      <c r="G2" s="224" t="s">
        <v>45</v>
      </c>
      <c r="H2" s="224" t="s">
        <v>46</v>
      </c>
      <c r="I2" s="224" t="s">
        <v>47</v>
      </c>
      <c r="J2" s="225" t="s">
        <v>48</v>
      </c>
      <c r="K2" s="224" t="s">
        <v>44</v>
      </c>
      <c r="L2" s="224" t="s">
        <v>45</v>
      </c>
      <c r="M2" s="224" t="s">
        <v>46</v>
      </c>
      <c r="N2" s="224" t="s">
        <v>47</v>
      </c>
      <c r="O2" s="225" t="s">
        <v>48</v>
      </c>
      <c r="P2" s="224" t="s">
        <v>44</v>
      </c>
      <c r="Q2" s="224" t="s">
        <v>45</v>
      </c>
      <c r="R2" s="224" t="s">
        <v>46</v>
      </c>
      <c r="S2" s="224" t="s">
        <v>47</v>
      </c>
      <c r="T2" s="225" t="s">
        <v>48</v>
      </c>
      <c r="U2" s="224" t="s">
        <v>44</v>
      </c>
      <c r="V2" s="224" t="s">
        <v>45</v>
      </c>
      <c r="W2" s="224" t="s">
        <v>46</v>
      </c>
      <c r="X2" s="224" t="s">
        <v>47</v>
      </c>
      <c r="Y2" s="225" t="s">
        <v>48</v>
      </c>
      <c r="Z2" s="224" t="s">
        <v>44</v>
      </c>
      <c r="AA2" s="224" t="s">
        <v>45</v>
      </c>
      <c r="AB2" s="224" t="s">
        <v>46</v>
      </c>
      <c r="AC2" s="224" t="s">
        <v>47</v>
      </c>
      <c r="AD2" s="225" t="s">
        <v>48</v>
      </c>
      <c r="AE2" s="224" t="s">
        <v>44</v>
      </c>
      <c r="AF2" s="224" t="s">
        <v>45</v>
      </c>
      <c r="AG2" s="224" t="s">
        <v>46</v>
      </c>
      <c r="AH2" s="224" t="s">
        <v>47</v>
      </c>
      <c r="AI2" s="225" t="s">
        <v>48</v>
      </c>
      <c r="AJ2" s="224" t="s">
        <v>44</v>
      </c>
      <c r="AK2" s="224" t="s">
        <v>45</v>
      </c>
      <c r="AL2" s="224" t="s">
        <v>46</v>
      </c>
      <c r="AM2" s="224" t="s">
        <v>47</v>
      </c>
      <c r="AN2" s="225" t="s">
        <v>48</v>
      </c>
      <c r="AO2" s="224" t="s">
        <v>44</v>
      </c>
      <c r="AP2" s="224" t="s">
        <v>45</v>
      </c>
      <c r="AQ2" s="224" t="s">
        <v>46</v>
      </c>
      <c r="AR2" s="224" t="s">
        <v>47</v>
      </c>
      <c r="AS2" s="225" t="s">
        <v>48</v>
      </c>
      <c r="AT2" s="224" t="s">
        <v>44</v>
      </c>
      <c r="AU2" s="224" t="s">
        <v>45</v>
      </c>
      <c r="AV2" s="224" t="s">
        <v>46</v>
      </c>
      <c r="AW2" s="224" t="s">
        <v>47</v>
      </c>
      <c r="AX2" s="225" t="s">
        <v>48</v>
      </c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6"/>
      <c r="BO2" s="226"/>
      <c r="BP2" s="226"/>
      <c r="BQ2" s="226"/>
      <c r="BR2" s="224"/>
      <c r="BS2" s="226"/>
      <c r="BT2" s="226"/>
      <c r="BU2" s="226"/>
      <c r="BV2" s="226"/>
      <c r="BW2" s="226"/>
      <c r="BX2" s="224"/>
      <c r="BY2" s="224"/>
      <c r="BZ2" s="224"/>
      <c r="CA2" s="224"/>
      <c r="CB2" s="224"/>
      <c r="CC2" s="227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24"/>
      <c r="CX2" s="224"/>
      <c r="CY2" s="224"/>
      <c r="CZ2" s="224"/>
      <c r="DA2" s="224"/>
      <c r="DB2" s="224"/>
      <c r="DC2" s="224"/>
      <c r="DD2" s="224"/>
      <c r="DE2" s="224"/>
      <c r="DF2" s="224"/>
      <c r="DG2" s="224"/>
      <c r="DH2" s="224"/>
      <c r="DI2" s="224"/>
      <c r="DJ2" s="224"/>
      <c r="DK2" s="224"/>
    </row>
    <row r="3" customFormat="false" ht="12.75" hidden="false" customHeight="false" outlineLevel="0" collapsed="false">
      <c r="A3" s="228" t="n">
        <v>0.102262780352717</v>
      </c>
      <c r="B3" s="228" t="n">
        <v>-0.017077284398111</v>
      </c>
      <c r="C3" s="229" t="n">
        <v>0.00669327587315163</v>
      </c>
      <c r="D3" s="230" t="n">
        <v>-0.00243456185048282</v>
      </c>
      <c r="E3" s="228" t="n">
        <v>-0.00118125037107654</v>
      </c>
      <c r="F3" s="228" t="n">
        <v>0.093134053983775</v>
      </c>
      <c r="G3" s="228" t="n">
        <v>-0.0134214274211934</v>
      </c>
      <c r="H3" s="229" t="n">
        <v>0.00428977125525661</v>
      </c>
      <c r="I3" s="230" t="n">
        <v>-0.00239235465855218</v>
      </c>
      <c r="J3" s="228" t="n">
        <v>0.00138368717260453</v>
      </c>
      <c r="K3" s="228" t="n">
        <v>0.0868127598242652</v>
      </c>
      <c r="L3" s="228" t="n">
        <v>-0.0210786212143131</v>
      </c>
      <c r="M3" s="229" t="n">
        <v>0.00478281924665522</v>
      </c>
      <c r="N3" s="230" t="n">
        <v>-0.0025465928283115</v>
      </c>
      <c r="O3" s="228" t="n">
        <v>-0.00117052192702929</v>
      </c>
      <c r="P3" s="228" t="n">
        <v>0.196366709950647</v>
      </c>
      <c r="Q3" s="228" t="n">
        <v>-0.0720223576455645</v>
      </c>
      <c r="R3" s="229" t="n">
        <v>0.021278213593992</v>
      </c>
      <c r="S3" s="230" t="n">
        <v>-0.00562931806172905</v>
      </c>
      <c r="T3" s="228" t="n">
        <v>-0.00531538232935726</v>
      </c>
      <c r="U3" s="231" t="n">
        <v>1</v>
      </c>
      <c r="V3" s="231" t="n">
        <v>0</v>
      </c>
      <c r="W3" s="231" t="n">
        <v>0</v>
      </c>
      <c r="X3" s="231" t="n">
        <v>0</v>
      </c>
      <c r="Y3" s="231" t="n">
        <v>0</v>
      </c>
      <c r="Z3" s="228" t="n">
        <v>0.0373192682419618</v>
      </c>
      <c r="AA3" s="228" t="n">
        <v>-0.0146752873454466</v>
      </c>
      <c r="AB3" s="229" t="n">
        <v>0.00350555208781241</v>
      </c>
      <c r="AC3" s="230" t="n">
        <v>-0.000434045862654692</v>
      </c>
      <c r="AD3" s="228" t="n">
        <v>5.05425127698118E-005</v>
      </c>
      <c r="AE3" s="228" t="n">
        <v>0.0806219337723135</v>
      </c>
      <c r="AF3" s="228" t="n">
        <v>-0.0180293768395891</v>
      </c>
      <c r="AG3" s="229" t="n">
        <v>-0.0105214021807465</v>
      </c>
      <c r="AH3" s="230" t="n">
        <v>0.00521135407807857</v>
      </c>
      <c r="AI3" s="228" t="n">
        <v>-0.000353169688595276</v>
      </c>
      <c r="AJ3" s="232" t="n">
        <v>1</v>
      </c>
      <c r="AK3" s="232" t="n">
        <v>0</v>
      </c>
      <c r="AL3" s="232" t="n">
        <v>0</v>
      </c>
      <c r="AM3" s="232" t="n">
        <v>0</v>
      </c>
      <c r="AN3" s="232" t="n">
        <v>0</v>
      </c>
      <c r="AO3" s="232" t="n">
        <v>1</v>
      </c>
      <c r="AP3" s="232" t="n">
        <v>0</v>
      </c>
      <c r="AQ3" s="232" t="n">
        <v>0</v>
      </c>
      <c r="AR3" s="232" t="n">
        <v>0</v>
      </c>
      <c r="AS3" s="232" t="n">
        <v>0</v>
      </c>
      <c r="AT3" s="232" t="n">
        <v>1</v>
      </c>
      <c r="AU3" s="232" t="n">
        <v>0</v>
      </c>
      <c r="AV3" s="232" t="n">
        <v>0</v>
      </c>
      <c r="AW3" s="232" t="n">
        <v>0</v>
      </c>
      <c r="AX3" s="232" t="n">
        <v>0</v>
      </c>
      <c r="AY3" s="232" t="n">
        <v>1</v>
      </c>
      <c r="AZ3" s="232" t="n">
        <v>0</v>
      </c>
      <c r="BA3" s="232" t="n">
        <v>0</v>
      </c>
      <c r="BB3" s="232" t="n">
        <v>0</v>
      </c>
      <c r="BC3" s="232" t="n">
        <v>0</v>
      </c>
      <c r="BD3" s="232" t="n">
        <v>1</v>
      </c>
      <c r="BE3" s="232" t="n">
        <v>0</v>
      </c>
      <c r="BF3" s="232" t="n">
        <v>0</v>
      </c>
      <c r="BG3" s="232" t="n">
        <v>0</v>
      </c>
      <c r="BH3" s="232" t="n">
        <v>0</v>
      </c>
      <c r="BI3" s="232"/>
      <c r="BJ3" s="232"/>
      <c r="BK3" s="232"/>
      <c r="BM3" s="217"/>
      <c r="BN3" s="232"/>
      <c r="BO3" s="232"/>
      <c r="BP3" s="232"/>
      <c r="BS3" s="232"/>
      <c r="BT3" s="232"/>
      <c r="BU3" s="232"/>
      <c r="BW3" s="217"/>
      <c r="BX3" s="233"/>
      <c r="BY3" s="233"/>
      <c r="BZ3" s="233"/>
      <c r="CA3" s="233"/>
      <c r="CB3" s="234"/>
      <c r="CC3" s="233"/>
      <c r="CD3" s="233"/>
      <c r="CE3" s="233"/>
      <c r="CF3" s="233"/>
      <c r="CG3" s="234"/>
      <c r="CH3" s="233"/>
      <c r="CI3" s="233"/>
      <c r="CJ3" s="233"/>
      <c r="CK3" s="233"/>
      <c r="CL3" s="234"/>
      <c r="CM3" s="233"/>
      <c r="CN3" s="233"/>
      <c r="CO3" s="233"/>
      <c r="CP3" s="233"/>
      <c r="CQ3" s="234"/>
      <c r="CR3" s="233"/>
      <c r="CS3" s="233"/>
      <c r="CT3" s="233"/>
      <c r="CU3" s="233"/>
      <c r="CV3" s="234"/>
      <c r="CW3" s="233"/>
      <c r="CX3" s="233"/>
      <c r="CY3" s="233"/>
      <c r="CZ3" s="233"/>
      <c r="DA3" s="234"/>
      <c r="DB3" s="233"/>
      <c r="DC3" s="233"/>
      <c r="DD3" s="233"/>
      <c r="DE3" s="233"/>
      <c r="DF3" s="234"/>
      <c r="DG3" s="233"/>
      <c r="DH3" s="233"/>
      <c r="DI3" s="233"/>
      <c r="DJ3" s="233"/>
      <c r="DK3" s="234"/>
    </row>
    <row r="4" customFormat="false" ht="12.75" hidden="false" customHeight="false" outlineLevel="0" collapsed="false">
      <c r="A4" s="228" t="n">
        <v>0.101174010727228</v>
      </c>
      <c r="B4" s="228" t="n">
        <v>-0.0161660823226319</v>
      </c>
      <c r="C4" s="229" t="n">
        <v>0.005402321867126</v>
      </c>
      <c r="D4" s="230" t="n">
        <v>-0.00139569952146225</v>
      </c>
      <c r="E4" s="228" t="n">
        <v>-0.000832729855419398</v>
      </c>
      <c r="F4" s="228" t="n">
        <v>0.0917368863079689</v>
      </c>
      <c r="G4" s="228" t="n">
        <v>-0.0121724898480919</v>
      </c>
      <c r="H4" s="229" t="n">
        <v>0.00305026536610439</v>
      </c>
      <c r="I4" s="230" t="n">
        <v>-0.00111992593139023</v>
      </c>
      <c r="J4" s="228" t="n">
        <v>0.000356412031164936</v>
      </c>
      <c r="K4" s="228" t="n">
        <v>0.084218453038885</v>
      </c>
      <c r="L4" s="228" t="n">
        <v>-0.0189693906286239</v>
      </c>
      <c r="M4" s="229" t="n">
        <v>0.00292519970502275</v>
      </c>
      <c r="N4" s="230" t="n">
        <v>-0.00100240512743522</v>
      </c>
      <c r="O4" s="228" t="n">
        <v>0.000173168288351536</v>
      </c>
      <c r="P4" s="228" t="n">
        <v>0.186568737968377</v>
      </c>
      <c r="Q4" s="228" t="n">
        <v>-0.0639779997813547</v>
      </c>
      <c r="R4" s="229" t="n">
        <v>0.0134135372586944</v>
      </c>
      <c r="S4" s="230" t="n">
        <v>-0.00307424174980679</v>
      </c>
      <c r="T4" s="228" t="n">
        <v>-0.000472350449387593</v>
      </c>
      <c r="U4" s="231" t="n">
        <v>1</v>
      </c>
      <c r="V4" s="231" t="n">
        <v>0</v>
      </c>
      <c r="W4" s="231" t="n">
        <v>0</v>
      </c>
      <c r="X4" s="231" t="n">
        <v>0</v>
      </c>
      <c r="Y4" s="231" t="n">
        <v>0</v>
      </c>
      <c r="Z4" s="228" t="n">
        <v>0.0362986604231007</v>
      </c>
      <c r="AA4" s="228" t="n">
        <v>-0.00381505094299884</v>
      </c>
      <c r="AB4" s="229" t="n">
        <v>-0.00408786215581612</v>
      </c>
      <c r="AC4" s="230" t="n">
        <v>0.00231440976117822</v>
      </c>
      <c r="AD4" s="228" t="n">
        <v>-0.00102594638393831</v>
      </c>
      <c r="AE4" s="228" t="n">
        <v>0.07985997592899</v>
      </c>
      <c r="AF4" s="228" t="n">
        <v>-0.0172319077092502</v>
      </c>
      <c r="AG4" s="229" t="n">
        <v>-0.00931402648856684</v>
      </c>
      <c r="AH4" s="230" t="n">
        <v>0.0028736846785364</v>
      </c>
      <c r="AI4" s="228" t="n">
        <v>-0.000353985673266829</v>
      </c>
      <c r="AJ4" s="232" t="n">
        <v>1</v>
      </c>
      <c r="AK4" s="232" t="n">
        <v>0</v>
      </c>
      <c r="AL4" s="232" t="n">
        <v>0</v>
      </c>
      <c r="AM4" s="232" t="n">
        <v>0</v>
      </c>
      <c r="AN4" s="232" t="n">
        <v>0</v>
      </c>
      <c r="AO4" s="232" t="n">
        <v>1</v>
      </c>
      <c r="AP4" s="232" t="n">
        <v>0</v>
      </c>
      <c r="AQ4" s="232" t="n">
        <v>0</v>
      </c>
      <c r="AR4" s="232" t="n">
        <v>0</v>
      </c>
      <c r="AS4" s="232" t="n">
        <v>0</v>
      </c>
      <c r="AT4" s="232" t="n">
        <v>1</v>
      </c>
      <c r="AU4" s="232" t="n">
        <v>0</v>
      </c>
      <c r="AV4" s="232" t="n">
        <v>0</v>
      </c>
      <c r="AW4" s="232" t="n">
        <v>0</v>
      </c>
      <c r="AX4" s="232" t="n">
        <v>0</v>
      </c>
      <c r="AY4" s="232" t="n">
        <v>1</v>
      </c>
      <c r="AZ4" s="232" t="n">
        <v>0</v>
      </c>
      <c r="BA4" s="232" t="n">
        <v>0</v>
      </c>
      <c r="BB4" s="232" t="n">
        <v>0</v>
      </c>
      <c r="BC4" s="232" t="n">
        <v>0</v>
      </c>
      <c r="BD4" s="232" t="n">
        <v>1</v>
      </c>
      <c r="BE4" s="232" t="n">
        <v>0</v>
      </c>
      <c r="BF4" s="232" t="n">
        <v>0</v>
      </c>
      <c r="BG4" s="232" t="n">
        <v>0</v>
      </c>
      <c r="BH4" s="232" t="n">
        <v>0</v>
      </c>
      <c r="BI4" s="232"/>
      <c r="BJ4" s="232"/>
      <c r="BK4" s="232"/>
      <c r="BM4" s="217"/>
      <c r="BN4" s="232"/>
      <c r="BO4" s="232"/>
      <c r="BP4" s="232"/>
      <c r="BS4" s="232"/>
      <c r="BT4" s="232"/>
      <c r="BU4" s="232"/>
      <c r="BW4" s="217"/>
      <c r="BX4" s="233"/>
      <c r="BY4" s="233"/>
      <c r="BZ4" s="233"/>
      <c r="CA4" s="233"/>
      <c r="CB4" s="234"/>
      <c r="CC4" s="233"/>
      <c r="CD4" s="233"/>
      <c r="CE4" s="233"/>
      <c r="CF4" s="233"/>
      <c r="CG4" s="234"/>
      <c r="CH4" s="233"/>
      <c r="CI4" s="233"/>
      <c r="CJ4" s="233"/>
      <c r="CK4" s="233"/>
      <c r="CL4" s="234"/>
      <c r="CM4" s="233"/>
      <c r="CN4" s="233"/>
      <c r="CO4" s="233"/>
      <c r="CP4" s="233"/>
      <c r="CQ4" s="234"/>
      <c r="CR4" s="233"/>
      <c r="CS4" s="233"/>
      <c r="CT4" s="233"/>
      <c r="CU4" s="233"/>
      <c r="CV4" s="234"/>
      <c r="CW4" s="233"/>
      <c r="CX4" s="233"/>
      <c r="CY4" s="233"/>
      <c r="CZ4" s="233"/>
      <c r="DA4" s="234"/>
      <c r="DB4" s="233"/>
      <c r="DC4" s="233"/>
      <c r="DD4" s="233"/>
      <c r="DE4" s="233"/>
      <c r="DF4" s="234"/>
      <c r="DG4" s="233"/>
      <c r="DH4" s="233"/>
      <c r="DI4" s="233"/>
      <c r="DJ4" s="233"/>
      <c r="DK4" s="234"/>
    </row>
    <row r="5" customFormat="false" ht="12.75" hidden="false" customHeight="false" outlineLevel="0" collapsed="false">
      <c r="A5" s="228" t="n">
        <v>0.0996624101726906</v>
      </c>
      <c r="B5" s="228" t="n">
        <v>-0.0148188417453707</v>
      </c>
      <c r="C5" s="229" t="n">
        <v>0.00332318762479962</v>
      </c>
      <c r="D5" s="230" t="n">
        <v>0.000485568275461524</v>
      </c>
      <c r="E5" s="228" t="n">
        <v>-0.00010459306249236</v>
      </c>
      <c r="F5" s="228" t="n">
        <v>0.090554252236809</v>
      </c>
      <c r="G5" s="228" t="n">
        <v>-0.0113332402148228</v>
      </c>
      <c r="H5" s="229" t="n">
        <v>0.00218839911054273</v>
      </c>
      <c r="I5" s="230" t="n">
        <v>8.37747963507388E-005</v>
      </c>
      <c r="J5" s="228" t="n">
        <v>0.000126195698978436</v>
      </c>
      <c r="K5" s="228" t="n">
        <v>0.0793312446053864</v>
      </c>
      <c r="L5" s="228" t="n">
        <v>-0.0113151023715165</v>
      </c>
      <c r="M5" s="229" t="n">
        <v>0.000408545492554357</v>
      </c>
      <c r="N5" s="230" t="n">
        <v>0.00343678525076832</v>
      </c>
      <c r="O5" s="228" t="n">
        <v>0.00232307101479895</v>
      </c>
      <c r="P5" s="228" t="n">
        <v>0.184683858785225</v>
      </c>
      <c r="Q5" s="228" t="n">
        <v>-0.0575357056928907</v>
      </c>
      <c r="R5" s="229" t="n">
        <v>0.00749255481250872</v>
      </c>
      <c r="S5" s="230" t="n">
        <v>0.00301623850288279</v>
      </c>
      <c r="T5" s="228" t="n">
        <v>0.00217061547193266</v>
      </c>
      <c r="U5" s="231" t="n">
        <v>1</v>
      </c>
      <c r="V5" s="231" t="n">
        <v>0</v>
      </c>
      <c r="W5" s="231" t="n">
        <v>0</v>
      </c>
      <c r="X5" s="231" t="n">
        <v>0</v>
      </c>
      <c r="Y5" s="231" t="n">
        <v>0</v>
      </c>
      <c r="Z5" s="228" t="n">
        <v>0.035118726627213</v>
      </c>
      <c r="AA5" s="228" t="n">
        <v>-0.00178796513132851</v>
      </c>
      <c r="AB5" s="229" t="n">
        <v>-0.00377456079829029</v>
      </c>
      <c r="AC5" s="230" t="n">
        <v>0.000955050893651249</v>
      </c>
      <c r="AD5" s="228" t="n">
        <v>0.00084368143949236</v>
      </c>
      <c r="AE5" s="228" t="n">
        <v>0.0774635920415898</v>
      </c>
      <c r="AF5" s="228" t="n">
        <v>-0.0150427856125121</v>
      </c>
      <c r="AG5" s="229" t="n">
        <v>-0.00502761107824821</v>
      </c>
      <c r="AH5" s="230" t="n">
        <v>-0.00128919664811081</v>
      </c>
      <c r="AI5" s="228" t="n">
        <v>0.00142309983251728</v>
      </c>
      <c r="AJ5" s="232" t="n">
        <v>1</v>
      </c>
      <c r="AK5" s="232" t="n">
        <v>0</v>
      </c>
      <c r="AL5" s="232" t="n">
        <v>0</v>
      </c>
      <c r="AM5" s="232" t="n">
        <v>0</v>
      </c>
      <c r="AN5" s="232" t="n">
        <v>0</v>
      </c>
      <c r="AO5" s="232" t="n">
        <v>1</v>
      </c>
      <c r="AP5" s="232" t="n">
        <v>0</v>
      </c>
      <c r="AQ5" s="232" t="n">
        <v>0</v>
      </c>
      <c r="AR5" s="232" t="n">
        <v>0</v>
      </c>
      <c r="AS5" s="232" t="n">
        <v>0</v>
      </c>
      <c r="AT5" s="232" t="n">
        <v>1</v>
      </c>
      <c r="AU5" s="232" t="n">
        <v>0</v>
      </c>
      <c r="AV5" s="232" t="n">
        <v>0</v>
      </c>
      <c r="AW5" s="232" t="n">
        <v>0</v>
      </c>
      <c r="AX5" s="232" t="n">
        <v>0</v>
      </c>
      <c r="AY5" s="232" t="n">
        <v>1</v>
      </c>
      <c r="AZ5" s="232" t="n">
        <v>0</v>
      </c>
      <c r="BA5" s="232" t="n">
        <v>0</v>
      </c>
      <c r="BB5" s="232" t="n">
        <v>0</v>
      </c>
      <c r="BC5" s="232" t="n">
        <v>0</v>
      </c>
      <c r="BD5" s="232" t="n">
        <v>1</v>
      </c>
      <c r="BE5" s="232" t="n">
        <v>0</v>
      </c>
      <c r="BF5" s="232" t="n">
        <v>0</v>
      </c>
      <c r="BG5" s="232" t="n">
        <v>0</v>
      </c>
      <c r="BH5" s="232" t="n">
        <v>0</v>
      </c>
      <c r="BI5" s="232"/>
      <c r="BJ5" s="232"/>
      <c r="BK5" s="232"/>
      <c r="BM5" s="217"/>
      <c r="BN5" s="232"/>
      <c r="BO5" s="232"/>
      <c r="BP5" s="232"/>
      <c r="BS5" s="232"/>
      <c r="BT5" s="232"/>
      <c r="BU5" s="232"/>
      <c r="BW5" s="217"/>
      <c r="BX5" s="233"/>
      <c r="BY5" s="233"/>
      <c r="BZ5" s="233"/>
      <c r="CA5" s="233"/>
      <c r="CB5" s="234"/>
      <c r="CC5" s="233"/>
      <c r="CD5" s="233"/>
      <c r="CE5" s="233"/>
      <c r="CF5" s="233"/>
      <c r="CG5" s="234"/>
      <c r="CH5" s="233"/>
      <c r="CI5" s="233"/>
      <c r="CJ5" s="233"/>
      <c r="CK5" s="233"/>
      <c r="CL5" s="234"/>
      <c r="CM5" s="233"/>
      <c r="CN5" s="233"/>
      <c r="CO5" s="233"/>
      <c r="CP5" s="233"/>
      <c r="CQ5" s="234"/>
      <c r="CR5" s="233"/>
      <c r="CS5" s="233"/>
      <c r="CT5" s="233"/>
      <c r="CU5" s="233"/>
      <c r="CV5" s="234"/>
      <c r="CW5" s="233"/>
      <c r="CX5" s="233"/>
      <c r="CY5" s="233"/>
      <c r="CZ5" s="233"/>
      <c r="DA5" s="234"/>
      <c r="DB5" s="233"/>
      <c r="DC5" s="233"/>
      <c r="DD5" s="233"/>
      <c r="DE5" s="233"/>
      <c r="DF5" s="234"/>
      <c r="DG5" s="233"/>
      <c r="DH5" s="233"/>
      <c r="DI5" s="233"/>
      <c r="DJ5" s="233"/>
      <c r="DK5" s="234"/>
    </row>
    <row r="6" customFormat="false" ht="12.75" hidden="false" customHeight="false" outlineLevel="0" collapsed="false">
      <c r="A6" s="228" t="n">
        <v>0.0976606586170209</v>
      </c>
      <c r="B6" s="228" t="n">
        <v>-0.0130034698589509</v>
      </c>
      <c r="C6" s="229" t="n">
        <v>0.00077318435742587</v>
      </c>
      <c r="D6" s="230" t="n">
        <v>0.00122593646279966</v>
      </c>
      <c r="E6" s="228" t="n">
        <v>0.000713560890757733</v>
      </c>
      <c r="F6" s="228" t="n">
        <v>0.0890352348067735</v>
      </c>
      <c r="G6" s="228" t="n">
        <v>-0.00968736035332115</v>
      </c>
      <c r="H6" s="229" t="n">
        <v>0.00131084763580977</v>
      </c>
      <c r="I6" s="230" t="n">
        <v>0.00094364120288161</v>
      </c>
      <c r="J6" s="228" t="n">
        <v>-0.000571647937484114</v>
      </c>
      <c r="K6" s="228" t="n">
        <v>0.0761560589463099</v>
      </c>
      <c r="L6" s="228" t="n">
        <v>-0.00469836506688235</v>
      </c>
      <c r="M6" s="229" t="n">
        <v>-0.00393952096715762</v>
      </c>
      <c r="N6" s="230" t="n">
        <v>0.00428278222762244</v>
      </c>
      <c r="O6" s="228" t="n">
        <v>-0.000379834979241111</v>
      </c>
      <c r="P6" s="228" t="n">
        <v>0.180868803356072</v>
      </c>
      <c r="Q6" s="228" t="n">
        <v>-0.0511653142797312</v>
      </c>
      <c r="R6" s="229" t="n">
        <v>0.00089324484842796</v>
      </c>
      <c r="S6" s="230" t="n">
        <v>0.00505024688440206</v>
      </c>
      <c r="T6" s="228" t="n">
        <v>0.00561161058617121</v>
      </c>
      <c r="U6" s="231" t="n">
        <v>1</v>
      </c>
      <c r="V6" s="231" t="n">
        <v>0</v>
      </c>
      <c r="W6" s="231" t="n">
        <v>0</v>
      </c>
      <c r="X6" s="231" t="n">
        <v>0</v>
      </c>
      <c r="Y6" s="231" t="n">
        <v>0</v>
      </c>
      <c r="Z6" s="228" t="n">
        <v>0.0345148708152764</v>
      </c>
      <c r="AA6" s="228" t="n">
        <v>-0.00052873003082392</v>
      </c>
      <c r="AB6" s="229" t="n">
        <v>-0.00294109284894329</v>
      </c>
      <c r="AC6" s="230" t="n">
        <v>-0.00143121405379226</v>
      </c>
      <c r="AD6" s="228" t="n">
        <v>0.000849663636160013</v>
      </c>
      <c r="AE6" s="228" t="n">
        <v>0.0743082554546863</v>
      </c>
      <c r="AF6" s="228" t="n">
        <v>-0.0133002883038102</v>
      </c>
      <c r="AG6" s="229" t="n">
        <v>-0.000933270119721044</v>
      </c>
      <c r="AH6" s="230" t="n">
        <v>-0.00298943889369269</v>
      </c>
      <c r="AI6" s="228" t="n">
        <v>0.00238367006022894</v>
      </c>
      <c r="AJ6" s="232" t="n">
        <v>1</v>
      </c>
      <c r="AK6" s="232" t="n">
        <v>0</v>
      </c>
      <c r="AL6" s="232" t="n">
        <v>0</v>
      </c>
      <c r="AM6" s="232" t="n">
        <v>0</v>
      </c>
      <c r="AN6" s="232" t="n">
        <v>0</v>
      </c>
      <c r="AO6" s="232" t="n">
        <v>1</v>
      </c>
      <c r="AP6" s="232" t="n">
        <v>0</v>
      </c>
      <c r="AQ6" s="232" t="n">
        <v>0</v>
      </c>
      <c r="AR6" s="232" t="n">
        <v>0</v>
      </c>
      <c r="AS6" s="232" t="n">
        <v>0</v>
      </c>
      <c r="AT6" s="232" t="n">
        <v>1</v>
      </c>
      <c r="AU6" s="232" t="n">
        <v>0</v>
      </c>
      <c r="AV6" s="232" t="n">
        <v>0</v>
      </c>
      <c r="AW6" s="232" t="n">
        <v>0</v>
      </c>
      <c r="AX6" s="232" t="n">
        <v>0</v>
      </c>
      <c r="AY6" s="232" t="n">
        <v>1</v>
      </c>
      <c r="AZ6" s="232" t="n">
        <v>0</v>
      </c>
      <c r="BA6" s="232" t="n">
        <v>0</v>
      </c>
      <c r="BB6" s="232" t="n">
        <v>0</v>
      </c>
      <c r="BC6" s="232" t="n">
        <v>0</v>
      </c>
      <c r="BD6" s="232" t="n">
        <v>1</v>
      </c>
      <c r="BE6" s="232" t="n">
        <v>0</v>
      </c>
      <c r="BF6" s="232" t="n">
        <v>0</v>
      </c>
      <c r="BG6" s="232" t="n">
        <v>0</v>
      </c>
      <c r="BH6" s="232" t="n">
        <v>0</v>
      </c>
      <c r="BI6" s="232"/>
      <c r="BJ6" s="232"/>
      <c r="BK6" s="232"/>
      <c r="BM6" s="217"/>
      <c r="BN6" s="232"/>
      <c r="BO6" s="232"/>
      <c r="BP6" s="232"/>
      <c r="BS6" s="232"/>
      <c r="BT6" s="232"/>
      <c r="BU6" s="232"/>
      <c r="BW6" s="217"/>
      <c r="BX6" s="233"/>
      <c r="BY6" s="233"/>
      <c r="BZ6" s="233"/>
      <c r="CA6" s="233"/>
      <c r="CB6" s="234"/>
      <c r="CC6" s="233"/>
      <c r="CD6" s="233"/>
      <c r="CE6" s="233"/>
      <c r="CF6" s="233"/>
      <c r="CG6" s="234"/>
      <c r="CH6" s="233"/>
      <c r="CI6" s="233"/>
      <c r="CJ6" s="233"/>
      <c r="CK6" s="233"/>
      <c r="CL6" s="234"/>
      <c r="CM6" s="233"/>
      <c r="CN6" s="233"/>
      <c r="CO6" s="233"/>
      <c r="CP6" s="233"/>
      <c r="CQ6" s="234"/>
      <c r="CR6" s="233"/>
      <c r="CS6" s="233"/>
      <c r="CT6" s="233"/>
      <c r="CU6" s="233"/>
      <c r="CV6" s="234"/>
      <c r="CW6" s="233"/>
      <c r="CX6" s="233"/>
      <c r="CY6" s="233"/>
      <c r="CZ6" s="233"/>
      <c r="DA6" s="234"/>
      <c r="DB6" s="233"/>
      <c r="DC6" s="233"/>
      <c r="DD6" s="233"/>
      <c r="DE6" s="233"/>
      <c r="DF6" s="234"/>
      <c r="DG6" s="233"/>
      <c r="DH6" s="233"/>
      <c r="DI6" s="233"/>
      <c r="DJ6" s="233"/>
      <c r="DK6" s="234"/>
    </row>
    <row r="7" customFormat="false" ht="12.75" hidden="false" customHeight="false" outlineLevel="0" collapsed="false">
      <c r="A7" s="228" t="n">
        <v>0.0954327160304905</v>
      </c>
      <c r="B7" s="228" t="n">
        <v>-0.0118006107650944</v>
      </c>
      <c r="C7" s="229" t="n">
        <v>-7.24592906110639E-005</v>
      </c>
      <c r="D7" s="230" t="n">
        <v>0.00185011991902795</v>
      </c>
      <c r="E7" s="228" t="n">
        <v>0.00110522615917524</v>
      </c>
      <c r="F7" s="228" t="n">
        <v>0.0878397373170749</v>
      </c>
      <c r="G7" s="228" t="n">
        <v>-0.00815545623109946</v>
      </c>
      <c r="H7" s="229" t="n">
        <v>0.000144146908234676</v>
      </c>
      <c r="I7" s="230" t="n">
        <v>0.00147039090627966</v>
      </c>
      <c r="J7" s="228" t="n">
        <v>-0.000782920585516535</v>
      </c>
      <c r="K7" s="228" t="n">
        <v>0.0734751382688701</v>
      </c>
      <c r="L7" s="228" t="n">
        <v>-0.00176668275209517</v>
      </c>
      <c r="M7" s="229" t="n">
        <v>-0.00452978500539777</v>
      </c>
      <c r="N7" s="230" t="n">
        <v>0.00202206973734393</v>
      </c>
      <c r="O7" s="228" t="n">
        <v>-0.000805634016613444</v>
      </c>
      <c r="P7" s="228" t="n">
        <v>0.17862942249595</v>
      </c>
      <c r="Q7" s="228" t="n">
        <v>-0.0462747444123844</v>
      </c>
      <c r="R7" s="229" t="n">
        <v>-0.00325123985443769</v>
      </c>
      <c r="S7" s="230" t="n">
        <v>0.00390401213840321</v>
      </c>
      <c r="T7" s="228" t="n">
        <v>0.0045711082877382</v>
      </c>
      <c r="U7" s="231" t="n">
        <v>1</v>
      </c>
      <c r="V7" s="231" t="n">
        <v>0</v>
      </c>
      <c r="W7" s="231" t="n">
        <v>0</v>
      </c>
      <c r="X7" s="231" t="n">
        <v>0</v>
      </c>
      <c r="Y7" s="231" t="n">
        <v>0</v>
      </c>
      <c r="Z7" s="228" t="n">
        <v>0.034109454561844</v>
      </c>
      <c r="AA7" s="228" t="n">
        <v>0.000289164169065447</v>
      </c>
      <c r="AB7" s="229" t="n">
        <v>-0.0018374909541014</v>
      </c>
      <c r="AC7" s="230" t="n">
        <v>-0.001206783266148</v>
      </c>
      <c r="AD7" s="228" t="n">
        <v>0.000501125174858422</v>
      </c>
      <c r="AE7" s="228" t="n">
        <v>0.0727418066613454</v>
      </c>
      <c r="AF7" s="228" t="n">
        <v>-0.0118769587919004</v>
      </c>
      <c r="AG7" s="229" t="n">
        <v>-9.4778166357112E-006</v>
      </c>
      <c r="AH7" s="230" t="n">
        <v>-0.00317536172923221</v>
      </c>
      <c r="AI7" s="228" t="n">
        <v>0.00139494902829684</v>
      </c>
      <c r="AJ7" s="232" t="n">
        <v>1</v>
      </c>
      <c r="AK7" s="232" t="n">
        <v>0</v>
      </c>
      <c r="AL7" s="232" t="n">
        <v>0</v>
      </c>
      <c r="AM7" s="232" t="n">
        <v>0</v>
      </c>
      <c r="AN7" s="232" t="n">
        <v>0</v>
      </c>
      <c r="AO7" s="232" t="n">
        <v>1</v>
      </c>
      <c r="AP7" s="232" t="n">
        <v>0</v>
      </c>
      <c r="AQ7" s="232" t="n">
        <v>0</v>
      </c>
      <c r="AR7" s="232" t="n">
        <v>0</v>
      </c>
      <c r="AS7" s="232" t="n">
        <v>0</v>
      </c>
      <c r="AT7" s="232" t="n">
        <v>1</v>
      </c>
      <c r="AU7" s="232" t="n">
        <v>0</v>
      </c>
      <c r="AV7" s="232" t="n">
        <v>0</v>
      </c>
      <c r="AW7" s="232" t="n">
        <v>0</v>
      </c>
      <c r="AX7" s="232" t="n">
        <v>0</v>
      </c>
      <c r="AY7" s="232" t="n">
        <v>1</v>
      </c>
      <c r="AZ7" s="232" t="n">
        <v>0</v>
      </c>
      <c r="BA7" s="232" t="n">
        <v>0</v>
      </c>
      <c r="BB7" s="232" t="n">
        <v>0</v>
      </c>
      <c r="BC7" s="232" t="n">
        <v>0</v>
      </c>
      <c r="BD7" s="232" t="n">
        <v>1</v>
      </c>
      <c r="BE7" s="232" t="n">
        <v>0</v>
      </c>
      <c r="BF7" s="232" t="n">
        <v>0</v>
      </c>
      <c r="BG7" s="232" t="n">
        <v>0</v>
      </c>
      <c r="BH7" s="232" t="n">
        <v>0</v>
      </c>
      <c r="BI7" s="232"/>
      <c r="BJ7" s="232"/>
      <c r="BK7" s="232"/>
      <c r="BM7" s="217"/>
      <c r="BN7" s="232"/>
      <c r="BO7" s="232"/>
      <c r="BP7" s="232"/>
      <c r="BS7" s="232"/>
      <c r="BT7" s="232"/>
      <c r="BU7" s="232"/>
      <c r="BW7" s="217"/>
      <c r="BX7" s="233"/>
      <c r="BY7" s="233"/>
      <c r="BZ7" s="233"/>
      <c r="CA7" s="233"/>
      <c r="CB7" s="234"/>
      <c r="CC7" s="233"/>
      <c r="CD7" s="233"/>
      <c r="CE7" s="233"/>
      <c r="CF7" s="233"/>
      <c r="CG7" s="234"/>
      <c r="CH7" s="233"/>
      <c r="CI7" s="233"/>
      <c r="CJ7" s="233"/>
      <c r="CK7" s="233"/>
      <c r="CL7" s="234"/>
      <c r="CM7" s="233"/>
      <c r="CN7" s="233"/>
      <c r="CO7" s="233"/>
      <c r="CP7" s="233"/>
      <c r="CQ7" s="234"/>
      <c r="CR7" s="233"/>
      <c r="CS7" s="233"/>
      <c r="CT7" s="233"/>
      <c r="CU7" s="233"/>
      <c r="CV7" s="234"/>
      <c r="CW7" s="233"/>
      <c r="CX7" s="233"/>
      <c r="CY7" s="233"/>
      <c r="CZ7" s="233"/>
      <c r="DA7" s="234"/>
      <c r="DB7" s="233"/>
      <c r="DC7" s="233"/>
      <c r="DD7" s="233"/>
      <c r="DE7" s="233"/>
      <c r="DF7" s="234"/>
      <c r="DG7" s="233"/>
      <c r="DH7" s="233"/>
      <c r="DI7" s="233"/>
      <c r="DJ7" s="233"/>
      <c r="DK7" s="234"/>
    </row>
    <row r="8" customFormat="false" ht="12.75" hidden="false" customHeight="false" outlineLevel="0" collapsed="false">
      <c r="A8" s="228" t="n">
        <v>0.0933030686115532</v>
      </c>
      <c r="B8" s="228" t="n">
        <v>-0.0103649655341823</v>
      </c>
      <c r="C8" s="229" t="n">
        <v>-0.000781216665444079</v>
      </c>
      <c r="D8" s="230" t="n">
        <v>0.00187507187724453</v>
      </c>
      <c r="E8" s="228" t="n">
        <v>0.00136097084450178</v>
      </c>
      <c r="F8" s="228" t="n">
        <v>0.0868337583959522</v>
      </c>
      <c r="G8" s="228" t="n">
        <v>-0.00695823296693128</v>
      </c>
      <c r="H8" s="229" t="n">
        <v>-0.000479448677252227</v>
      </c>
      <c r="I8" s="230" t="n">
        <v>0.00175393863428794</v>
      </c>
      <c r="J8" s="228" t="n">
        <v>-0.000948726128580338</v>
      </c>
      <c r="K8" s="228" t="n">
        <v>0.0705952553680159</v>
      </c>
      <c r="L8" s="228" t="n">
        <v>0.000930019909202647</v>
      </c>
      <c r="M8" s="229" t="n">
        <v>-0.00490767186857102</v>
      </c>
      <c r="N8" s="230" t="n">
        <v>-0.00030139579848485</v>
      </c>
      <c r="O8" s="228" t="n">
        <v>-0.00103979016664506</v>
      </c>
      <c r="P8" s="228" t="n">
        <v>0.177544593405452</v>
      </c>
      <c r="Q8" s="228" t="n">
        <v>-0.0411781449956764</v>
      </c>
      <c r="R8" s="229" t="n">
        <v>-0.00601415613346153</v>
      </c>
      <c r="S8" s="230" t="n">
        <v>0.00282014045951785</v>
      </c>
      <c r="T8" s="228" t="n">
        <v>0.00315516938671359</v>
      </c>
      <c r="U8" s="231" t="n">
        <v>1</v>
      </c>
      <c r="V8" s="231" t="n">
        <v>0</v>
      </c>
      <c r="W8" s="231" t="n">
        <v>0</v>
      </c>
      <c r="X8" s="231" t="n">
        <v>0</v>
      </c>
      <c r="Y8" s="231" t="n">
        <v>0</v>
      </c>
      <c r="Z8" s="228" t="n">
        <v>0.0337428369732924</v>
      </c>
      <c r="AA8" s="228" t="n">
        <v>0.0010116312423521</v>
      </c>
      <c r="AB8" s="229" t="n">
        <v>-0.00104135530168021</v>
      </c>
      <c r="AC8" s="230" t="n">
        <v>-0.00121875022998551</v>
      </c>
      <c r="AD8" s="228" t="n">
        <v>-8.05581572862942E-006</v>
      </c>
      <c r="AE8" s="228" t="n">
        <v>0.0711824809769078</v>
      </c>
      <c r="AF8" s="228" t="n">
        <v>-0.0108906198222023</v>
      </c>
      <c r="AG8" s="229" t="n">
        <v>0.00108312838342098</v>
      </c>
      <c r="AH8" s="230" t="n">
        <v>-0.00315911821019464</v>
      </c>
      <c r="AI8" s="228" t="n">
        <v>0.000408348573665545</v>
      </c>
      <c r="AJ8" s="232" t="n">
        <v>1</v>
      </c>
      <c r="AK8" s="232" t="n">
        <v>0</v>
      </c>
      <c r="AL8" s="232" t="n">
        <v>0</v>
      </c>
      <c r="AM8" s="232" t="n">
        <v>0</v>
      </c>
      <c r="AN8" s="232" t="n">
        <v>0</v>
      </c>
      <c r="AO8" s="232" t="n">
        <v>1</v>
      </c>
      <c r="AP8" s="232" t="n">
        <v>0</v>
      </c>
      <c r="AQ8" s="232" t="n">
        <v>0</v>
      </c>
      <c r="AR8" s="232" t="n">
        <v>0</v>
      </c>
      <c r="AS8" s="232" t="n">
        <v>0</v>
      </c>
      <c r="AT8" s="232" t="n">
        <v>1</v>
      </c>
      <c r="AU8" s="232" t="n">
        <v>0</v>
      </c>
      <c r="AV8" s="232" t="n">
        <v>0</v>
      </c>
      <c r="AW8" s="232" t="n">
        <v>0</v>
      </c>
      <c r="AX8" s="232" t="n">
        <v>0</v>
      </c>
      <c r="AY8" s="232" t="n">
        <v>1</v>
      </c>
      <c r="AZ8" s="232" t="n">
        <v>0</v>
      </c>
      <c r="BA8" s="232" t="n">
        <v>0</v>
      </c>
      <c r="BB8" s="232" t="n">
        <v>0</v>
      </c>
      <c r="BC8" s="232" t="n">
        <v>0</v>
      </c>
      <c r="BD8" s="232" t="n">
        <v>1</v>
      </c>
      <c r="BE8" s="232" t="n">
        <v>0</v>
      </c>
      <c r="BF8" s="232" t="n">
        <v>0</v>
      </c>
      <c r="BG8" s="232" t="n">
        <v>0</v>
      </c>
      <c r="BH8" s="232" t="n">
        <v>0</v>
      </c>
      <c r="BI8" s="232"/>
      <c r="BJ8" s="232"/>
      <c r="BK8" s="232"/>
      <c r="BM8" s="217"/>
      <c r="BN8" s="232"/>
      <c r="BO8" s="232"/>
      <c r="BP8" s="232"/>
      <c r="BS8" s="232"/>
      <c r="BT8" s="232"/>
      <c r="BU8" s="232"/>
      <c r="BW8" s="217"/>
      <c r="BX8" s="233"/>
      <c r="BY8" s="233"/>
      <c r="BZ8" s="233"/>
      <c r="CA8" s="233"/>
      <c r="CB8" s="234"/>
      <c r="CC8" s="233"/>
      <c r="CD8" s="233"/>
      <c r="CE8" s="233"/>
      <c r="CF8" s="233"/>
      <c r="CG8" s="234"/>
      <c r="CH8" s="233"/>
      <c r="CI8" s="233"/>
      <c r="CJ8" s="233"/>
      <c r="CK8" s="233"/>
      <c r="CL8" s="234"/>
      <c r="CM8" s="233"/>
      <c r="CN8" s="233"/>
      <c r="CO8" s="233"/>
      <c r="CP8" s="233"/>
      <c r="CQ8" s="234"/>
      <c r="CR8" s="233"/>
      <c r="CS8" s="233"/>
      <c r="CT8" s="233"/>
      <c r="CU8" s="233"/>
      <c r="CV8" s="234"/>
      <c r="CW8" s="233"/>
      <c r="CX8" s="233"/>
      <c r="CY8" s="233"/>
      <c r="CZ8" s="233"/>
      <c r="DA8" s="234"/>
      <c r="DB8" s="233"/>
      <c r="DC8" s="233"/>
      <c r="DD8" s="233"/>
      <c r="DE8" s="233"/>
      <c r="DF8" s="234"/>
      <c r="DG8" s="233"/>
      <c r="DH8" s="233"/>
      <c r="DI8" s="233"/>
      <c r="DJ8" s="233"/>
      <c r="DK8" s="234"/>
    </row>
    <row r="9" customFormat="false" ht="12.75" hidden="false" customHeight="false" outlineLevel="0" collapsed="false">
      <c r="A9" s="228" t="n">
        <v>0.091435551271954</v>
      </c>
      <c r="B9" s="228" t="n">
        <v>-0.00897356250504683</v>
      </c>
      <c r="C9" s="229" t="n">
        <v>-0.00195614810990698</v>
      </c>
      <c r="D9" s="230" t="n">
        <v>0.002052413961051</v>
      </c>
      <c r="E9" s="228" t="n">
        <v>0.00111893557390571</v>
      </c>
      <c r="F9" s="228" t="n">
        <v>0.0856069819473837</v>
      </c>
      <c r="G9" s="228" t="n">
        <v>-0.00539412709107148</v>
      </c>
      <c r="H9" s="229" t="n">
        <v>-0.00127566965629334</v>
      </c>
      <c r="I9" s="230" t="n">
        <v>0.00202307261091345</v>
      </c>
      <c r="J9" s="228" t="n">
        <v>-0.000966994146506393</v>
      </c>
      <c r="K9" s="228" t="n">
        <v>0.0690352626504383</v>
      </c>
      <c r="L9" s="228" t="n">
        <v>0.00302887889635202</v>
      </c>
      <c r="M9" s="229" t="n">
        <v>-0.00436426967070043</v>
      </c>
      <c r="N9" s="230" t="n">
        <v>-0.00156856525459572</v>
      </c>
      <c r="O9" s="228" t="n">
        <v>-0.000940663478057958</v>
      </c>
      <c r="P9" s="228" t="n">
        <v>0.176300318878774</v>
      </c>
      <c r="Q9" s="228" t="n">
        <v>-0.034150447596829</v>
      </c>
      <c r="R9" s="229" t="n">
        <v>-0.00902242996379558</v>
      </c>
      <c r="S9" s="230" t="n">
        <v>0.00170034187543949</v>
      </c>
      <c r="T9" s="228" t="n">
        <v>0.00293112949038438</v>
      </c>
      <c r="U9" s="231" t="n">
        <v>1</v>
      </c>
      <c r="V9" s="231" t="n">
        <v>0</v>
      </c>
      <c r="W9" s="231" t="n">
        <v>0</v>
      </c>
      <c r="X9" s="231" t="n">
        <v>0</v>
      </c>
      <c r="Y9" s="231" t="n">
        <v>0</v>
      </c>
      <c r="Z9" s="228" t="n">
        <v>0.0334735812584312</v>
      </c>
      <c r="AA9" s="228" t="n">
        <v>0.00166719717306764</v>
      </c>
      <c r="AB9" s="229" t="n">
        <v>-0.000311641956911819</v>
      </c>
      <c r="AC9" s="230" t="n">
        <v>-0.00106489585395273</v>
      </c>
      <c r="AD9" s="228" t="n">
        <v>-0.000542047504056646</v>
      </c>
      <c r="AE9" s="228" t="n">
        <v>0.0694310374740638</v>
      </c>
      <c r="AF9" s="228" t="n">
        <v>-0.00985043793845005</v>
      </c>
      <c r="AG9" s="229" t="n">
        <v>0.00224133412556903</v>
      </c>
      <c r="AH9" s="230" t="n">
        <v>-0.00272062895502253</v>
      </c>
      <c r="AI9" s="228" t="n">
        <v>-0.000662209894258428</v>
      </c>
      <c r="AJ9" s="232" t="n">
        <v>1</v>
      </c>
      <c r="AK9" s="232" t="n">
        <v>0</v>
      </c>
      <c r="AL9" s="232" t="n">
        <v>0</v>
      </c>
      <c r="AM9" s="232" t="n">
        <v>0</v>
      </c>
      <c r="AN9" s="232" t="n">
        <v>0</v>
      </c>
      <c r="AO9" s="232" t="n">
        <v>1</v>
      </c>
      <c r="AP9" s="232" t="n">
        <v>0</v>
      </c>
      <c r="AQ9" s="232" t="n">
        <v>0</v>
      </c>
      <c r="AR9" s="232" t="n">
        <v>0</v>
      </c>
      <c r="AS9" s="232" t="n">
        <v>0</v>
      </c>
      <c r="AT9" s="232" t="n">
        <v>1</v>
      </c>
      <c r="AU9" s="232" t="n">
        <v>0</v>
      </c>
      <c r="AV9" s="232" t="n">
        <v>0</v>
      </c>
      <c r="AW9" s="232" t="n">
        <v>0</v>
      </c>
      <c r="AX9" s="232" t="n">
        <v>0</v>
      </c>
      <c r="AY9" s="232" t="n">
        <v>1</v>
      </c>
      <c r="AZ9" s="232" t="n">
        <v>0</v>
      </c>
      <c r="BA9" s="232" t="n">
        <v>0</v>
      </c>
      <c r="BB9" s="232" t="n">
        <v>0</v>
      </c>
      <c r="BC9" s="232" t="n">
        <v>0</v>
      </c>
      <c r="BD9" s="232" t="n">
        <v>1</v>
      </c>
      <c r="BE9" s="232" t="n">
        <v>0</v>
      </c>
      <c r="BF9" s="232" t="n">
        <v>0</v>
      </c>
      <c r="BG9" s="232" t="n">
        <v>0</v>
      </c>
      <c r="BH9" s="232" t="n">
        <v>0</v>
      </c>
      <c r="BI9" s="232"/>
      <c r="BJ9" s="232"/>
      <c r="BK9" s="232"/>
      <c r="BM9" s="217"/>
      <c r="BN9" s="232"/>
      <c r="BO9" s="232"/>
      <c r="BP9" s="232"/>
      <c r="BS9" s="232"/>
      <c r="BT9" s="232"/>
      <c r="BU9" s="232"/>
      <c r="BW9" s="217"/>
      <c r="BX9" s="233"/>
      <c r="BY9" s="233"/>
      <c r="BZ9" s="233"/>
      <c r="CA9" s="233"/>
      <c r="CB9" s="234"/>
      <c r="CC9" s="233"/>
      <c r="CD9" s="233"/>
      <c r="CE9" s="233"/>
      <c r="CF9" s="233"/>
      <c r="CG9" s="234"/>
      <c r="CH9" s="233"/>
      <c r="CI9" s="233"/>
      <c r="CJ9" s="233"/>
      <c r="CK9" s="233"/>
      <c r="CL9" s="234"/>
      <c r="CM9" s="233"/>
      <c r="CN9" s="233"/>
      <c r="CO9" s="233"/>
      <c r="CP9" s="233"/>
      <c r="CQ9" s="234"/>
      <c r="CR9" s="233"/>
      <c r="CS9" s="233"/>
      <c r="CT9" s="233"/>
      <c r="CU9" s="233"/>
      <c r="CV9" s="234"/>
      <c r="CW9" s="233"/>
      <c r="CX9" s="233"/>
      <c r="CY9" s="233"/>
      <c r="CZ9" s="233"/>
      <c r="DA9" s="234"/>
      <c r="DB9" s="233"/>
      <c r="DC9" s="233"/>
      <c r="DD9" s="233"/>
      <c r="DE9" s="233"/>
      <c r="DF9" s="234"/>
      <c r="DG9" s="233"/>
      <c r="DH9" s="233"/>
      <c r="DI9" s="233"/>
      <c r="DJ9" s="233"/>
      <c r="DK9" s="234"/>
    </row>
    <row r="10" customFormat="false" ht="12.75" hidden="false" customHeight="false" outlineLevel="0" collapsed="false">
      <c r="A10" s="228" t="n">
        <v>0.0890327984949306</v>
      </c>
      <c r="B10" s="228" t="n">
        <v>-0.00758040013998991</v>
      </c>
      <c r="C10" s="229" t="n">
        <v>-0.00295050069557857</v>
      </c>
      <c r="D10" s="230" t="n">
        <v>0.00168787598581725</v>
      </c>
      <c r="E10" s="228" t="n">
        <v>0.000641306665685919</v>
      </c>
      <c r="F10" s="228" t="n">
        <v>0.0841956541874929</v>
      </c>
      <c r="G10" s="228" t="n">
        <v>-0.00407317328186801</v>
      </c>
      <c r="H10" s="229" t="n">
        <v>-0.00199939875678221</v>
      </c>
      <c r="I10" s="230" t="n">
        <v>0.00150870382732676</v>
      </c>
      <c r="J10" s="228" t="n">
        <v>-0.000513431363203323</v>
      </c>
      <c r="K10" s="228" t="n">
        <v>0.0679840524076259</v>
      </c>
      <c r="L10" s="228" t="n">
        <v>0.00407889415406951</v>
      </c>
      <c r="M10" s="229" t="n">
        <v>-0.00358966828912575</v>
      </c>
      <c r="N10" s="230" t="n">
        <v>-0.00216950058399359</v>
      </c>
      <c r="O10" s="228" t="n">
        <v>-0.000177384143755442</v>
      </c>
      <c r="P10" s="228" t="n">
        <v>0.176320540426759</v>
      </c>
      <c r="Q10" s="228" t="n">
        <v>-0.0279800104938627</v>
      </c>
      <c r="R10" s="229" t="n">
        <v>-0.0105230713195543</v>
      </c>
      <c r="S10" s="230" t="n">
        <v>-0.000179316277154469</v>
      </c>
      <c r="T10" s="228" t="n">
        <v>0.0014911894735496</v>
      </c>
      <c r="U10" s="231" t="n">
        <v>1</v>
      </c>
      <c r="V10" s="231" t="n">
        <v>0</v>
      </c>
      <c r="W10" s="231" t="n">
        <v>0</v>
      </c>
      <c r="X10" s="231" t="n">
        <v>0</v>
      </c>
      <c r="Y10" s="231" t="n">
        <v>0</v>
      </c>
      <c r="Z10" s="228" t="n">
        <v>0.0332614194798786</v>
      </c>
      <c r="AA10" s="228" t="n">
        <v>0.00214108795079042</v>
      </c>
      <c r="AB10" s="229" t="n">
        <v>0.000352260765403365</v>
      </c>
      <c r="AC10" s="230" t="n">
        <v>-0.000790018555171824</v>
      </c>
      <c r="AD10" s="228" t="n">
        <v>-0.00091151774880815</v>
      </c>
      <c r="AE10" s="228" t="n">
        <v>0.0681039159484824</v>
      </c>
      <c r="AF10" s="228" t="n">
        <v>-0.00841501644112598</v>
      </c>
      <c r="AG10" s="229" t="n">
        <v>0.00319015430672044</v>
      </c>
      <c r="AH10" s="230" t="n">
        <v>-0.00216047959842503</v>
      </c>
      <c r="AI10" s="228" t="n">
        <v>-0.0013437421307182</v>
      </c>
      <c r="AJ10" s="232" t="n">
        <v>1</v>
      </c>
      <c r="AK10" s="232" t="n">
        <v>0</v>
      </c>
      <c r="AL10" s="232" t="n">
        <v>0</v>
      </c>
      <c r="AM10" s="232" t="n">
        <v>0</v>
      </c>
      <c r="AN10" s="232" t="n">
        <v>0</v>
      </c>
      <c r="AO10" s="232" t="n">
        <v>1</v>
      </c>
      <c r="AP10" s="232" t="n">
        <v>0</v>
      </c>
      <c r="AQ10" s="232" t="n">
        <v>0</v>
      </c>
      <c r="AR10" s="232" t="n">
        <v>0</v>
      </c>
      <c r="AS10" s="232" t="n">
        <v>0</v>
      </c>
      <c r="AT10" s="232" t="n">
        <v>1</v>
      </c>
      <c r="AU10" s="232" t="n">
        <v>0</v>
      </c>
      <c r="AV10" s="232" t="n">
        <v>0</v>
      </c>
      <c r="AW10" s="232" t="n">
        <v>0</v>
      </c>
      <c r="AX10" s="232" t="n">
        <v>0</v>
      </c>
      <c r="AY10" s="232" t="n">
        <v>1</v>
      </c>
      <c r="AZ10" s="232" t="n">
        <v>0</v>
      </c>
      <c r="BA10" s="232" t="n">
        <v>0</v>
      </c>
      <c r="BB10" s="232" t="n">
        <v>0</v>
      </c>
      <c r="BC10" s="232" t="n">
        <v>0</v>
      </c>
      <c r="BD10" s="232" t="n">
        <v>1</v>
      </c>
      <c r="BE10" s="232" t="n">
        <v>0</v>
      </c>
      <c r="BF10" s="232" t="n">
        <v>0</v>
      </c>
      <c r="BG10" s="232" t="n">
        <v>0</v>
      </c>
      <c r="BH10" s="232" t="n">
        <v>0</v>
      </c>
      <c r="BI10" s="232"/>
      <c r="BJ10" s="232"/>
      <c r="BK10" s="232"/>
      <c r="BM10" s="217"/>
      <c r="BN10" s="232"/>
      <c r="BO10" s="232"/>
      <c r="BP10" s="232"/>
      <c r="BS10" s="232"/>
      <c r="BT10" s="232"/>
      <c r="BU10" s="232"/>
      <c r="BW10" s="217"/>
      <c r="BX10" s="233"/>
      <c r="BY10" s="233"/>
      <c r="BZ10" s="233"/>
      <c r="CA10" s="233"/>
      <c r="CB10" s="234"/>
      <c r="CC10" s="233"/>
      <c r="CD10" s="233"/>
      <c r="CE10" s="233"/>
      <c r="CF10" s="233"/>
      <c r="CG10" s="234"/>
      <c r="CH10" s="233"/>
      <c r="CI10" s="233"/>
      <c r="CJ10" s="233"/>
      <c r="CK10" s="233"/>
      <c r="CL10" s="234"/>
      <c r="CM10" s="233"/>
      <c r="CN10" s="233"/>
      <c r="CO10" s="233"/>
      <c r="CP10" s="233"/>
      <c r="CQ10" s="234"/>
      <c r="CR10" s="233"/>
      <c r="CS10" s="233"/>
      <c r="CT10" s="233"/>
      <c r="CU10" s="233"/>
      <c r="CV10" s="234"/>
      <c r="CW10" s="233"/>
      <c r="CX10" s="233"/>
      <c r="CY10" s="233"/>
      <c r="CZ10" s="233"/>
      <c r="DA10" s="234"/>
      <c r="DB10" s="233"/>
      <c r="DC10" s="233"/>
      <c r="DD10" s="233"/>
      <c r="DE10" s="233"/>
      <c r="DF10" s="234"/>
      <c r="DG10" s="233"/>
      <c r="DH10" s="233"/>
      <c r="DI10" s="233"/>
      <c r="DJ10" s="233"/>
      <c r="DK10" s="234"/>
    </row>
    <row r="11" customFormat="false" ht="12.75" hidden="false" customHeight="false" outlineLevel="0" collapsed="false">
      <c r="A11" s="228" t="n">
        <v>0.0865998081657555</v>
      </c>
      <c r="B11" s="228" t="n">
        <v>-0.00586743558761275</v>
      </c>
      <c r="C11" s="229" t="n">
        <v>-0.00331168629693392</v>
      </c>
      <c r="D11" s="230" t="n">
        <v>0.00157524938853424</v>
      </c>
      <c r="E11" s="228" t="n">
        <v>0.000190839294716256</v>
      </c>
      <c r="F11" s="228" t="n">
        <v>0.0828470548854987</v>
      </c>
      <c r="G11" s="228" t="n">
        <v>-0.00279499331986237</v>
      </c>
      <c r="H11" s="229" t="n">
        <v>-0.00258878424380644</v>
      </c>
      <c r="I11" s="230" t="n">
        <v>0.000912483166643361</v>
      </c>
      <c r="J11" s="228" t="n">
        <v>3.29577752816777E-005</v>
      </c>
      <c r="K11" s="228" t="n">
        <v>0.0667866818290131</v>
      </c>
      <c r="L11" s="228" t="n">
        <v>0.00544641697930005</v>
      </c>
      <c r="M11" s="229" t="n">
        <v>-0.00226577209735215</v>
      </c>
      <c r="N11" s="230" t="n">
        <v>-0.00247719149171062</v>
      </c>
      <c r="O11" s="228" t="n">
        <v>0.000897538397140329</v>
      </c>
      <c r="P11" s="228" t="n">
        <v>0.176440913291117</v>
      </c>
      <c r="Q11" s="228" t="n">
        <v>-0.0219144455457052</v>
      </c>
      <c r="R11" s="229" t="n">
        <v>-0.0113060406044012</v>
      </c>
      <c r="S11" s="230" t="n">
        <v>-0.00173292361822974</v>
      </c>
      <c r="T11" s="228" t="n">
        <v>0.000698603496425501</v>
      </c>
      <c r="U11" s="231" t="n">
        <v>1</v>
      </c>
      <c r="V11" s="231" t="n">
        <v>0</v>
      </c>
      <c r="W11" s="231" t="n">
        <v>0</v>
      </c>
      <c r="X11" s="231" t="n">
        <v>0</v>
      </c>
      <c r="Y11" s="231" t="n">
        <v>0</v>
      </c>
      <c r="Z11" s="228" t="n">
        <v>0.0331043187473311</v>
      </c>
      <c r="AA11" s="228" t="n">
        <v>0.00225752785311892</v>
      </c>
      <c r="AB11" s="229" t="n">
        <v>0.000646522907229551</v>
      </c>
      <c r="AC11" s="230" t="n">
        <v>-0.000489732606092956</v>
      </c>
      <c r="AD11" s="228" t="n">
        <v>-0.000674226808159875</v>
      </c>
      <c r="AE11" s="228" t="n">
        <v>0.0665789085787461</v>
      </c>
      <c r="AF11" s="228" t="n">
        <v>-0.00679684058635258</v>
      </c>
      <c r="AG11" s="229" t="n">
        <v>0.00381546406593298</v>
      </c>
      <c r="AH11" s="230" t="n">
        <v>-0.00137168631137807</v>
      </c>
      <c r="AI11" s="228" t="n">
        <v>-0.0014747165576624</v>
      </c>
      <c r="AJ11" s="232" t="n">
        <v>1</v>
      </c>
      <c r="AK11" s="232" t="n">
        <v>0</v>
      </c>
      <c r="AL11" s="232" t="n">
        <v>0</v>
      </c>
      <c r="AM11" s="232" t="n">
        <v>0</v>
      </c>
      <c r="AN11" s="232" t="n">
        <v>0</v>
      </c>
      <c r="AO11" s="232" t="n">
        <v>1</v>
      </c>
      <c r="AP11" s="232" t="n">
        <v>0</v>
      </c>
      <c r="AQ11" s="232" t="n">
        <v>0</v>
      </c>
      <c r="AR11" s="232" t="n">
        <v>0</v>
      </c>
      <c r="AS11" s="232" t="n">
        <v>0</v>
      </c>
      <c r="AT11" s="232" t="n">
        <v>1</v>
      </c>
      <c r="AU11" s="232" t="n">
        <v>0</v>
      </c>
      <c r="AV11" s="232" t="n">
        <v>0</v>
      </c>
      <c r="AW11" s="232" t="n">
        <v>0</v>
      </c>
      <c r="AX11" s="232" t="n">
        <v>0</v>
      </c>
      <c r="AY11" s="232" t="n">
        <v>1</v>
      </c>
      <c r="AZ11" s="232" t="n">
        <v>0</v>
      </c>
      <c r="BA11" s="232" t="n">
        <v>0</v>
      </c>
      <c r="BB11" s="232" t="n">
        <v>0</v>
      </c>
      <c r="BC11" s="232" t="n">
        <v>0</v>
      </c>
      <c r="BD11" s="232" t="n">
        <v>1</v>
      </c>
      <c r="BE11" s="232" t="n">
        <v>0</v>
      </c>
      <c r="BF11" s="232" t="n">
        <v>0</v>
      </c>
      <c r="BG11" s="232" t="n">
        <v>0</v>
      </c>
      <c r="BH11" s="232" t="n">
        <v>0</v>
      </c>
      <c r="BI11" s="232"/>
      <c r="BJ11" s="232"/>
      <c r="BK11" s="232"/>
      <c r="BM11" s="217"/>
      <c r="BN11" s="232"/>
      <c r="BO11" s="232"/>
      <c r="BP11" s="232"/>
      <c r="BS11" s="232"/>
      <c r="BT11" s="232"/>
      <c r="BU11" s="232"/>
      <c r="BW11" s="217"/>
      <c r="BX11" s="233"/>
      <c r="BY11" s="233"/>
      <c r="BZ11" s="233"/>
      <c r="CA11" s="233"/>
      <c r="CB11" s="234"/>
      <c r="CC11" s="233"/>
      <c r="CD11" s="233"/>
      <c r="CE11" s="233"/>
      <c r="CF11" s="233"/>
      <c r="CG11" s="234"/>
      <c r="CH11" s="233"/>
      <c r="CI11" s="233"/>
      <c r="CJ11" s="233"/>
      <c r="CK11" s="233"/>
      <c r="CL11" s="234"/>
      <c r="CM11" s="233"/>
      <c r="CN11" s="233"/>
      <c r="CO11" s="233"/>
      <c r="CP11" s="233"/>
      <c r="CQ11" s="234"/>
      <c r="CR11" s="233"/>
      <c r="CS11" s="233"/>
      <c r="CT11" s="233"/>
      <c r="CU11" s="233"/>
      <c r="CV11" s="234"/>
      <c r="CW11" s="233"/>
      <c r="CX11" s="233"/>
      <c r="CY11" s="233"/>
      <c r="CZ11" s="233"/>
      <c r="DA11" s="234"/>
      <c r="DB11" s="233"/>
      <c r="DC11" s="233"/>
      <c r="DD11" s="233"/>
      <c r="DE11" s="233"/>
      <c r="DF11" s="234"/>
      <c r="DG11" s="233"/>
      <c r="DH11" s="233"/>
      <c r="DI11" s="233"/>
      <c r="DJ11" s="233"/>
      <c r="DK11" s="234"/>
    </row>
    <row r="12" customFormat="false" ht="12.75" hidden="false" customHeight="false" outlineLevel="0" collapsed="false">
      <c r="A12" s="228" t="n">
        <v>0.0842296812040637</v>
      </c>
      <c r="B12" s="228" t="n">
        <v>-0.00382790864753196</v>
      </c>
      <c r="C12" s="229" t="n">
        <v>-0.0034772520830582</v>
      </c>
      <c r="D12" s="230" t="n">
        <v>0.000548990312019268</v>
      </c>
      <c r="E12" s="228" t="n">
        <v>-0.000537480789104279</v>
      </c>
      <c r="F12" s="228" t="n">
        <v>0.0817231629167144</v>
      </c>
      <c r="G12" s="228" t="n">
        <v>-0.00164065085131084</v>
      </c>
      <c r="H12" s="229" t="n">
        <v>-0.00299143532705711</v>
      </c>
      <c r="I12" s="230" t="n">
        <v>0.000329023837482306</v>
      </c>
      <c r="J12" s="228" t="n">
        <v>0.000474047236604137</v>
      </c>
      <c r="K12" s="228" t="n">
        <v>0.0662415686015609</v>
      </c>
      <c r="L12" s="228" t="n">
        <v>0.00687425993493381</v>
      </c>
      <c r="M12" s="229" t="n">
        <v>-0.000761037276707613</v>
      </c>
      <c r="N12" s="230" t="n">
        <v>-0.00205199838784244</v>
      </c>
      <c r="O12" s="228" t="n">
        <v>0.00118878172378509</v>
      </c>
      <c r="P12" s="228" t="n">
        <v>0.175882134825298</v>
      </c>
      <c r="Q12" s="228" t="n">
        <v>-0.015437355804954</v>
      </c>
      <c r="R12" s="229" t="n">
        <v>-0.0106848502151679</v>
      </c>
      <c r="S12" s="230" t="n">
        <v>-0.00267757249161041</v>
      </c>
      <c r="T12" s="228" t="n">
        <v>-0.000837084364716238</v>
      </c>
      <c r="U12" s="231" t="n">
        <v>1</v>
      </c>
      <c r="V12" s="231" t="n">
        <v>0</v>
      </c>
      <c r="W12" s="231" t="n">
        <v>0</v>
      </c>
      <c r="X12" s="231" t="n">
        <v>0</v>
      </c>
      <c r="Y12" s="231" t="n">
        <v>0</v>
      </c>
      <c r="Z12" s="228" t="n">
        <v>0.0329538788196622</v>
      </c>
      <c r="AA12" s="228" t="n">
        <v>0.00237544189332524</v>
      </c>
      <c r="AB12" s="229" t="n">
        <v>0.00094123025835723</v>
      </c>
      <c r="AC12" s="230" t="n">
        <v>-0.000189386629665685</v>
      </c>
      <c r="AD12" s="228" t="n">
        <v>-0.000435704114136146</v>
      </c>
      <c r="AE12" s="228" t="n">
        <v>0.0649900152385581</v>
      </c>
      <c r="AF12" s="228" t="n">
        <v>-0.00498596558278041</v>
      </c>
      <c r="AG12" s="229" t="n">
        <v>0.00419389368076706</v>
      </c>
      <c r="AH12" s="230" t="n">
        <v>-0.000525401626269819</v>
      </c>
      <c r="AI12" s="228" t="n">
        <v>-0.00160324360561047</v>
      </c>
      <c r="AJ12" s="232" t="n">
        <v>1</v>
      </c>
      <c r="AK12" s="232" t="n">
        <v>0</v>
      </c>
      <c r="AL12" s="232" t="n">
        <v>0</v>
      </c>
      <c r="AM12" s="232" t="n">
        <v>0</v>
      </c>
      <c r="AN12" s="232" t="n">
        <v>0</v>
      </c>
      <c r="AO12" s="232" t="n">
        <v>1</v>
      </c>
      <c r="AP12" s="232" t="n">
        <v>0</v>
      </c>
      <c r="AQ12" s="232" t="n">
        <v>0</v>
      </c>
      <c r="AR12" s="232" t="n">
        <v>0</v>
      </c>
      <c r="AS12" s="232" t="n">
        <v>0</v>
      </c>
      <c r="AT12" s="232" t="n">
        <v>1</v>
      </c>
      <c r="AU12" s="232" t="n">
        <v>0</v>
      </c>
      <c r="AV12" s="232" t="n">
        <v>0</v>
      </c>
      <c r="AW12" s="232" t="n">
        <v>0</v>
      </c>
      <c r="AX12" s="232" t="n">
        <v>0</v>
      </c>
      <c r="AY12" s="232" t="n">
        <v>1</v>
      </c>
      <c r="AZ12" s="232" t="n">
        <v>0</v>
      </c>
      <c r="BA12" s="232" t="n">
        <v>0</v>
      </c>
      <c r="BB12" s="232" t="n">
        <v>0</v>
      </c>
      <c r="BC12" s="232" t="n">
        <v>0</v>
      </c>
      <c r="BD12" s="232" t="n">
        <v>1</v>
      </c>
      <c r="BE12" s="232" t="n">
        <v>0</v>
      </c>
      <c r="BF12" s="232" t="n">
        <v>0</v>
      </c>
      <c r="BG12" s="232" t="n">
        <v>0</v>
      </c>
      <c r="BH12" s="232" t="n">
        <v>0</v>
      </c>
      <c r="BI12" s="232"/>
      <c r="BJ12" s="232"/>
      <c r="BK12" s="232"/>
      <c r="BM12" s="217"/>
      <c r="BN12" s="232"/>
      <c r="BO12" s="232"/>
      <c r="BP12" s="232"/>
      <c r="BS12" s="232"/>
      <c r="BT12" s="232"/>
      <c r="BU12" s="232"/>
      <c r="BW12" s="217"/>
      <c r="BX12" s="233"/>
      <c r="BY12" s="233"/>
      <c r="BZ12" s="233"/>
      <c r="CA12" s="233"/>
      <c r="CB12" s="234"/>
      <c r="CC12" s="233"/>
      <c r="CD12" s="233"/>
      <c r="CE12" s="233"/>
      <c r="CF12" s="233"/>
      <c r="CG12" s="234"/>
      <c r="CH12" s="233"/>
      <c r="CI12" s="233"/>
      <c r="CJ12" s="233"/>
      <c r="CK12" s="233"/>
      <c r="CL12" s="234"/>
      <c r="CM12" s="233"/>
      <c r="CN12" s="233"/>
      <c r="CO12" s="233"/>
      <c r="CP12" s="233"/>
      <c r="CQ12" s="234"/>
      <c r="CR12" s="233"/>
      <c r="CS12" s="233"/>
      <c r="CT12" s="233"/>
      <c r="CU12" s="233"/>
      <c r="CV12" s="234"/>
      <c r="CW12" s="233"/>
      <c r="CX12" s="233"/>
      <c r="CY12" s="233"/>
      <c r="CZ12" s="233"/>
      <c r="DA12" s="234"/>
      <c r="DB12" s="233"/>
      <c r="DC12" s="233"/>
      <c r="DD12" s="233"/>
      <c r="DE12" s="233"/>
      <c r="DF12" s="234"/>
      <c r="DG12" s="233"/>
      <c r="DH12" s="233"/>
      <c r="DI12" s="233"/>
      <c r="DJ12" s="233"/>
      <c r="DK12" s="234"/>
    </row>
    <row r="13" customFormat="false" ht="12.75" hidden="false" customHeight="false" outlineLevel="0" collapsed="false">
      <c r="A13" s="228" t="n">
        <v>0.0820060399825328</v>
      </c>
      <c r="B13" s="228" t="n">
        <v>-0.00191102002706588</v>
      </c>
      <c r="C13" s="229" t="n">
        <v>-0.00360592707441205</v>
      </c>
      <c r="D13" s="230" t="n">
        <v>-0.00029773698908269</v>
      </c>
      <c r="E13" s="228" t="n">
        <v>-0.00102289320207186</v>
      </c>
      <c r="F13" s="228" t="n">
        <v>0.0807244457832318</v>
      </c>
      <c r="G13" s="228" t="n">
        <v>-0.000762990779244973</v>
      </c>
      <c r="H13" s="229" t="n">
        <v>-0.00317242549498059</v>
      </c>
      <c r="I13" s="230" t="n">
        <v>-0.000189253248790466</v>
      </c>
      <c r="J13" s="228" t="n">
        <v>0.000883747367600864</v>
      </c>
      <c r="K13" s="228" t="n">
        <v>0.0658693154493158</v>
      </c>
      <c r="L13" s="228" t="n">
        <v>0.00847287012292693</v>
      </c>
      <c r="M13" s="229" t="n">
        <v>0.000703065162428265</v>
      </c>
      <c r="N13" s="230" t="n">
        <v>-0.0013068966999204</v>
      </c>
      <c r="O13" s="228" t="n">
        <v>0.00122182398666757</v>
      </c>
      <c r="P13" s="228" t="n">
        <v>0.175356140531887</v>
      </c>
      <c r="Q13" s="228" t="n">
        <v>-0.00881909075380798</v>
      </c>
      <c r="R13" s="229" t="n">
        <v>-0.0096954921078623</v>
      </c>
      <c r="S13" s="230" t="n">
        <v>-0.00385621610067919</v>
      </c>
      <c r="T13" s="228" t="n">
        <v>-0.00271934974195177</v>
      </c>
      <c r="U13" s="231" t="n">
        <v>1</v>
      </c>
      <c r="V13" s="231" t="n">
        <v>0</v>
      </c>
      <c r="W13" s="231" t="n">
        <v>0</v>
      </c>
      <c r="X13" s="231" t="n">
        <v>0</v>
      </c>
      <c r="Y13" s="231" t="n">
        <v>0</v>
      </c>
      <c r="Z13" s="228" t="n">
        <v>0.0328036181594458</v>
      </c>
      <c r="AA13" s="228" t="n">
        <v>0.00249316951101228</v>
      </c>
      <c r="AB13" s="229" t="n">
        <v>0.00123551699711324</v>
      </c>
      <c r="AC13" s="230" t="n">
        <v>0.000110518989549657</v>
      </c>
      <c r="AD13" s="228" t="n">
        <v>-0.00019754196998665</v>
      </c>
      <c r="AE13" s="228" t="n">
        <v>0.06332377343618</v>
      </c>
      <c r="AF13" s="228" t="n">
        <v>-0.00316341447717424</v>
      </c>
      <c r="AG13" s="229" t="n">
        <v>0.0044573095400878</v>
      </c>
      <c r="AH13" s="230" t="n">
        <v>0.000341005444968595</v>
      </c>
      <c r="AI13" s="228" t="n">
        <v>-0.0017050998132579</v>
      </c>
      <c r="AJ13" s="232" t="n">
        <v>1</v>
      </c>
      <c r="AK13" s="232" t="n">
        <v>0</v>
      </c>
      <c r="AL13" s="232" t="n">
        <v>0</v>
      </c>
      <c r="AM13" s="232" t="n">
        <v>0</v>
      </c>
      <c r="AN13" s="232" t="n">
        <v>0</v>
      </c>
      <c r="AO13" s="232" t="n">
        <v>1</v>
      </c>
      <c r="AP13" s="232" t="n">
        <v>0</v>
      </c>
      <c r="AQ13" s="232" t="n">
        <v>0</v>
      </c>
      <c r="AR13" s="232" t="n">
        <v>0</v>
      </c>
      <c r="AS13" s="232" t="n">
        <v>0</v>
      </c>
      <c r="AT13" s="232" t="n">
        <v>1</v>
      </c>
      <c r="AU13" s="232" t="n">
        <v>0</v>
      </c>
      <c r="AV13" s="232" t="n">
        <v>0</v>
      </c>
      <c r="AW13" s="232" t="n">
        <v>0</v>
      </c>
      <c r="AX13" s="232" t="n">
        <v>0</v>
      </c>
      <c r="AY13" s="232" t="n">
        <v>1</v>
      </c>
      <c r="AZ13" s="232" t="n">
        <v>0</v>
      </c>
      <c r="BA13" s="232" t="n">
        <v>0</v>
      </c>
      <c r="BB13" s="232" t="n">
        <v>0</v>
      </c>
      <c r="BC13" s="232" t="n">
        <v>0</v>
      </c>
      <c r="BD13" s="232" t="n">
        <v>1</v>
      </c>
      <c r="BE13" s="232" t="n">
        <v>0</v>
      </c>
      <c r="BF13" s="232" t="n">
        <v>0</v>
      </c>
      <c r="BG13" s="232" t="n">
        <v>0</v>
      </c>
      <c r="BH13" s="232" t="n">
        <v>0</v>
      </c>
      <c r="BI13" s="232"/>
      <c r="BJ13" s="232"/>
      <c r="BK13" s="232"/>
      <c r="BM13" s="217"/>
      <c r="BN13" s="232"/>
      <c r="BO13" s="232"/>
      <c r="BP13" s="232"/>
      <c r="BS13" s="232"/>
      <c r="BT13" s="232"/>
      <c r="BU13" s="232"/>
      <c r="BW13" s="217"/>
      <c r="BX13" s="233"/>
      <c r="BY13" s="233"/>
      <c r="BZ13" s="233"/>
      <c r="CA13" s="233"/>
      <c r="CB13" s="234"/>
      <c r="CC13" s="233"/>
      <c r="CD13" s="233"/>
      <c r="CE13" s="233"/>
      <c r="CF13" s="233"/>
      <c r="CG13" s="234"/>
      <c r="CH13" s="233"/>
      <c r="CI13" s="233"/>
      <c r="CJ13" s="233"/>
      <c r="CK13" s="233"/>
      <c r="CL13" s="234"/>
      <c r="CM13" s="233"/>
      <c r="CN13" s="233"/>
      <c r="CO13" s="233"/>
      <c r="CP13" s="233"/>
      <c r="CQ13" s="234"/>
      <c r="CR13" s="233"/>
      <c r="CS13" s="233"/>
      <c r="CT13" s="233"/>
      <c r="CU13" s="233"/>
      <c r="CV13" s="234"/>
      <c r="CW13" s="233"/>
      <c r="CX13" s="233"/>
      <c r="CY13" s="233"/>
      <c r="CZ13" s="233"/>
      <c r="DA13" s="234"/>
      <c r="DB13" s="233"/>
      <c r="DC13" s="233"/>
      <c r="DD13" s="233"/>
      <c r="DE13" s="233"/>
      <c r="DF13" s="234"/>
      <c r="DG13" s="233"/>
      <c r="DH13" s="233"/>
      <c r="DI13" s="233"/>
      <c r="DJ13" s="233"/>
      <c r="DK13" s="234"/>
    </row>
    <row r="14" customFormat="false" ht="12.75" hidden="false" customHeight="false" outlineLevel="0" collapsed="false">
      <c r="A14" s="228" t="n">
        <v>0.0794774113056728</v>
      </c>
      <c r="B14" s="228" t="n">
        <v>9.81504447028376E-005</v>
      </c>
      <c r="C14" s="229" t="n">
        <v>-0.0035410064537798</v>
      </c>
      <c r="D14" s="230" t="n">
        <v>-0.00101465314013656</v>
      </c>
      <c r="E14" s="228" t="n">
        <v>-0.0014008060354487</v>
      </c>
      <c r="F14" s="228" t="n">
        <v>0.0798733610887113</v>
      </c>
      <c r="G14" s="228" t="n">
        <v>-2.25338137913968E-005</v>
      </c>
      <c r="H14" s="229" t="n">
        <v>-0.00319114297849159</v>
      </c>
      <c r="I14" s="230" t="n">
        <v>-0.000627529094466791</v>
      </c>
      <c r="J14" s="228" t="n">
        <v>0.000994169214178946</v>
      </c>
      <c r="K14" s="228" t="n">
        <v>0.0652986500061274</v>
      </c>
      <c r="L14" s="228" t="n">
        <v>0.00988411559948072</v>
      </c>
      <c r="M14" s="229" t="n">
        <v>0.00207351019277436</v>
      </c>
      <c r="N14" s="230" t="n">
        <v>-0.000185572093792377</v>
      </c>
      <c r="O14" s="228" t="n">
        <v>0.000734331347161427</v>
      </c>
      <c r="P14" s="228" t="n">
        <v>0.175139040694261</v>
      </c>
      <c r="Q14" s="228" t="n">
        <v>-0.00298338223107057</v>
      </c>
      <c r="R14" s="229" t="n">
        <v>-0.00834366593848086</v>
      </c>
      <c r="S14" s="230" t="n">
        <v>-0.0046971827070354</v>
      </c>
      <c r="T14" s="228" t="n">
        <v>-0.00341968208757047</v>
      </c>
      <c r="U14" s="231" t="n">
        <v>1</v>
      </c>
      <c r="V14" s="231" t="n">
        <v>0</v>
      </c>
      <c r="W14" s="231" t="n">
        <v>0</v>
      </c>
      <c r="X14" s="231" t="n">
        <v>0</v>
      </c>
      <c r="Y14" s="231" t="n">
        <v>0</v>
      </c>
      <c r="Z14" s="228" t="n">
        <v>0.0326535364161084</v>
      </c>
      <c r="AA14" s="228" t="n">
        <v>0.00261071115148044</v>
      </c>
      <c r="AB14" s="229" t="n">
        <v>0.00152938405548132</v>
      </c>
      <c r="AC14" s="230" t="n">
        <v>0.000409985253107829</v>
      </c>
      <c r="AD14" s="228" t="n">
        <v>4.02604593237637E-005</v>
      </c>
      <c r="AE14" s="228" t="n">
        <v>0.0616277289804401</v>
      </c>
      <c r="AF14" s="228" t="n">
        <v>-0.00135555294943974</v>
      </c>
      <c r="AG14" s="229" t="n">
        <v>0.0047086447228345</v>
      </c>
      <c r="AH14" s="230" t="n">
        <v>0.00124445602370716</v>
      </c>
      <c r="AI14" s="228" t="n">
        <v>-0.00168901632298489</v>
      </c>
      <c r="AJ14" s="232" t="n">
        <v>1</v>
      </c>
      <c r="AK14" s="232" t="n">
        <v>0</v>
      </c>
      <c r="AL14" s="232" t="n">
        <v>0</v>
      </c>
      <c r="AM14" s="232" t="n">
        <v>0</v>
      </c>
      <c r="AN14" s="232" t="n">
        <v>0</v>
      </c>
      <c r="AO14" s="232" t="n">
        <v>1</v>
      </c>
      <c r="AP14" s="232" t="n">
        <v>0</v>
      </c>
      <c r="AQ14" s="232" t="n">
        <v>0</v>
      </c>
      <c r="AR14" s="232" t="n">
        <v>0</v>
      </c>
      <c r="AS14" s="232" t="n">
        <v>0</v>
      </c>
      <c r="AT14" s="232" t="n">
        <v>1</v>
      </c>
      <c r="AU14" s="232" t="n">
        <v>0</v>
      </c>
      <c r="AV14" s="232" t="n">
        <v>0</v>
      </c>
      <c r="AW14" s="232" t="n">
        <v>0</v>
      </c>
      <c r="AX14" s="232" t="n">
        <v>0</v>
      </c>
      <c r="AY14" s="232" t="n">
        <v>1</v>
      </c>
      <c r="AZ14" s="232" t="n">
        <v>0</v>
      </c>
      <c r="BA14" s="232" t="n">
        <v>0</v>
      </c>
      <c r="BB14" s="232" t="n">
        <v>0</v>
      </c>
      <c r="BC14" s="232" t="n">
        <v>0</v>
      </c>
      <c r="BD14" s="232" t="n">
        <v>1</v>
      </c>
      <c r="BE14" s="232" t="n">
        <v>0</v>
      </c>
      <c r="BF14" s="232" t="n">
        <v>0</v>
      </c>
      <c r="BG14" s="232" t="n">
        <v>0</v>
      </c>
      <c r="BH14" s="232" t="n">
        <v>0</v>
      </c>
      <c r="BI14" s="232"/>
      <c r="BJ14" s="232"/>
      <c r="BK14" s="232"/>
      <c r="BM14" s="217"/>
      <c r="BN14" s="232"/>
      <c r="BO14" s="232"/>
      <c r="BP14" s="232"/>
      <c r="BS14" s="232"/>
      <c r="BT14" s="232"/>
      <c r="BU14" s="232"/>
      <c r="BW14" s="217"/>
      <c r="BX14" s="233"/>
      <c r="BY14" s="233"/>
      <c r="BZ14" s="233"/>
      <c r="CA14" s="233"/>
      <c r="CB14" s="234"/>
      <c r="CC14" s="233"/>
      <c r="CD14" s="233"/>
      <c r="CE14" s="233"/>
      <c r="CF14" s="233"/>
      <c r="CG14" s="234"/>
      <c r="CH14" s="233"/>
      <c r="CI14" s="233"/>
      <c r="CJ14" s="233"/>
      <c r="CK14" s="233"/>
      <c r="CL14" s="234"/>
      <c r="CM14" s="233"/>
      <c r="CN14" s="233"/>
      <c r="CO14" s="233"/>
      <c r="CP14" s="233"/>
      <c r="CQ14" s="234"/>
      <c r="CR14" s="233"/>
      <c r="CS14" s="233"/>
      <c r="CT14" s="233"/>
      <c r="CU14" s="233"/>
      <c r="CV14" s="234"/>
      <c r="CW14" s="233"/>
      <c r="CX14" s="233"/>
      <c r="CY14" s="233"/>
      <c r="CZ14" s="233"/>
      <c r="DA14" s="234"/>
      <c r="DB14" s="233"/>
      <c r="DC14" s="233"/>
      <c r="DD14" s="233"/>
      <c r="DE14" s="233"/>
      <c r="DF14" s="234"/>
      <c r="DG14" s="233"/>
      <c r="DH14" s="233"/>
      <c r="DI14" s="233"/>
      <c r="DJ14" s="233"/>
      <c r="DK14" s="234"/>
    </row>
    <row r="15" customFormat="false" ht="12.75" hidden="false" customHeight="false" outlineLevel="0" collapsed="false">
      <c r="A15" s="228" t="n">
        <v>0.0770532324116539</v>
      </c>
      <c r="B15" s="228" t="n">
        <v>0.00185613777178456</v>
      </c>
      <c r="C15" s="229" t="n">
        <v>-0.00332861207357652</v>
      </c>
      <c r="D15" s="230" t="n">
        <v>-0.0016310423454277</v>
      </c>
      <c r="E15" s="228" t="n">
        <v>-0.00152755404332221</v>
      </c>
      <c r="F15" s="228" t="n">
        <v>0.0789804271885432</v>
      </c>
      <c r="G15" s="228" t="n">
        <v>0.000823155119439283</v>
      </c>
      <c r="H15" s="229" t="n">
        <v>-0.00299244815493169</v>
      </c>
      <c r="I15" s="230" t="n">
        <v>-0.000971999010857683</v>
      </c>
      <c r="J15" s="228" t="n">
        <v>0.00096113668921602</v>
      </c>
      <c r="K15" s="228" t="n">
        <v>0.0645414304792275</v>
      </c>
      <c r="L15" s="228" t="n">
        <v>0.0108235677023973</v>
      </c>
      <c r="M15" s="229" t="n">
        <v>0.00338894458510069</v>
      </c>
      <c r="N15" s="230" t="n">
        <v>0.000598273928627989</v>
      </c>
      <c r="O15" s="228" t="n">
        <v>2.01466629992099E-005</v>
      </c>
      <c r="P15" s="228" t="n">
        <v>0.174954581116288</v>
      </c>
      <c r="Q15" s="228" t="n">
        <v>0.00151172202379457</v>
      </c>
      <c r="R15" s="229" t="n">
        <v>-0.00697285084670265</v>
      </c>
      <c r="S15" s="230" t="n">
        <v>-0.00352832536351154</v>
      </c>
      <c r="T15" s="228" t="n">
        <v>-0.00463632041405589</v>
      </c>
      <c r="U15" s="231" t="n">
        <v>1</v>
      </c>
      <c r="V15" s="231" t="n">
        <v>0</v>
      </c>
      <c r="W15" s="231" t="n">
        <v>0</v>
      </c>
      <c r="X15" s="231" t="n">
        <v>0</v>
      </c>
      <c r="Y15" s="231" t="n">
        <v>0</v>
      </c>
      <c r="Z15" s="228" t="n">
        <v>0.0325036332400695</v>
      </c>
      <c r="AA15" s="228" t="n">
        <v>0.00272806725859869</v>
      </c>
      <c r="AB15" s="229" t="n">
        <v>0.00182283236261331</v>
      </c>
      <c r="AC15" s="230" t="n">
        <v>0.000709013159446186</v>
      </c>
      <c r="AD15" s="228" t="n">
        <v>0.000277704006205793</v>
      </c>
      <c r="AE15" s="228" t="n">
        <v>0.0600854581823495</v>
      </c>
      <c r="AF15" s="228" t="n">
        <v>0.000667164110118373</v>
      </c>
      <c r="AG15" s="229" t="n">
        <v>0.00505259421382771</v>
      </c>
      <c r="AH15" s="230" t="n">
        <v>0.00194961882180353</v>
      </c>
      <c r="AI15" s="228" t="n">
        <v>-0.00149885256628325</v>
      </c>
      <c r="AJ15" s="232" t="n">
        <v>1</v>
      </c>
      <c r="AK15" s="232" t="n">
        <v>0</v>
      </c>
      <c r="AL15" s="232" t="n">
        <v>0</v>
      </c>
      <c r="AM15" s="232" t="n">
        <v>0</v>
      </c>
      <c r="AN15" s="232" t="n">
        <v>0</v>
      </c>
      <c r="AO15" s="232" t="n">
        <v>1</v>
      </c>
      <c r="AP15" s="232" t="n">
        <v>0</v>
      </c>
      <c r="AQ15" s="232" t="n">
        <v>0</v>
      </c>
      <c r="AR15" s="232" t="n">
        <v>0</v>
      </c>
      <c r="AS15" s="232" t="n">
        <v>0</v>
      </c>
      <c r="AT15" s="232" t="n">
        <v>1</v>
      </c>
      <c r="AU15" s="232" t="n">
        <v>0</v>
      </c>
      <c r="AV15" s="232" t="n">
        <v>0</v>
      </c>
      <c r="AW15" s="232" t="n">
        <v>0</v>
      </c>
      <c r="AX15" s="232" t="n">
        <v>0</v>
      </c>
      <c r="AY15" s="232" t="n">
        <v>1</v>
      </c>
      <c r="AZ15" s="232" t="n">
        <v>0</v>
      </c>
      <c r="BA15" s="232" t="n">
        <v>0</v>
      </c>
      <c r="BB15" s="232" t="n">
        <v>0</v>
      </c>
      <c r="BC15" s="232" t="n">
        <v>0</v>
      </c>
      <c r="BD15" s="232" t="n">
        <v>1</v>
      </c>
      <c r="BE15" s="232" t="n">
        <v>0</v>
      </c>
      <c r="BF15" s="232" t="n">
        <v>0</v>
      </c>
      <c r="BG15" s="232" t="n">
        <v>0</v>
      </c>
      <c r="BH15" s="232" t="n">
        <v>0</v>
      </c>
      <c r="BI15" s="232"/>
      <c r="BJ15" s="232"/>
      <c r="BK15" s="232"/>
      <c r="BM15" s="217"/>
      <c r="BN15" s="232"/>
      <c r="BO15" s="232"/>
      <c r="BP15" s="232"/>
      <c r="BS15" s="232"/>
      <c r="BT15" s="232"/>
      <c r="BU15" s="232"/>
      <c r="BW15" s="217"/>
      <c r="BX15" s="233"/>
      <c r="BY15" s="233"/>
      <c r="BZ15" s="233"/>
      <c r="CA15" s="233"/>
      <c r="CB15" s="234"/>
      <c r="CC15" s="233"/>
      <c r="CD15" s="233"/>
      <c r="CE15" s="233"/>
      <c r="CF15" s="233"/>
      <c r="CG15" s="234"/>
      <c r="CH15" s="233"/>
      <c r="CI15" s="233"/>
      <c r="CJ15" s="233"/>
      <c r="CK15" s="233"/>
      <c r="CL15" s="234"/>
      <c r="CM15" s="233"/>
      <c r="CN15" s="233"/>
      <c r="CO15" s="233"/>
      <c r="CP15" s="233"/>
      <c r="CQ15" s="234"/>
      <c r="CR15" s="233"/>
      <c r="CS15" s="233"/>
      <c r="CT15" s="233"/>
      <c r="CU15" s="233"/>
      <c r="CV15" s="234"/>
      <c r="CW15" s="233"/>
      <c r="CX15" s="233"/>
      <c r="CY15" s="233"/>
      <c r="CZ15" s="233"/>
      <c r="DA15" s="234"/>
      <c r="DB15" s="233"/>
      <c r="DC15" s="233"/>
      <c r="DD15" s="233"/>
      <c r="DE15" s="233"/>
      <c r="DF15" s="234"/>
      <c r="DG15" s="233"/>
      <c r="DH15" s="233"/>
      <c r="DI15" s="233"/>
      <c r="DJ15" s="233"/>
      <c r="DK15" s="234"/>
    </row>
    <row r="16" customFormat="false" ht="12.75" hidden="false" customHeight="false" outlineLevel="0" collapsed="false">
      <c r="A16" s="228" t="n">
        <v>0.0743800256418449</v>
      </c>
      <c r="B16" s="228" t="n">
        <v>0.00369826509701991</v>
      </c>
      <c r="C16" s="229" t="n">
        <v>-0.00251411147899348</v>
      </c>
      <c r="D16" s="230" t="n">
        <v>-0.00163384268026934</v>
      </c>
      <c r="E16" s="228" t="n">
        <v>-0.00129561753622491</v>
      </c>
      <c r="F16" s="228" t="n">
        <v>0.0781769921208658</v>
      </c>
      <c r="G16" s="228" t="n">
        <v>0.00183323044653583</v>
      </c>
      <c r="H16" s="229" t="n">
        <v>-0.00255027325524544</v>
      </c>
      <c r="I16" s="230" t="n">
        <v>-0.00107786463831761</v>
      </c>
      <c r="J16" s="228" t="n">
        <v>0.000656346606596005</v>
      </c>
      <c r="K16" s="228" t="n">
        <v>0.0638394980088801</v>
      </c>
      <c r="L16" s="228" t="n">
        <v>0.0116848382567111</v>
      </c>
      <c r="M16" s="229" t="n">
        <v>0.00446820759022758</v>
      </c>
      <c r="N16" s="230" t="n">
        <v>0.00123408519458709</v>
      </c>
      <c r="O16" s="228" t="n">
        <v>-0.000650998245243332</v>
      </c>
      <c r="P16" s="228" t="n">
        <v>0.1741603724459</v>
      </c>
      <c r="Q16" s="228" t="n">
        <v>0.00656197782357015</v>
      </c>
      <c r="R16" s="229" t="n">
        <v>-0.00484859004814851</v>
      </c>
      <c r="S16" s="230" t="n">
        <v>-0.00169776943316434</v>
      </c>
      <c r="T16" s="228" t="n">
        <v>-0.00466198809002663</v>
      </c>
      <c r="U16" s="231" t="n">
        <v>1</v>
      </c>
      <c r="V16" s="231" t="n">
        <v>0</v>
      </c>
      <c r="W16" s="231" t="n">
        <v>0</v>
      </c>
      <c r="X16" s="231" t="n">
        <v>0</v>
      </c>
      <c r="Y16" s="231" t="n">
        <v>0</v>
      </c>
      <c r="Z16" s="228" t="n">
        <v>0.0323539082827371</v>
      </c>
      <c r="AA16" s="228" t="n">
        <v>0.00284523827480946</v>
      </c>
      <c r="AB16" s="229" t="n">
        <v>0.00211586284483969</v>
      </c>
      <c r="AC16" s="230" t="n">
        <v>0.00100760370389759</v>
      </c>
      <c r="AD16" s="228" t="n">
        <v>0.00051478950045374</v>
      </c>
      <c r="AE16" s="228" t="n">
        <v>0.0584496127542319</v>
      </c>
      <c r="AF16" s="228" t="n">
        <v>0.00251325077453547</v>
      </c>
      <c r="AG16" s="229" t="n">
        <v>0.00514488897120224</v>
      </c>
      <c r="AH16" s="230" t="n">
        <v>0.00231467166655936</v>
      </c>
      <c r="AI16" s="228" t="n">
        <v>-0.00103853357601874</v>
      </c>
      <c r="AJ16" s="232" t="n">
        <v>1</v>
      </c>
      <c r="AK16" s="232" t="n">
        <v>0</v>
      </c>
      <c r="AL16" s="232" t="n">
        <v>0</v>
      </c>
      <c r="AM16" s="232" t="n">
        <v>0</v>
      </c>
      <c r="AN16" s="232" t="n">
        <v>0</v>
      </c>
      <c r="AO16" s="232" t="n">
        <v>1</v>
      </c>
      <c r="AP16" s="232" t="n">
        <v>0</v>
      </c>
      <c r="AQ16" s="232" t="n">
        <v>0</v>
      </c>
      <c r="AR16" s="232" t="n">
        <v>0</v>
      </c>
      <c r="AS16" s="232" t="n">
        <v>0</v>
      </c>
      <c r="AT16" s="232" t="n">
        <v>1</v>
      </c>
      <c r="AU16" s="232" t="n">
        <v>0</v>
      </c>
      <c r="AV16" s="232" t="n">
        <v>0</v>
      </c>
      <c r="AW16" s="232" t="n">
        <v>0</v>
      </c>
      <c r="AX16" s="232" t="n">
        <v>0</v>
      </c>
      <c r="AY16" s="232" t="n">
        <v>1</v>
      </c>
      <c r="AZ16" s="232" t="n">
        <v>0</v>
      </c>
      <c r="BA16" s="232" t="n">
        <v>0</v>
      </c>
      <c r="BB16" s="232" t="n">
        <v>0</v>
      </c>
      <c r="BC16" s="232" t="n">
        <v>0</v>
      </c>
      <c r="BD16" s="232" t="n">
        <v>1</v>
      </c>
      <c r="BE16" s="232" t="n">
        <v>0</v>
      </c>
      <c r="BF16" s="232" t="n">
        <v>0</v>
      </c>
      <c r="BG16" s="232" t="n">
        <v>0</v>
      </c>
      <c r="BH16" s="232" t="n">
        <v>0</v>
      </c>
      <c r="BI16" s="232"/>
      <c r="BJ16" s="232"/>
      <c r="BK16" s="232"/>
      <c r="BM16" s="217"/>
      <c r="BN16" s="232"/>
      <c r="BO16" s="232"/>
      <c r="BP16" s="232"/>
      <c r="BS16" s="232"/>
      <c r="BT16" s="232"/>
      <c r="BU16" s="232"/>
      <c r="BW16" s="217"/>
      <c r="BX16" s="233"/>
      <c r="BY16" s="233"/>
      <c r="BZ16" s="233"/>
      <c r="CA16" s="233"/>
      <c r="CB16" s="234"/>
      <c r="CC16" s="233"/>
      <c r="CD16" s="233"/>
      <c r="CE16" s="233"/>
      <c r="CF16" s="233"/>
      <c r="CG16" s="234"/>
      <c r="CH16" s="233"/>
      <c r="CI16" s="233"/>
      <c r="CJ16" s="233"/>
      <c r="CK16" s="233"/>
      <c r="CL16" s="234"/>
      <c r="CM16" s="233"/>
      <c r="CN16" s="233"/>
      <c r="CO16" s="233"/>
      <c r="CP16" s="233"/>
      <c r="CQ16" s="234"/>
      <c r="CR16" s="233"/>
      <c r="CS16" s="233"/>
      <c r="CT16" s="233"/>
      <c r="CU16" s="233"/>
      <c r="CV16" s="234"/>
      <c r="CW16" s="233"/>
      <c r="CX16" s="233"/>
      <c r="CY16" s="233"/>
      <c r="CZ16" s="233"/>
      <c r="DA16" s="234"/>
      <c r="DB16" s="233"/>
      <c r="DC16" s="233"/>
      <c r="DD16" s="233"/>
      <c r="DE16" s="233"/>
      <c r="DF16" s="234"/>
      <c r="DG16" s="233"/>
      <c r="DH16" s="233"/>
      <c r="DI16" s="233"/>
      <c r="DJ16" s="233"/>
      <c r="DK16" s="234"/>
    </row>
    <row r="17" customFormat="false" ht="12.75" hidden="false" customHeight="false" outlineLevel="0" collapsed="false">
      <c r="A17" s="228" t="n">
        <v>0.0719058385706429</v>
      </c>
      <c r="B17" s="228" t="n">
        <v>0.00535241531082949</v>
      </c>
      <c r="C17" s="229" t="n">
        <v>-0.00192630818187678</v>
      </c>
      <c r="D17" s="230" t="n">
        <v>-0.00189565359802892</v>
      </c>
      <c r="E17" s="228" t="n">
        <v>-0.000887252286526774</v>
      </c>
      <c r="F17" s="228" t="n">
        <v>0.0774814431812278</v>
      </c>
      <c r="G17" s="228" t="n">
        <v>0.0026564518370263</v>
      </c>
      <c r="H17" s="229" t="n">
        <v>-0.00204649268890673</v>
      </c>
      <c r="I17" s="230" t="n">
        <v>-0.00119779114549615</v>
      </c>
      <c r="J17" s="228" t="n">
        <v>0.000254262323225529</v>
      </c>
      <c r="K17" s="228" t="n">
        <v>0.0631126656795931</v>
      </c>
      <c r="L17" s="228" t="n">
        <v>0.012572991483297</v>
      </c>
      <c r="M17" s="229" t="n">
        <v>0.00549348479824093</v>
      </c>
      <c r="N17" s="230" t="n">
        <v>0.00185941543606718</v>
      </c>
      <c r="O17" s="228" t="n">
        <v>-0.0013562945728436</v>
      </c>
      <c r="P17" s="228" t="n">
        <v>0.173420965977424</v>
      </c>
      <c r="Q17" s="228" t="n">
        <v>0.0117331493682701</v>
      </c>
      <c r="R17" s="229" t="n">
        <v>-0.0021490896542909</v>
      </c>
      <c r="S17" s="230" t="n">
        <v>0.000294570000981074</v>
      </c>
      <c r="T17" s="228" t="n">
        <v>-0.00488438151757988</v>
      </c>
      <c r="U17" s="231" t="n">
        <v>1</v>
      </c>
      <c r="V17" s="231" t="n">
        <v>0</v>
      </c>
      <c r="W17" s="231" t="n">
        <v>0</v>
      </c>
      <c r="X17" s="231" t="n">
        <v>0</v>
      </c>
      <c r="Y17" s="231" t="n">
        <v>0</v>
      </c>
      <c r="Z17" s="228" t="n">
        <v>0.0322043611965038</v>
      </c>
      <c r="AA17" s="228" t="n">
        <v>0.00296222464113548</v>
      </c>
      <c r="AB17" s="229" t="n">
        <v>0.00240847642568095</v>
      </c>
      <c r="AC17" s="230" t="n">
        <v>0.00130575787870089</v>
      </c>
      <c r="AD17" s="228" t="n">
        <v>0.000751517769257904</v>
      </c>
      <c r="AE17" s="228" t="n">
        <v>0.0570690969499945</v>
      </c>
      <c r="AF17" s="228" t="n">
        <v>0.00433031391541332</v>
      </c>
      <c r="AG17" s="229" t="n">
        <v>0.00501996659973102</v>
      </c>
      <c r="AH17" s="230" t="n">
        <v>0.00262074472647657</v>
      </c>
      <c r="AI17" s="228" t="n">
        <v>-0.000588935496586085</v>
      </c>
      <c r="AJ17" s="232" t="n">
        <v>1</v>
      </c>
      <c r="AK17" s="232" t="n">
        <v>0</v>
      </c>
      <c r="AL17" s="232" t="n">
        <v>0</v>
      </c>
      <c r="AM17" s="232" t="n">
        <v>0</v>
      </c>
      <c r="AN17" s="232" t="n">
        <v>0</v>
      </c>
      <c r="AO17" s="232" t="n">
        <v>1</v>
      </c>
      <c r="AP17" s="232" t="n">
        <v>0</v>
      </c>
      <c r="AQ17" s="232" t="n">
        <v>0</v>
      </c>
      <c r="AR17" s="232" t="n">
        <v>0</v>
      </c>
      <c r="AS17" s="232" t="n">
        <v>0</v>
      </c>
      <c r="AT17" s="232" t="n">
        <v>1</v>
      </c>
      <c r="AU17" s="232" t="n">
        <v>0</v>
      </c>
      <c r="AV17" s="232" t="n">
        <v>0</v>
      </c>
      <c r="AW17" s="232" t="n">
        <v>0</v>
      </c>
      <c r="AX17" s="232" t="n">
        <v>0</v>
      </c>
      <c r="AY17" s="232" t="n">
        <v>1</v>
      </c>
      <c r="AZ17" s="232" t="n">
        <v>0</v>
      </c>
      <c r="BA17" s="232" t="n">
        <v>0</v>
      </c>
      <c r="BB17" s="232" t="n">
        <v>0</v>
      </c>
      <c r="BC17" s="232" t="n">
        <v>0</v>
      </c>
      <c r="BD17" s="232" t="n">
        <v>1</v>
      </c>
      <c r="BE17" s="232" t="n">
        <v>0</v>
      </c>
      <c r="BF17" s="232" t="n">
        <v>0</v>
      </c>
      <c r="BG17" s="232" t="n">
        <v>0</v>
      </c>
      <c r="BH17" s="232" t="n">
        <v>0</v>
      </c>
      <c r="BI17" s="232"/>
      <c r="BJ17" s="232"/>
      <c r="BK17" s="232"/>
      <c r="BM17" s="217"/>
      <c r="BN17" s="232"/>
      <c r="BO17" s="232"/>
      <c r="BP17" s="232"/>
      <c r="BS17" s="232"/>
      <c r="BT17" s="232"/>
      <c r="BU17" s="232"/>
      <c r="BW17" s="217"/>
      <c r="BX17" s="233"/>
      <c r="BY17" s="233"/>
      <c r="BZ17" s="233"/>
      <c r="CA17" s="233"/>
      <c r="CB17" s="234"/>
      <c r="CC17" s="233"/>
      <c r="CD17" s="233"/>
      <c r="CE17" s="233"/>
      <c r="CF17" s="233"/>
      <c r="CG17" s="234"/>
      <c r="CH17" s="233"/>
      <c r="CI17" s="233"/>
      <c r="CJ17" s="233"/>
      <c r="CK17" s="233"/>
      <c r="CL17" s="234"/>
      <c r="CM17" s="233"/>
      <c r="CN17" s="233"/>
      <c r="CO17" s="233"/>
      <c r="CP17" s="233"/>
      <c r="CQ17" s="234"/>
      <c r="CR17" s="233"/>
      <c r="CS17" s="233"/>
      <c r="CT17" s="233"/>
      <c r="CU17" s="233"/>
      <c r="CV17" s="234"/>
      <c r="CW17" s="233"/>
      <c r="CX17" s="233"/>
      <c r="CY17" s="233"/>
      <c r="CZ17" s="233"/>
      <c r="DA17" s="234"/>
      <c r="DB17" s="233"/>
      <c r="DC17" s="233"/>
      <c r="DD17" s="233"/>
      <c r="DE17" s="233"/>
      <c r="DF17" s="234"/>
      <c r="DG17" s="233"/>
      <c r="DH17" s="233"/>
      <c r="DI17" s="233"/>
      <c r="DJ17" s="233"/>
      <c r="DK17" s="234"/>
    </row>
    <row r="18" customFormat="false" ht="12.75" hidden="false" customHeight="false" outlineLevel="0" collapsed="false">
      <c r="A18" s="228" t="n">
        <v>0.0696209493209106</v>
      </c>
      <c r="B18" s="228" t="n">
        <v>0.00691767762919194</v>
      </c>
      <c r="C18" s="229" t="n">
        <v>-0.00138480889638508</v>
      </c>
      <c r="D18" s="230" t="n">
        <v>-0.00194441967738547</v>
      </c>
      <c r="E18" s="228" t="n">
        <v>-0.000372966273513905</v>
      </c>
      <c r="F18" s="228" t="n">
        <v>0.0767677468463031</v>
      </c>
      <c r="G18" s="228" t="n">
        <v>0.0037340862232133</v>
      </c>
      <c r="H18" s="229" t="n">
        <v>-0.00134044439552233</v>
      </c>
      <c r="I18" s="230" t="n">
        <v>-0.00143778927473424</v>
      </c>
      <c r="J18" s="228" t="n">
        <v>-0.000172526323432057</v>
      </c>
      <c r="K18" s="228" t="n">
        <v>0.0631126656795931</v>
      </c>
      <c r="L18" s="228" t="n">
        <v>0.012572991483297</v>
      </c>
      <c r="M18" s="229" t="n">
        <v>0.00549348479824093</v>
      </c>
      <c r="N18" s="230" t="n">
        <v>0.00185941543606718</v>
      </c>
      <c r="O18" s="228" t="n">
        <v>-0.0013562945728436</v>
      </c>
      <c r="P18" s="228" t="n">
        <v>0.172865084377553</v>
      </c>
      <c r="Q18" s="228" t="n">
        <v>0.0167780639493865</v>
      </c>
      <c r="R18" s="229" t="n">
        <v>-0.000636224719106347</v>
      </c>
      <c r="S18" s="230" t="n">
        <v>0.00218028078573355</v>
      </c>
      <c r="T18" s="228" t="n">
        <v>-0.00449740356946047</v>
      </c>
      <c r="U18" s="231" t="n">
        <v>1</v>
      </c>
      <c r="V18" s="231" t="n">
        <v>0</v>
      </c>
      <c r="W18" s="231" t="n">
        <v>0</v>
      </c>
      <c r="X18" s="231" t="n">
        <v>0</v>
      </c>
      <c r="Y18" s="231" t="n">
        <v>0</v>
      </c>
      <c r="Z18" s="228" t="n">
        <v>0.0322043611965038</v>
      </c>
      <c r="AA18" s="228" t="n">
        <v>0.00296222464113548</v>
      </c>
      <c r="AB18" s="229" t="n">
        <v>0.00240847642568095</v>
      </c>
      <c r="AC18" s="230" t="n">
        <v>0.00130575787870089</v>
      </c>
      <c r="AD18" s="228" t="n">
        <v>0.000751517769257904</v>
      </c>
      <c r="AE18" s="228" t="n">
        <v>0.0560597250434423</v>
      </c>
      <c r="AF18" s="228" t="n">
        <v>0.00613034784715978</v>
      </c>
      <c r="AG18" s="229" t="n">
        <v>0.00455678994828979</v>
      </c>
      <c r="AH18" s="230" t="n">
        <v>0.00223684645108289</v>
      </c>
      <c r="AI18" s="228" t="n">
        <v>0.000290131785142404</v>
      </c>
      <c r="AJ18" s="232" t="n">
        <v>1</v>
      </c>
      <c r="AK18" s="232" t="n">
        <v>0</v>
      </c>
      <c r="AL18" s="232" t="n">
        <v>0</v>
      </c>
      <c r="AM18" s="232" t="n">
        <v>0</v>
      </c>
      <c r="AN18" s="232" t="n">
        <v>0</v>
      </c>
      <c r="AO18" s="232" t="n">
        <v>1</v>
      </c>
      <c r="AP18" s="232" t="n">
        <v>0</v>
      </c>
      <c r="AQ18" s="232" t="n">
        <v>0</v>
      </c>
      <c r="AR18" s="232" t="n">
        <v>0</v>
      </c>
      <c r="AS18" s="232" t="n">
        <v>0</v>
      </c>
      <c r="AT18" s="232" t="n">
        <v>1</v>
      </c>
      <c r="AU18" s="232" t="n">
        <v>0</v>
      </c>
      <c r="AV18" s="232" t="n">
        <v>0</v>
      </c>
      <c r="AW18" s="232" t="n">
        <v>0</v>
      </c>
      <c r="AX18" s="232" t="n">
        <v>0</v>
      </c>
      <c r="AY18" s="232" t="n">
        <v>1</v>
      </c>
      <c r="AZ18" s="232" t="n">
        <v>0</v>
      </c>
      <c r="BA18" s="232" t="n">
        <v>0</v>
      </c>
      <c r="BB18" s="232" t="n">
        <v>0</v>
      </c>
      <c r="BC18" s="232" t="n">
        <v>0</v>
      </c>
      <c r="BD18" s="232" t="n">
        <v>1</v>
      </c>
      <c r="BE18" s="232" t="n">
        <v>0</v>
      </c>
      <c r="BF18" s="232" t="n">
        <v>0</v>
      </c>
      <c r="BG18" s="232" t="n">
        <v>0</v>
      </c>
      <c r="BH18" s="232" t="n">
        <v>0</v>
      </c>
      <c r="BI18" s="232"/>
      <c r="BJ18" s="232"/>
      <c r="BK18" s="232"/>
      <c r="BM18" s="217"/>
      <c r="BN18" s="232"/>
      <c r="BO18" s="232"/>
      <c r="BP18" s="232"/>
      <c r="BS18" s="232"/>
      <c r="BT18" s="232"/>
      <c r="BU18" s="232"/>
      <c r="BW18" s="217"/>
      <c r="BX18" s="233"/>
      <c r="BY18" s="233"/>
      <c r="BZ18" s="233"/>
      <c r="CA18" s="233"/>
      <c r="CB18" s="234"/>
      <c r="CC18" s="233"/>
      <c r="CD18" s="233"/>
      <c r="CE18" s="233"/>
      <c r="CF18" s="233"/>
      <c r="CG18" s="234"/>
      <c r="CH18" s="233"/>
      <c r="CI18" s="233"/>
      <c r="CJ18" s="233"/>
      <c r="CK18" s="233"/>
      <c r="CL18" s="234"/>
      <c r="CM18" s="233"/>
      <c r="CN18" s="233"/>
      <c r="CO18" s="233"/>
      <c r="CP18" s="233"/>
      <c r="CQ18" s="234"/>
      <c r="CR18" s="233"/>
      <c r="CS18" s="233"/>
      <c r="CT18" s="233"/>
      <c r="CU18" s="233"/>
      <c r="CV18" s="234"/>
      <c r="CW18" s="233"/>
      <c r="CX18" s="233"/>
      <c r="CY18" s="233"/>
      <c r="CZ18" s="233"/>
      <c r="DA18" s="234"/>
      <c r="DB18" s="233"/>
      <c r="DC18" s="233"/>
      <c r="DD18" s="233"/>
      <c r="DE18" s="233"/>
      <c r="DF18" s="234"/>
      <c r="DG18" s="233"/>
      <c r="DH18" s="233"/>
      <c r="DI18" s="233"/>
      <c r="DJ18" s="233"/>
      <c r="DK18" s="234"/>
    </row>
    <row r="19" customFormat="false" ht="12.75" hidden="false" customHeight="false" outlineLevel="0" collapsed="false">
      <c r="A19" s="228" t="n">
        <v>0.0677595137843196</v>
      </c>
      <c r="B19" s="228" t="n">
        <v>0.00829121683896452</v>
      </c>
      <c r="C19" s="229" t="n">
        <v>-0.000729096451679543</v>
      </c>
      <c r="D19" s="230" t="n">
        <v>-0.00189300223528456</v>
      </c>
      <c r="E19" s="228" t="n">
        <v>0.000359768103928431</v>
      </c>
      <c r="F19" s="228" t="n">
        <v>0.0760246052357934</v>
      </c>
      <c r="G19" s="228" t="n">
        <v>0.00478576157994077</v>
      </c>
      <c r="H19" s="229" t="n">
        <v>-0.000591457223867263</v>
      </c>
      <c r="I19" s="230" t="n">
        <v>-0.00156806661323117</v>
      </c>
      <c r="J19" s="228" t="n">
        <v>-0.000642064413524415</v>
      </c>
      <c r="K19" s="228" t="n">
        <v>0.0631126656795931</v>
      </c>
      <c r="L19" s="228" t="n">
        <v>0.012572991483297</v>
      </c>
      <c r="M19" s="229" t="n">
        <v>0.00549348479824093</v>
      </c>
      <c r="N19" s="230" t="n">
        <v>0.00185941543606718</v>
      </c>
      <c r="O19" s="228" t="n">
        <v>-0.0013562945728436</v>
      </c>
      <c r="P19" s="228" t="n">
        <v>0.172407180165832</v>
      </c>
      <c r="Q19" s="228" t="n">
        <v>0.0219476814819992</v>
      </c>
      <c r="R19" s="229" t="n">
        <v>0.000657951081036832</v>
      </c>
      <c r="S19" s="230" t="n">
        <v>0.0040913733971965</v>
      </c>
      <c r="T19" s="228" t="n">
        <v>-0.00404839122316006</v>
      </c>
      <c r="U19" s="231" t="n">
        <v>1</v>
      </c>
      <c r="V19" s="231" t="n">
        <v>0</v>
      </c>
      <c r="W19" s="231" t="n">
        <v>0</v>
      </c>
      <c r="X19" s="231" t="n">
        <v>0</v>
      </c>
      <c r="Y19" s="231" t="n">
        <v>0</v>
      </c>
      <c r="Z19" s="228" t="n">
        <v>0.0322043611965038</v>
      </c>
      <c r="AA19" s="228" t="n">
        <v>0.00296222464113548</v>
      </c>
      <c r="AB19" s="229" t="n">
        <v>0.00240847642568095</v>
      </c>
      <c r="AC19" s="230" t="n">
        <v>0.00130575787870089</v>
      </c>
      <c r="AD19" s="228" t="n">
        <v>0.000751517769257904</v>
      </c>
      <c r="AE19" s="228" t="n">
        <v>0.0547040413839055</v>
      </c>
      <c r="AF19" s="228" t="n">
        <v>0.00797426334798654</v>
      </c>
      <c r="AG19" s="229" t="n">
        <v>0.00369095265521095</v>
      </c>
      <c r="AH19" s="230" t="n">
        <v>0.00180757719198671</v>
      </c>
      <c r="AI19" s="228" t="n">
        <v>0.00129269698132171</v>
      </c>
      <c r="AJ19" s="232" t="n">
        <v>1</v>
      </c>
      <c r="AK19" s="232" t="n">
        <v>0</v>
      </c>
      <c r="AL19" s="232" t="n">
        <v>0</v>
      </c>
      <c r="AM19" s="232" t="n">
        <v>0</v>
      </c>
      <c r="AN19" s="232" t="n">
        <v>0</v>
      </c>
      <c r="AO19" s="232" t="n">
        <v>1</v>
      </c>
      <c r="AP19" s="232" t="n">
        <v>0</v>
      </c>
      <c r="AQ19" s="232" t="n">
        <v>0</v>
      </c>
      <c r="AR19" s="232" t="n">
        <v>0</v>
      </c>
      <c r="AS19" s="232" t="n">
        <v>0</v>
      </c>
      <c r="AT19" s="232" t="n">
        <v>1</v>
      </c>
      <c r="AU19" s="232" t="n">
        <v>0</v>
      </c>
      <c r="AV19" s="232" t="n">
        <v>0</v>
      </c>
      <c r="AW19" s="232" t="n">
        <v>0</v>
      </c>
      <c r="AX19" s="232" t="n">
        <v>0</v>
      </c>
      <c r="AY19" s="232" t="n">
        <v>1</v>
      </c>
      <c r="AZ19" s="232" t="n">
        <v>0</v>
      </c>
      <c r="BA19" s="232" t="n">
        <v>0</v>
      </c>
      <c r="BB19" s="232" t="n">
        <v>0</v>
      </c>
      <c r="BC19" s="232" t="n">
        <v>0</v>
      </c>
      <c r="BD19" s="232" t="n">
        <v>1</v>
      </c>
      <c r="BE19" s="232" t="n">
        <v>0</v>
      </c>
      <c r="BF19" s="232" t="n">
        <v>0</v>
      </c>
      <c r="BG19" s="232" t="n">
        <v>0</v>
      </c>
      <c r="BH19" s="232" t="n">
        <v>0</v>
      </c>
      <c r="BI19" s="232"/>
      <c r="BJ19" s="232"/>
      <c r="BK19" s="232"/>
      <c r="BM19" s="217"/>
      <c r="BN19" s="232"/>
      <c r="BO19" s="232"/>
      <c r="BP19" s="232"/>
      <c r="BS19" s="232"/>
      <c r="BT19" s="232"/>
      <c r="BU19" s="232"/>
      <c r="BW19" s="217"/>
      <c r="BX19" s="233"/>
      <c r="BY19" s="233"/>
      <c r="BZ19" s="233"/>
      <c r="CA19" s="233"/>
      <c r="CB19" s="234"/>
      <c r="CC19" s="233"/>
      <c r="CD19" s="233"/>
      <c r="CE19" s="233"/>
      <c r="CF19" s="233"/>
      <c r="CG19" s="234"/>
      <c r="CH19" s="233"/>
      <c r="CI19" s="233"/>
      <c r="CJ19" s="233"/>
      <c r="CK19" s="233"/>
      <c r="CL19" s="234"/>
      <c r="CM19" s="233"/>
      <c r="CN19" s="233"/>
      <c r="CO19" s="233"/>
      <c r="CP19" s="233"/>
      <c r="CQ19" s="234"/>
      <c r="CR19" s="233"/>
      <c r="CS19" s="233"/>
      <c r="CT19" s="233"/>
      <c r="CU19" s="233"/>
      <c r="CV19" s="234"/>
      <c r="CW19" s="233"/>
      <c r="CX19" s="233"/>
      <c r="CY19" s="233"/>
      <c r="CZ19" s="233"/>
      <c r="DA19" s="234"/>
      <c r="DB19" s="233"/>
      <c r="DC19" s="233"/>
      <c r="DD19" s="233"/>
      <c r="DE19" s="233"/>
      <c r="DF19" s="234"/>
      <c r="DG19" s="233"/>
      <c r="DH19" s="233"/>
      <c r="DI19" s="233"/>
      <c r="DJ19" s="233"/>
      <c r="DK19" s="234"/>
    </row>
    <row r="20" customFormat="false" ht="12.75" hidden="false" customHeight="false" outlineLevel="0" collapsed="false">
      <c r="A20" s="228" t="n">
        <v>0.065940602776219</v>
      </c>
      <c r="B20" s="228" t="n">
        <v>0.00962010236073104</v>
      </c>
      <c r="C20" s="229" t="n">
        <v>-0.000141524202773151</v>
      </c>
      <c r="D20" s="230" t="n">
        <v>-0.00182076930423214</v>
      </c>
      <c r="E20" s="228" t="n">
        <v>0.00106747924340372</v>
      </c>
      <c r="F20" s="228" t="n">
        <v>0.0753293729992425</v>
      </c>
      <c r="G20" s="228" t="n">
        <v>0.00581632630664542</v>
      </c>
      <c r="H20" s="229" t="n">
        <v>0.000203395056034338</v>
      </c>
      <c r="I20" s="230" t="n">
        <v>-0.00159559330709904</v>
      </c>
      <c r="J20" s="228" t="n">
        <v>-0.00109333212534575</v>
      </c>
      <c r="K20" s="228" t="n">
        <v>0.0631126656795931</v>
      </c>
      <c r="L20" s="228" t="n">
        <v>0.012572991483297</v>
      </c>
      <c r="M20" s="229" t="n">
        <v>0.00549348479824093</v>
      </c>
      <c r="N20" s="230" t="n">
        <v>0.00185941543606718</v>
      </c>
      <c r="O20" s="228" t="n">
        <v>-0.0013562945728436</v>
      </c>
      <c r="P20" s="228" t="n">
        <v>0.171855596711133</v>
      </c>
      <c r="Q20" s="228" t="n">
        <v>0.0271355640867051</v>
      </c>
      <c r="R20" s="229" t="n">
        <v>0.00207526682783421</v>
      </c>
      <c r="S20" s="230" t="n">
        <v>0.00613639234546834</v>
      </c>
      <c r="T20" s="228" t="n">
        <v>-0.00304632267576011</v>
      </c>
      <c r="U20" s="231" t="n">
        <v>1</v>
      </c>
      <c r="V20" s="231" t="n">
        <v>0</v>
      </c>
      <c r="W20" s="231" t="n">
        <v>0</v>
      </c>
      <c r="X20" s="231" t="n">
        <v>0</v>
      </c>
      <c r="Y20" s="231" t="n">
        <v>0</v>
      </c>
      <c r="Z20" s="228" t="n">
        <v>0.0322043611965038</v>
      </c>
      <c r="AA20" s="228" t="n">
        <v>0.00296222464113548</v>
      </c>
      <c r="AB20" s="229" t="n">
        <v>0.00240847642568095</v>
      </c>
      <c r="AC20" s="230" t="n">
        <v>0.00130575787870089</v>
      </c>
      <c r="AD20" s="228" t="n">
        <v>0.000751517769257904</v>
      </c>
      <c r="AE20" s="228" t="n">
        <v>0.0535363013519514</v>
      </c>
      <c r="AF20" s="228" t="n">
        <v>0.00976785079674364</v>
      </c>
      <c r="AG20" s="229" t="n">
        <v>0.0029559854347972</v>
      </c>
      <c r="AH20" s="230" t="n">
        <v>0.00137495768191784</v>
      </c>
      <c r="AI20" s="228" t="n">
        <v>0.00225375839628467</v>
      </c>
      <c r="AJ20" s="232" t="n">
        <v>1</v>
      </c>
      <c r="AK20" s="232" t="n">
        <v>0</v>
      </c>
      <c r="AL20" s="232" t="n">
        <v>0</v>
      </c>
      <c r="AM20" s="232" t="n">
        <v>0</v>
      </c>
      <c r="AN20" s="232" t="n">
        <v>0</v>
      </c>
      <c r="AO20" s="232" t="n">
        <v>1</v>
      </c>
      <c r="AP20" s="232" t="n">
        <v>0</v>
      </c>
      <c r="AQ20" s="232" t="n">
        <v>0</v>
      </c>
      <c r="AR20" s="232" t="n">
        <v>0</v>
      </c>
      <c r="AS20" s="232" t="n">
        <v>0</v>
      </c>
      <c r="AT20" s="232" t="n">
        <v>1</v>
      </c>
      <c r="AU20" s="232" t="n">
        <v>0</v>
      </c>
      <c r="AV20" s="232" t="n">
        <v>0</v>
      </c>
      <c r="AW20" s="232" t="n">
        <v>0</v>
      </c>
      <c r="AX20" s="232" t="n">
        <v>0</v>
      </c>
      <c r="AY20" s="232" t="n">
        <v>1</v>
      </c>
      <c r="AZ20" s="232" t="n">
        <v>0</v>
      </c>
      <c r="BA20" s="232" t="n">
        <v>0</v>
      </c>
      <c r="BB20" s="232" t="n">
        <v>0</v>
      </c>
      <c r="BC20" s="232" t="n">
        <v>0</v>
      </c>
      <c r="BD20" s="232" t="n">
        <v>1</v>
      </c>
      <c r="BE20" s="232" t="n">
        <v>0</v>
      </c>
      <c r="BF20" s="232" t="n">
        <v>0</v>
      </c>
      <c r="BG20" s="232" t="n">
        <v>0</v>
      </c>
      <c r="BH20" s="232" t="n">
        <v>0</v>
      </c>
      <c r="BI20" s="232"/>
      <c r="BJ20" s="232"/>
      <c r="BK20" s="232"/>
      <c r="BM20" s="217"/>
      <c r="BN20" s="232"/>
      <c r="BO20" s="232"/>
      <c r="BP20" s="232"/>
      <c r="BS20" s="232"/>
      <c r="BT20" s="232"/>
      <c r="BU20" s="232"/>
      <c r="BW20" s="217"/>
      <c r="BX20" s="233"/>
      <c r="BY20" s="233"/>
      <c r="BZ20" s="233"/>
      <c r="CA20" s="233"/>
      <c r="CB20" s="234"/>
      <c r="CC20" s="233"/>
      <c r="CD20" s="233"/>
      <c r="CE20" s="233"/>
      <c r="CF20" s="233"/>
      <c r="CG20" s="234"/>
      <c r="CH20" s="233"/>
      <c r="CI20" s="233"/>
      <c r="CJ20" s="233"/>
      <c r="CK20" s="233"/>
      <c r="CL20" s="234"/>
      <c r="CM20" s="233"/>
      <c r="CN20" s="233"/>
      <c r="CO20" s="233"/>
      <c r="CP20" s="233"/>
      <c r="CQ20" s="234"/>
      <c r="CR20" s="233"/>
      <c r="CS20" s="233"/>
      <c r="CT20" s="233"/>
      <c r="CU20" s="233"/>
      <c r="CV20" s="234"/>
      <c r="CW20" s="233"/>
      <c r="CX20" s="233"/>
      <c r="CY20" s="233"/>
      <c r="CZ20" s="233"/>
      <c r="DA20" s="234"/>
      <c r="DB20" s="233"/>
      <c r="DC20" s="233"/>
      <c r="DD20" s="233"/>
      <c r="DE20" s="233"/>
      <c r="DF20" s="234"/>
      <c r="DG20" s="233"/>
      <c r="DH20" s="233"/>
      <c r="DI20" s="233"/>
      <c r="DJ20" s="233"/>
      <c r="DK20" s="234"/>
    </row>
    <row r="21" customFormat="false" ht="12.75" hidden="false" customHeight="false" outlineLevel="0" collapsed="false">
      <c r="A21" s="228" t="n">
        <v>0.0642344239132518</v>
      </c>
      <c r="B21" s="228" t="n">
        <v>0.0110576274068049</v>
      </c>
      <c r="C21" s="229" t="n">
        <v>0.00038727757911813</v>
      </c>
      <c r="D21" s="230" t="n">
        <v>-0.00172924519995815</v>
      </c>
      <c r="E21" s="228" t="n">
        <v>0.00159311213339658</v>
      </c>
      <c r="F21" s="228" t="n">
        <v>0.0747600694467505</v>
      </c>
      <c r="G21" s="228" t="n">
        <v>0.00648351072747639</v>
      </c>
      <c r="H21" s="229" t="n">
        <v>0.000883752685491259</v>
      </c>
      <c r="I21" s="230" t="n">
        <v>-0.00134982251092176</v>
      </c>
      <c r="J21" s="228" t="n">
        <v>-0.00153762375498576</v>
      </c>
      <c r="K21" s="228" t="n">
        <v>0.0631126656795931</v>
      </c>
      <c r="L21" s="228" t="n">
        <v>0.012572991483297</v>
      </c>
      <c r="M21" s="229" t="n">
        <v>0.00549348479824093</v>
      </c>
      <c r="N21" s="230" t="n">
        <v>0.00185941543606718</v>
      </c>
      <c r="O21" s="228" t="n">
        <v>-0.0013562945728436</v>
      </c>
      <c r="P21" s="228" t="n">
        <v>0.17161599458293</v>
      </c>
      <c r="Q21" s="228" t="n">
        <v>0.0320374321585773</v>
      </c>
      <c r="R21" s="229" t="n">
        <v>0.00339372273366846</v>
      </c>
      <c r="S21" s="230" t="n">
        <v>0.00712413423196596</v>
      </c>
      <c r="T21" s="228" t="n">
        <v>-0.00192034631063999</v>
      </c>
      <c r="U21" s="231" t="n">
        <v>1</v>
      </c>
      <c r="V21" s="231" t="n">
        <v>0</v>
      </c>
      <c r="W21" s="231" t="n">
        <v>0</v>
      </c>
      <c r="X21" s="231" t="n">
        <v>0</v>
      </c>
      <c r="Y21" s="231" t="n">
        <v>0</v>
      </c>
      <c r="Z21" s="228" t="n">
        <v>0.0322043611965038</v>
      </c>
      <c r="AA21" s="228" t="n">
        <v>0.00296222464113548</v>
      </c>
      <c r="AB21" s="229" t="n">
        <v>0.00240847642568095</v>
      </c>
      <c r="AC21" s="230" t="n">
        <v>0.00130575787870089</v>
      </c>
      <c r="AD21" s="228" t="n">
        <v>0.000751517769257904</v>
      </c>
      <c r="AE21" s="228" t="n">
        <v>0.0522183874842761</v>
      </c>
      <c r="AF21" s="228" t="n">
        <v>0.011476488450482</v>
      </c>
      <c r="AG21" s="229" t="n">
        <v>0.00194627523492475</v>
      </c>
      <c r="AH21" s="230" t="n">
        <v>0.000969636280118656</v>
      </c>
      <c r="AI21" s="228" t="n">
        <v>0.00296684614539432</v>
      </c>
      <c r="AJ21" s="232" t="n">
        <v>1</v>
      </c>
      <c r="AK21" s="232" t="n">
        <v>0</v>
      </c>
      <c r="AL21" s="232" t="n">
        <v>0</v>
      </c>
      <c r="AM21" s="232" t="n">
        <v>0</v>
      </c>
      <c r="AN21" s="232" t="n">
        <v>0</v>
      </c>
      <c r="AO21" s="232" t="n">
        <v>1</v>
      </c>
      <c r="AP21" s="232" t="n">
        <v>0</v>
      </c>
      <c r="AQ21" s="232" t="n">
        <v>0</v>
      </c>
      <c r="AR21" s="232" t="n">
        <v>0</v>
      </c>
      <c r="AS21" s="232" t="n">
        <v>0</v>
      </c>
      <c r="AT21" s="232" t="n">
        <v>1</v>
      </c>
      <c r="AU21" s="232" t="n">
        <v>0</v>
      </c>
      <c r="AV21" s="232" t="n">
        <v>0</v>
      </c>
      <c r="AW21" s="232" t="n">
        <v>0</v>
      </c>
      <c r="AX21" s="232" t="n">
        <v>0</v>
      </c>
      <c r="AY21" s="232" t="n">
        <v>1</v>
      </c>
      <c r="AZ21" s="232" t="n">
        <v>0</v>
      </c>
      <c r="BA21" s="232" t="n">
        <v>0</v>
      </c>
      <c r="BB21" s="232" t="n">
        <v>0</v>
      </c>
      <c r="BC21" s="232" t="n">
        <v>0</v>
      </c>
      <c r="BD21" s="232" t="n">
        <v>1</v>
      </c>
      <c r="BE21" s="232" t="n">
        <v>0</v>
      </c>
      <c r="BF21" s="232" t="n">
        <v>0</v>
      </c>
      <c r="BG21" s="232" t="n">
        <v>0</v>
      </c>
      <c r="BH21" s="232" t="n">
        <v>0</v>
      </c>
      <c r="BI21" s="232"/>
      <c r="BJ21" s="232"/>
      <c r="BK21" s="232"/>
      <c r="BM21" s="217"/>
      <c r="BN21" s="232"/>
      <c r="BO21" s="232"/>
      <c r="BP21" s="232"/>
      <c r="BS21" s="232"/>
      <c r="BT21" s="232"/>
      <c r="BU21" s="232"/>
      <c r="BW21" s="217"/>
      <c r="BX21" s="233"/>
      <c r="BY21" s="233"/>
      <c r="BZ21" s="233"/>
      <c r="CA21" s="233"/>
      <c r="CB21" s="234"/>
      <c r="CC21" s="233"/>
      <c r="CD21" s="233"/>
      <c r="CE21" s="233"/>
      <c r="CF21" s="233"/>
      <c r="CG21" s="234"/>
      <c r="CH21" s="233"/>
      <c r="CI21" s="233"/>
      <c r="CJ21" s="233"/>
      <c r="CK21" s="233"/>
      <c r="CL21" s="234"/>
      <c r="CM21" s="233"/>
      <c r="CN21" s="233"/>
      <c r="CO21" s="233"/>
      <c r="CP21" s="233"/>
      <c r="CQ21" s="234"/>
      <c r="CR21" s="233"/>
      <c r="CS21" s="233"/>
      <c r="CT21" s="233"/>
      <c r="CU21" s="233"/>
      <c r="CV21" s="234"/>
      <c r="CW21" s="233"/>
      <c r="CX21" s="233"/>
      <c r="CY21" s="233"/>
      <c r="CZ21" s="233"/>
      <c r="DA21" s="234"/>
      <c r="DB21" s="233"/>
      <c r="DC21" s="233"/>
      <c r="DD21" s="233"/>
      <c r="DE21" s="233"/>
      <c r="DF21" s="234"/>
      <c r="DG21" s="233"/>
      <c r="DH21" s="233"/>
      <c r="DI21" s="233"/>
      <c r="DJ21" s="233"/>
      <c r="DK21" s="234"/>
    </row>
    <row r="22" customFormat="false" ht="12.75" hidden="false" customHeight="false" outlineLevel="0" collapsed="false">
      <c r="A22" s="228" t="n">
        <v>0.0629695479711473</v>
      </c>
      <c r="B22" s="228" t="n">
        <v>0.012400634416074</v>
      </c>
      <c r="C22" s="229" t="n">
        <v>0.000718108802063758</v>
      </c>
      <c r="D22" s="230" t="n">
        <v>-0.00158608754666789</v>
      </c>
      <c r="E22" s="228" t="n">
        <v>0.00159789810549948</v>
      </c>
      <c r="F22" s="228" t="n">
        <v>0.0740680401659742</v>
      </c>
      <c r="G22" s="228" t="n">
        <v>0.00695784679804743</v>
      </c>
      <c r="H22" s="229" t="n">
        <v>0.00110914269282389</v>
      </c>
      <c r="I22" s="230" t="n">
        <v>-0.000896683870268892</v>
      </c>
      <c r="J22" s="228" t="n">
        <v>-0.00132158180753184</v>
      </c>
      <c r="K22" s="228" t="n">
        <v>0.0631126656795931</v>
      </c>
      <c r="L22" s="228" t="n">
        <v>0.012572991483297</v>
      </c>
      <c r="M22" s="229" t="n">
        <v>0.00549348479824093</v>
      </c>
      <c r="N22" s="230" t="n">
        <v>0.00185941543606718</v>
      </c>
      <c r="O22" s="228" t="n">
        <v>-0.0013562945728436</v>
      </c>
      <c r="P22" s="228" t="n">
        <v>0.173706760975769</v>
      </c>
      <c r="Q22" s="228" t="n">
        <v>0.034698377975602</v>
      </c>
      <c r="R22" s="229" t="n">
        <v>0.00380421845157122</v>
      </c>
      <c r="S22" s="230" t="n">
        <v>0.00551768197756669</v>
      </c>
      <c r="T22" s="228" t="n">
        <v>-0.000743568304520377</v>
      </c>
      <c r="U22" s="231" t="n">
        <v>1</v>
      </c>
      <c r="V22" s="231" t="n">
        <v>0</v>
      </c>
      <c r="W22" s="231" t="n">
        <v>0</v>
      </c>
      <c r="X22" s="231" t="n">
        <v>0</v>
      </c>
      <c r="Y22" s="231" t="n">
        <v>0</v>
      </c>
      <c r="Z22" s="228" t="n">
        <v>0.0322043611965038</v>
      </c>
      <c r="AA22" s="228" t="n">
        <v>0.00296222464113548</v>
      </c>
      <c r="AB22" s="229" t="n">
        <v>0.00240847642568095</v>
      </c>
      <c r="AC22" s="230" t="n">
        <v>0.00130575787870089</v>
      </c>
      <c r="AD22" s="228" t="n">
        <v>0.000751517769257904</v>
      </c>
      <c r="AE22" s="228" t="n">
        <v>0.0514595514591323</v>
      </c>
      <c r="AF22" s="228" t="n">
        <v>0.012688930562781</v>
      </c>
      <c r="AG22" s="229" t="n">
        <v>0.000794748773749019</v>
      </c>
      <c r="AH22" s="230" t="n">
        <v>0.000498471922942654</v>
      </c>
      <c r="AI22" s="228" t="n">
        <v>0.00243163104743684</v>
      </c>
      <c r="AJ22" s="232" t="n">
        <v>1</v>
      </c>
      <c r="AK22" s="232" t="n">
        <v>0</v>
      </c>
      <c r="AL22" s="232" t="n">
        <v>0</v>
      </c>
      <c r="AM22" s="232" t="n">
        <v>0</v>
      </c>
      <c r="AN22" s="232" t="n">
        <v>0</v>
      </c>
      <c r="AO22" s="232" t="n">
        <v>1</v>
      </c>
      <c r="AP22" s="232" t="n">
        <v>0</v>
      </c>
      <c r="AQ22" s="232" t="n">
        <v>0</v>
      </c>
      <c r="AR22" s="232" t="n">
        <v>0</v>
      </c>
      <c r="AS22" s="232" t="n">
        <v>0</v>
      </c>
      <c r="AT22" s="232" t="n">
        <v>1</v>
      </c>
      <c r="AU22" s="232" t="n">
        <v>0</v>
      </c>
      <c r="AV22" s="232" t="n">
        <v>0</v>
      </c>
      <c r="AW22" s="232" t="n">
        <v>0</v>
      </c>
      <c r="AX22" s="232" t="n">
        <v>0</v>
      </c>
      <c r="AY22" s="232" t="n">
        <v>1</v>
      </c>
      <c r="AZ22" s="232" t="n">
        <v>0</v>
      </c>
      <c r="BA22" s="232" t="n">
        <v>0</v>
      </c>
      <c r="BB22" s="232" t="n">
        <v>0</v>
      </c>
      <c r="BC22" s="232" t="n">
        <v>0</v>
      </c>
      <c r="BD22" s="232" t="n">
        <v>1</v>
      </c>
      <c r="BE22" s="232" t="n">
        <v>0</v>
      </c>
      <c r="BF22" s="232" t="n">
        <v>0</v>
      </c>
      <c r="BG22" s="232" t="n">
        <v>0</v>
      </c>
      <c r="BH22" s="232" t="n">
        <v>0</v>
      </c>
      <c r="BI22" s="232"/>
      <c r="BJ22" s="232"/>
      <c r="BK22" s="232"/>
      <c r="BM22" s="217"/>
      <c r="BN22" s="232"/>
      <c r="BO22" s="232"/>
      <c r="BP22" s="232"/>
      <c r="BS22" s="232"/>
      <c r="BT22" s="232"/>
      <c r="BU22" s="232"/>
      <c r="BW22" s="217"/>
      <c r="BX22" s="233"/>
      <c r="BY22" s="233"/>
      <c r="BZ22" s="233"/>
      <c r="CA22" s="233"/>
      <c r="CB22" s="234"/>
      <c r="CC22" s="233"/>
      <c r="CD22" s="233"/>
      <c r="CE22" s="233"/>
      <c r="CF22" s="233"/>
      <c r="CG22" s="234"/>
      <c r="CH22" s="233"/>
      <c r="CI22" s="233"/>
      <c r="CJ22" s="233"/>
      <c r="CK22" s="233"/>
      <c r="CL22" s="234"/>
      <c r="CM22" s="233"/>
      <c r="CN22" s="233"/>
      <c r="CO22" s="233"/>
      <c r="CP22" s="233"/>
      <c r="CQ22" s="234"/>
      <c r="CR22" s="233"/>
      <c r="CS22" s="233"/>
      <c r="CT22" s="233"/>
      <c r="CU22" s="233"/>
      <c r="CV22" s="234"/>
      <c r="CW22" s="233"/>
      <c r="CX22" s="233"/>
      <c r="CY22" s="233"/>
      <c r="CZ22" s="233"/>
      <c r="DA22" s="234"/>
      <c r="DB22" s="233"/>
      <c r="DC22" s="233"/>
      <c r="DD22" s="233"/>
      <c r="DE22" s="233"/>
      <c r="DF22" s="234"/>
      <c r="DG22" s="233"/>
      <c r="DH22" s="233"/>
      <c r="DI22" s="233"/>
      <c r="DJ22" s="233"/>
      <c r="DK22" s="234"/>
    </row>
    <row r="23" customFormat="false" ht="12.75" hidden="false" customHeight="false" outlineLevel="0" collapsed="false">
      <c r="A23" s="228" t="n">
        <v>0.0618642957405527</v>
      </c>
      <c r="B23" s="228" t="n">
        <v>0.0135771358645079</v>
      </c>
      <c r="C23" s="229" t="n">
        <v>0.00111366591238625</v>
      </c>
      <c r="D23" s="230" t="n">
        <v>-0.0013670923256388</v>
      </c>
      <c r="E23" s="228" t="n">
        <v>0.0014837647817444</v>
      </c>
      <c r="F23" s="228" t="n">
        <v>0.0733841469798248</v>
      </c>
      <c r="G23" s="228" t="n">
        <v>0.00742869426798281</v>
      </c>
      <c r="H23" s="229" t="n">
        <v>0.00129758979689621</v>
      </c>
      <c r="I23" s="230" t="n">
        <v>-0.000415451468623427</v>
      </c>
      <c r="J23" s="228" t="n">
        <v>-0.000924281146752429</v>
      </c>
      <c r="K23" s="228" t="n">
        <v>0.0631126656795931</v>
      </c>
      <c r="L23" s="228" t="n">
        <v>0.012572991483297</v>
      </c>
      <c r="M23" s="229" t="n">
        <v>0.00549348479824093</v>
      </c>
      <c r="N23" s="230" t="n">
        <v>0.00185941543606718</v>
      </c>
      <c r="O23" s="228" t="n">
        <v>-0.0013562945728436</v>
      </c>
      <c r="P23" s="228" t="n">
        <v>0.175791639678726</v>
      </c>
      <c r="Q23" s="228" t="n">
        <v>0.0371848251527264</v>
      </c>
      <c r="R23" s="229" t="n">
        <v>0.00407136681299001</v>
      </c>
      <c r="S23" s="230" t="n">
        <v>0.00389277530711473</v>
      </c>
      <c r="T23" s="228" t="n">
        <v>7.81720390566355E-005</v>
      </c>
      <c r="U23" s="231" t="n">
        <v>1</v>
      </c>
      <c r="V23" s="231" t="n">
        <v>0</v>
      </c>
      <c r="W23" s="231" t="n">
        <v>0</v>
      </c>
      <c r="X23" s="231" t="n">
        <v>0</v>
      </c>
      <c r="Y23" s="231" t="n">
        <v>0</v>
      </c>
      <c r="Z23" s="228" t="n">
        <v>0.0322043611965038</v>
      </c>
      <c r="AA23" s="228" t="n">
        <v>0.00296222464113548</v>
      </c>
      <c r="AB23" s="229" t="n">
        <v>0.00240847642568095</v>
      </c>
      <c r="AC23" s="230" t="n">
        <v>0.00130575787870089</v>
      </c>
      <c r="AD23" s="228" t="n">
        <v>0.000751517769257904</v>
      </c>
      <c r="AE23" s="228" t="n">
        <v>0.0507293018506335</v>
      </c>
      <c r="AF23" s="228" t="n">
        <v>0.0139540417048837</v>
      </c>
      <c r="AG23" s="229" t="n">
        <v>-0.000384587658479794</v>
      </c>
      <c r="AH23" s="230" t="n">
        <v>0.000111051904273544</v>
      </c>
      <c r="AI23" s="228" t="n">
        <v>0.00185243678561477</v>
      </c>
      <c r="AJ23" s="232" t="n">
        <v>1</v>
      </c>
      <c r="AK23" s="232" t="n">
        <v>0</v>
      </c>
      <c r="AL23" s="232" t="n">
        <v>0</v>
      </c>
      <c r="AM23" s="232" t="n">
        <v>0</v>
      </c>
      <c r="AN23" s="232" t="n">
        <v>0</v>
      </c>
      <c r="AO23" s="232" t="n">
        <v>1</v>
      </c>
      <c r="AP23" s="232" t="n">
        <v>0</v>
      </c>
      <c r="AQ23" s="232" t="n">
        <v>0</v>
      </c>
      <c r="AR23" s="232" t="n">
        <v>0</v>
      </c>
      <c r="AS23" s="232" t="n">
        <v>0</v>
      </c>
      <c r="AT23" s="232" t="n">
        <v>1</v>
      </c>
      <c r="AU23" s="232" t="n">
        <v>0</v>
      </c>
      <c r="AV23" s="232" t="n">
        <v>0</v>
      </c>
      <c r="AW23" s="232" t="n">
        <v>0</v>
      </c>
      <c r="AX23" s="232" t="n">
        <v>0</v>
      </c>
      <c r="AY23" s="232" t="n">
        <v>1</v>
      </c>
      <c r="AZ23" s="232" t="n">
        <v>0</v>
      </c>
      <c r="BA23" s="232" t="n">
        <v>0</v>
      </c>
      <c r="BB23" s="232" t="n">
        <v>0</v>
      </c>
      <c r="BC23" s="232" t="n">
        <v>0</v>
      </c>
      <c r="BD23" s="232" t="n">
        <v>1</v>
      </c>
      <c r="BE23" s="232" t="n">
        <v>0</v>
      </c>
      <c r="BF23" s="232" t="n">
        <v>0</v>
      </c>
      <c r="BG23" s="232" t="n">
        <v>0</v>
      </c>
      <c r="BH23" s="232" t="n">
        <v>0</v>
      </c>
      <c r="BI23" s="232"/>
      <c r="BJ23" s="232"/>
      <c r="BK23" s="232"/>
      <c r="BM23" s="217"/>
      <c r="BN23" s="232"/>
      <c r="BO23" s="232"/>
      <c r="BP23" s="232"/>
      <c r="BS23" s="232"/>
      <c r="BT23" s="232"/>
      <c r="BU23" s="232"/>
      <c r="BW23" s="217"/>
      <c r="BX23" s="233"/>
      <c r="BY23" s="233"/>
      <c r="BZ23" s="233"/>
      <c r="CA23" s="233"/>
      <c r="CB23" s="234"/>
      <c r="CC23" s="233"/>
      <c r="CD23" s="233"/>
      <c r="CE23" s="233"/>
      <c r="CF23" s="233"/>
      <c r="CG23" s="234"/>
      <c r="CH23" s="233"/>
      <c r="CI23" s="233"/>
      <c r="CJ23" s="233"/>
      <c r="CK23" s="233"/>
      <c r="CL23" s="234"/>
      <c r="CM23" s="233"/>
      <c r="CN23" s="233"/>
      <c r="CO23" s="233"/>
      <c r="CP23" s="233"/>
      <c r="CQ23" s="234"/>
      <c r="CR23" s="233"/>
      <c r="CS23" s="233"/>
      <c r="CT23" s="233"/>
      <c r="CU23" s="233"/>
      <c r="CV23" s="234"/>
      <c r="CW23" s="233"/>
      <c r="CX23" s="233"/>
      <c r="CY23" s="233"/>
      <c r="CZ23" s="233"/>
      <c r="DA23" s="234"/>
      <c r="DB23" s="233"/>
      <c r="DC23" s="233"/>
      <c r="DD23" s="233"/>
      <c r="DE23" s="233"/>
      <c r="DF23" s="234"/>
      <c r="DG23" s="233"/>
      <c r="DH23" s="233"/>
      <c r="DI23" s="233"/>
      <c r="DJ23" s="233"/>
      <c r="DK23" s="234"/>
    </row>
    <row r="24" customFormat="false" ht="12.75" hidden="false" customHeight="false" outlineLevel="0" collapsed="false">
      <c r="A24" s="228" t="n">
        <v>0.0609695749733107</v>
      </c>
      <c r="B24" s="228" t="n">
        <v>0.0144824087091218</v>
      </c>
      <c r="C24" s="229" t="n">
        <v>0.00129378453193384</v>
      </c>
      <c r="D24" s="230" t="n">
        <v>-0.000587761308338134</v>
      </c>
      <c r="E24" s="228" t="n">
        <v>0.00100940295476239</v>
      </c>
      <c r="F24" s="228" t="n">
        <v>0.072605511822785</v>
      </c>
      <c r="G24" s="228" t="n">
        <v>0.00784023405398736</v>
      </c>
      <c r="H24" s="229" t="n">
        <v>0.00148068892948226</v>
      </c>
      <c r="I24" s="230" t="n">
        <v>7.78792928853053E-005</v>
      </c>
      <c r="J24" s="228" t="n">
        <v>-0.000475105797609576</v>
      </c>
      <c r="K24" s="228" t="n">
        <v>0.0631126656795931</v>
      </c>
      <c r="L24" s="228" t="n">
        <v>0.012572991483297</v>
      </c>
      <c r="M24" s="229" t="n">
        <v>0.00549348479824093</v>
      </c>
      <c r="N24" s="230" t="n">
        <v>0.00185941543606718</v>
      </c>
      <c r="O24" s="228" t="n">
        <v>-0.0013562945728436</v>
      </c>
      <c r="P24" s="228" t="n">
        <v>0.177871644684232</v>
      </c>
      <c r="Q24" s="228" t="n">
        <v>0.0390806550686552</v>
      </c>
      <c r="R24" s="229" t="n">
        <v>0.00400011076208746</v>
      </c>
      <c r="S24" s="230" t="n">
        <v>0.00211023184669451</v>
      </c>
      <c r="T24" s="228" t="n">
        <v>0.000973478778866678</v>
      </c>
      <c r="U24" s="231" t="n">
        <v>1</v>
      </c>
      <c r="V24" s="231" t="n">
        <v>0</v>
      </c>
      <c r="W24" s="231" t="n">
        <v>0</v>
      </c>
      <c r="X24" s="231" t="n">
        <v>0</v>
      </c>
      <c r="Y24" s="231" t="n">
        <v>0</v>
      </c>
      <c r="Z24" s="228" t="n">
        <v>0.0322043611965038</v>
      </c>
      <c r="AA24" s="228" t="n">
        <v>0.00296222464113548</v>
      </c>
      <c r="AB24" s="229" t="n">
        <v>0.00240847642568095</v>
      </c>
      <c r="AC24" s="230" t="n">
        <v>0.00130575787870089</v>
      </c>
      <c r="AD24" s="228" t="n">
        <v>0.000751517769257904</v>
      </c>
      <c r="AE24" s="228" t="n">
        <v>0.0499008776802302</v>
      </c>
      <c r="AF24" s="228" t="n">
        <v>0.0151877100807553</v>
      </c>
      <c r="AG24" s="229" t="n">
        <v>-0.00140914106411954</v>
      </c>
      <c r="AH24" s="230" t="n">
        <v>-0.000207701360868326</v>
      </c>
      <c r="AI24" s="228" t="n">
        <v>0.00111338722325655</v>
      </c>
      <c r="AJ24" s="232" t="n">
        <v>1</v>
      </c>
      <c r="AK24" s="232" t="n">
        <v>0</v>
      </c>
      <c r="AL24" s="232" t="n">
        <v>0</v>
      </c>
      <c r="AM24" s="232" t="n">
        <v>0</v>
      </c>
      <c r="AN24" s="232" t="n">
        <v>0</v>
      </c>
      <c r="AO24" s="232" t="n">
        <v>1</v>
      </c>
      <c r="AP24" s="232" t="n">
        <v>0</v>
      </c>
      <c r="AQ24" s="232" t="n">
        <v>0</v>
      </c>
      <c r="AR24" s="232" t="n">
        <v>0</v>
      </c>
      <c r="AS24" s="232" t="n">
        <v>0</v>
      </c>
      <c r="AT24" s="232" t="n">
        <v>1</v>
      </c>
      <c r="AU24" s="232" t="n">
        <v>0</v>
      </c>
      <c r="AV24" s="232" t="n">
        <v>0</v>
      </c>
      <c r="AW24" s="232" t="n">
        <v>0</v>
      </c>
      <c r="AX24" s="232" t="n">
        <v>0</v>
      </c>
      <c r="AY24" s="232" t="n">
        <v>1</v>
      </c>
      <c r="AZ24" s="232" t="n">
        <v>0</v>
      </c>
      <c r="BA24" s="232" t="n">
        <v>0</v>
      </c>
      <c r="BB24" s="232" t="n">
        <v>0</v>
      </c>
      <c r="BC24" s="232" t="n">
        <v>0</v>
      </c>
      <c r="BD24" s="232" t="n">
        <v>1</v>
      </c>
      <c r="BE24" s="232" t="n">
        <v>0</v>
      </c>
      <c r="BF24" s="232" t="n">
        <v>0</v>
      </c>
      <c r="BG24" s="232" t="n">
        <v>0</v>
      </c>
      <c r="BH24" s="232" t="n">
        <v>0</v>
      </c>
      <c r="BI24" s="232"/>
      <c r="BJ24" s="232"/>
      <c r="BK24" s="232"/>
      <c r="BM24" s="217"/>
      <c r="BN24" s="232"/>
      <c r="BO24" s="232"/>
      <c r="BP24" s="232"/>
      <c r="BS24" s="232"/>
      <c r="BT24" s="232"/>
      <c r="BU24" s="232"/>
      <c r="BW24" s="217"/>
      <c r="BX24" s="233"/>
      <c r="BY24" s="233"/>
      <c r="BZ24" s="233"/>
      <c r="CA24" s="233"/>
      <c r="CB24" s="234"/>
      <c r="CC24" s="233"/>
      <c r="CD24" s="233"/>
      <c r="CE24" s="233"/>
      <c r="CF24" s="233"/>
      <c r="CG24" s="234"/>
      <c r="CH24" s="233"/>
      <c r="CI24" s="233"/>
      <c r="CJ24" s="233"/>
      <c r="CK24" s="233"/>
      <c r="CL24" s="234"/>
      <c r="CM24" s="233"/>
      <c r="CN24" s="233"/>
      <c r="CO24" s="233"/>
      <c r="CP24" s="233"/>
      <c r="CQ24" s="234"/>
      <c r="CR24" s="233"/>
      <c r="CS24" s="233"/>
      <c r="CT24" s="233"/>
      <c r="CU24" s="233"/>
      <c r="CV24" s="234"/>
      <c r="CW24" s="233"/>
      <c r="CX24" s="233"/>
      <c r="CY24" s="233"/>
      <c r="CZ24" s="233"/>
      <c r="DA24" s="234"/>
      <c r="DB24" s="233"/>
      <c r="DC24" s="233"/>
      <c r="DD24" s="233"/>
      <c r="DE24" s="233"/>
      <c r="DF24" s="234"/>
      <c r="DG24" s="233"/>
      <c r="DH24" s="233"/>
      <c r="DI24" s="233"/>
      <c r="DJ24" s="233"/>
      <c r="DK24" s="234"/>
    </row>
    <row r="25" customFormat="false" ht="12.75" hidden="false" customHeight="false" outlineLevel="0" collapsed="false">
      <c r="A25" s="228" t="n">
        <v>0.060074666483179</v>
      </c>
      <c r="B25" s="228" t="n">
        <v>0.0153879613360488</v>
      </c>
      <c r="C25" s="229" t="n">
        <v>0.0014740192579814</v>
      </c>
      <c r="D25" s="230" t="n">
        <v>0.000191922044516335</v>
      </c>
      <c r="E25" s="228" t="n">
        <v>0.000534527469581154</v>
      </c>
      <c r="F25" s="228" t="n">
        <v>0.071830272029946</v>
      </c>
      <c r="G25" s="228" t="n">
        <v>0.00826705820214966</v>
      </c>
      <c r="H25" s="229" t="n">
        <v>0.00163968184664236</v>
      </c>
      <c r="I25" s="230" t="n">
        <v>0.000548731603907422</v>
      </c>
      <c r="J25" s="228" t="n">
        <v>-5.5993692278273E-005</v>
      </c>
      <c r="K25" s="228" t="n">
        <v>0.0631126656795931</v>
      </c>
      <c r="L25" s="228" t="n">
        <v>0.012572991483297</v>
      </c>
      <c r="M25" s="229" t="n">
        <v>0.00549348479824093</v>
      </c>
      <c r="N25" s="230" t="n">
        <v>0.00185941543606718</v>
      </c>
      <c r="O25" s="228" t="n">
        <v>-0.0013562945728436</v>
      </c>
      <c r="P25" s="228" t="n">
        <v>0.179973212428237</v>
      </c>
      <c r="Q25" s="228" t="n">
        <v>0.0412575068036882</v>
      </c>
      <c r="R25" s="229" t="n">
        <v>0.00382016525928355</v>
      </c>
      <c r="S25" s="230" t="n">
        <v>3.45890880226947E-005</v>
      </c>
      <c r="T25" s="228" t="n">
        <v>0.00173720805827974</v>
      </c>
      <c r="U25" s="231" t="n">
        <v>1</v>
      </c>
      <c r="V25" s="231" t="n">
        <v>0</v>
      </c>
      <c r="W25" s="231" t="n">
        <v>0</v>
      </c>
      <c r="X25" s="231" t="n">
        <v>0</v>
      </c>
      <c r="Y25" s="231" t="n">
        <v>0</v>
      </c>
      <c r="Z25" s="228" t="n">
        <v>0.0322043611965038</v>
      </c>
      <c r="AA25" s="228" t="n">
        <v>0.00296222464113548</v>
      </c>
      <c r="AB25" s="229" t="n">
        <v>0.00240847642568095</v>
      </c>
      <c r="AC25" s="230" t="n">
        <v>0.00130575787870089</v>
      </c>
      <c r="AD25" s="228" t="n">
        <v>0.000751517769257904</v>
      </c>
      <c r="AE25" s="228" t="n">
        <v>0.0490689286437815</v>
      </c>
      <c r="AF25" s="228" t="n">
        <v>0.0164264448115828</v>
      </c>
      <c r="AG25" s="229" t="n">
        <v>-0.00243730309542397</v>
      </c>
      <c r="AH25" s="230" t="n">
        <v>-0.000527144936254725</v>
      </c>
      <c r="AI25" s="228" t="n">
        <v>0.000372067316184324</v>
      </c>
      <c r="AJ25" s="232" t="n">
        <v>1</v>
      </c>
      <c r="AK25" s="232" t="n">
        <v>0</v>
      </c>
      <c r="AL25" s="232" t="n">
        <v>0</v>
      </c>
      <c r="AM25" s="232" t="n">
        <v>0</v>
      </c>
      <c r="AN25" s="232" t="n">
        <v>0</v>
      </c>
      <c r="AO25" s="232" t="n">
        <v>1</v>
      </c>
      <c r="AP25" s="232" t="n">
        <v>0</v>
      </c>
      <c r="AQ25" s="232" t="n">
        <v>0</v>
      </c>
      <c r="AR25" s="232" t="n">
        <v>0</v>
      </c>
      <c r="AS25" s="232" t="n">
        <v>0</v>
      </c>
      <c r="AT25" s="232" t="n">
        <v>1</v>
      </c>
      <c r="AU25" s="232" t="n">
        <v>0</v>
      </c>
      <c r="AV25" s="232" t="n">
        <v>0</v>
      </c>
      <c r="AW25" s="232" t="n">
        <v>0</v>
      </c>
      <c r="AX25" s="232" t="n">
        <v>0</v>
      </c>
      <c r="AY25" s="232" t="n">
        <v>1</v>
      </c>
      <c r="AZ25" s="232" t="n">
        <v>0</v>
      </c>
      <c r="BA25" s="232" t="n">
        <v>0</v>
      </c>
      <c r="BB25" s="232" t="n">
        <v>0</v>
      </c>
      <c r="BC25" s="232" t="n">
        <v>0</v>
      </c>
      <c r="BD25" s="232" t="n">
        <v>1</v>
      </c>
      <c r="BE25" s="232" t="n">
        <v>0</v>
      </c>
      <c r="BF25" s="232" t="n">
        <v>0</v>
      </c>
      <c r="BG25" s="232" t="n">
        <v>0</v>
      </c>
      <c r="BH25" s="232" t="n">
        <v>0</v>
      </c>
      <c r="BI25" s="232"/>
      <c r="BJ25" s="232"/>
      <c r="BK25" s="232"/>
      <c r="BM25" s="217"/>
      <c r="BN25" s="232"/>
      <c r="BO25" s="232"/>
      <c r="BP25" s="232"/>
      <c r="BS25" s="232"/>
      <c r="BT25" s="232"/>
      <c r="BU25" s="232"/>
      <c r="BW25" s="217"/>
      <c r="BX25" s="233"/>
      <c r="BY25" s="233"/>
      <c r="BZ25" s="233"/>
      <c r="CA25" s="233"/>
      <c r="CB25" s="234"/>
      <c r="CC25" s="233"/>
      <c r="CD25" s="233"/>
      <c r="CE25" s="233"/>
      <c r="CF25" s="233"/>
      <c r="CG25" s="234"/>
      <c r="CH25" s="233"/>
      <c r="CI25" s="233"/>
      <c r="CJ25" s="233"/>
      <c r="CK25" s="233"/>
      <c r="CL25" s="234"/>
      <c r="CM25" s="233"/>
      <c r="CN25" s="233"/>
      <c r="CO25" s="233"/>
      <c r="CP25" s="233"/>
      <c r="CQ25" s="234"/>
      <c r="CR25" s="233"/>
      <c r="CS25" s="233"/>
      <c r="CT25" s="233"/>
      <c r="CU25" s="233"/>
      <c r="CV25" s="234"/>
      <c r="CW25" s="233"/>
      <c r="CX25" s="233"/>
      <c r="CY25" s="233"/>
      <c r="CZ25" s="233"/>
      <c r="DA25" s="234"/>
      <c r="DB25" s="233"/>
      <c r="DC25" s="233"/>
      <c r="DD25" s="233"/>
      <c r="DE25" s="233"/>
      <c r="DF25" s="234"/>
      <c r="DG25" s="233"/>
      <c r="DH25" s="233"/>
      <c r="DI25" s="233"/>
      <c r="DJ25" s="233"/>
      <c r="DK25" s="234"/>
    </row>
    <row r="26" customFormat="false" ht="12.75" hidden="false" customHeight="false" outlineLevel="0" collapsed="false">
      <c r="A26" s="228" t="n">
        <v>0.0591602991310942</v>
      </c>
      <c r="B26" s="228" t="n">
        <v>0.0163048373775962</v>
      </c>
      <c r="C26" s="229" t="n">
        <v>0.00167707905771018</v>
      </c>
      <c r="D26" s="230" t="n">
        <v>0.00101743572954204</v>
      </c>
      <c r="E26" s="228" t="n">
        <v>4.32632735164099E-005</v>
      </c>
      <c r="F26" s="228" t="n">
        <v>0.0711928020845788</v>
      </c>
      <c r="G26" s="228" t="n">
        <v>0.00864184380941584</v>
      </c>
      <c r="H26" s="229" t="n">
        <v>0.00178570294091982</v>
      </c>
      <c r="I26" s="230" t="n">
        <v>0.00089420502095613</v>
      </c>
      <c r="J26" s="228" t="n">
        <v>0.000404108006599231</v>
      </c>
      <c r="K26" s="228" t="n">
        <v>0.0631126656795931</v>
      </c>
      <c r="L26" s="228" t="n">
        <v>0.012572991483297</v>
      </c>
      <c r="M26" s="229" t="n">
        <v>0.00549348479824093</v>
      </c>
      <c r="N26" s="230" t="n">
        <v>0.00185941543606718</v>
      </c>
      <c r="O26" s="228" t="n">
        <v>-0.0013562945728436</v>
      </c>
      <c r="P26" s="228" t="n">
        <v>0.18211792028965</v>
      </c>
      <c r="Q26" s="228" t="n">
        <v>0.0431236484997665</v>
      </c>
      <c r="R26" s="229" t="n">
        <v>0.00390918636145863</v>
      </c>
      <c r="S26" s="230" t="n">
        <v>-0.00168532144905216</v>
      </c>
      <c r="T26" s="228" t="n">
        <v>0.00275511059742241</v>
      </c>
      <c r="U26" s="231" t="n">
        <v>1</v>
      </c>
      <c r="V26" s="231" t="n">
        <v>0</v>
      </c>
      <c r="W26" s="231" t="n">
        <v>0</v>
      </c>
      <c r="X26" s="231" t="n">
        <v>0</v>
      </c>
      <c r="Y26" s="231" t="n">
        <v>0</v>
      </c>
      <c r="Z26" s="228" t="n">
        <v>0.0322043611965038</v>
      </c>
      <c r="AA26" s="228" t="n">
        <v>0.00296222464113548</v>
      </c>
      <c r="AB26" s="229" t="n">
        <v>0.00240847642568095</v>
      </c>
      <c r="AC26" s="230" t="n">
        <v>0.00130575787870089</v>
      </c>
      <c r="AD26" s="228" t="n">
        <v>0.000751517769257904</v>
      </c>
      <c r="AE26" s="228" t="n">
        <v>0.0482334316122585</v>
      </c>
      <c r="AF26" s="228" t="n">
        <v>0.0176702808908187</v>
      </c>
      <c r="AG26" s="229" t="n">
        <v>-0.00346909493976146</v>
      </c>
      <c r="AH26" s="230" t="n">
        <v>-0.000847282099650645</v>
      </c>
      <c r="AI26" s="228" t="n">
        <v>-0.000371533862825349</v>
      </c>
      <c r="AJ26" s="232" t="n">
        <v>1</v>
      </c>
      <c r="AK26" s="232" t="n">
        <v>0</v>
      </c>
      <c r="AL26" s="232" t="n">
        <v>0</v>
      </c>
      <c r="AM26" s="232" t="n">
        <v>0</v>
      </c>
      <c r="AN26" s="232" t="n">
        <v>0</v>
      </c>
      <c r="AO26" s="232" t="n">
        <v>1</v>
      </c>
      <c r="AP26" s="232" t="n">
        <v>0</v>
      </c>
      <c r="AQ26" s="232" t="n">
        <v>0</v>
      </c>
      <c r="AR26" s="232" t="n">
        <v>0</v>
      </c>
      <c r="AS26" s="232" t="n">
        <v>0</v>
      </c>
      <c r="AT26" s="232" t="n">
        <v>1</v>
      </c>
      <c r="AU26" s="232" t="n">
        <v>0</v>
      </c>
      <c r="AV26" s="232" t="n">
        <v>0</v>
      </c>
      <c r="AW26" s="232" t="n">
        <v>0</v>
      </c>
      <c r="AX26" s="232" t="n">
        <v>0</v>
      </c>
      <c r="AY26" s="232" t="n">
        <v>1</v>
      </c>
      <c r="AZ26" s="232" t="n">
        <v>0</v>
      </c>
      <c r="BA26" s="232" t="n">
        <v>0</v>
      </c>
      <c r="BB26" s="232" t="n">
        <v>0</v>
      </c>
      <c r="BC26" s="232" t="n">
        <v>0</v>
      </c>
      <c r="BD26" s="232" t="n">
        <v>1</v>
      </c>
      <c r="BE26" s="232" t="n">
        <v>0</v>
      </c>
      <c r="BF26" s="232" t="n">
        <v>0</v>
      </c>
      <c r="BG26" s="232" t="n">
        <v>0</v>
      </c>
      <c r="BH26" s="232" t="n">
        <v>0</v>
      </c>
      <c r="BI26" s="232"/>
      <c r="BJ26" s="232"/>
      <c r="BK26" s="232"/>
      <c r="BM26" s="217"/>
      <c r="BN26" s="232"/>
      <c r="BO26" s="232"/>
      <c r="BP26" s="232"/>
      <c r="BS26" s="232"/>
      <c r="BT26" s="232"/>
      <c r="BU26" s="232"/>
      <c r="BW26" s="217"/>
      <c r="BX26" s="233"/>
      <c r="BY26" s="233"/>
      <c r="BZ26" s="233"/>
      <c r="CA26" s="233"/>
      <c r="CB26" s="234"/>
      <c r="CC26" s="233"/>
      <c r="CD26" s="233"/>
      <c r="CE26" s="233"/>
      <c r="CF26" s="233"/>
      <c r="CG26" s="234"/>
      <c r="CH26" s="233"/>
      <c r="CI26" s="233"/>
      <c r="CJ26" s="233"/>
      <c r="CK26" s="233"/>
      <c r="CL26" s="234"/>
      <c r="CM26" s="233"/>
      <c r="CN26" s="233"/>
      <c r="CO26" s="233"/>
      <c r="CP26" s="233"/>
      <c r="CQ26" s="234"/>
      <c r="CR26" s="233"/>
      <c r="CS26" s="233"/>
      <c r="CT26" s="233"/>
      <c r="CU26" s="233"/>
      <c r="CV26" s="234"/>
      <c r="CW26" s="233"/>
      <c r="CX26" s="233"/>
      <c r="CY26" s="233"/>
      <c r="CZ26" s="233"/>
      <c r="DA26" s="234"/>
      <c r="DB26" s="233"/>
      <c r="DC26" s="233"/>
      <c r="DD26" s="233"/>
      <c r="DE26" s="233"/>
      <c r="DF26" s="234"/>
      <c r="DG26" s="233"/>
      <c r="DH26" s="233"/>
      <c r="DI26" s="233"/>
      <c r="DJ26" s="233"/>
      <c r="DK26" s="234"/>
    </row>
    <row r="27" customFormat="false" ht="12.75" hidden="false" customHeight="false" outlineLevel="0" collapsed="false">
      <c r="A27" s="228" t="n">
        <v>0.0582315775249538</v>
      </c>
      <c r="B27" s="228" t="n">
        <v>0.0172601750940911</v>
      </c>
      <c r="C27" s="229" t="n">
        <v>0.00184748009497484</v>
      </c>
      <c r="D27" s="230" t="n">
        <v>0.00192486642079435</v>
      </c>
      <c r="E27" s="228" t="n">
        <v>-0.000568640632290969</v>
      </c>
      <c r="F27" s="228" t="n">
        <v>0.0705389834799428</v>
      </c>
      <c r="G27" s="228" t="n">
        <v>0.00901310349823295</v>
      </c>
      <c r="H27" s="229" t="n">
        <v>0.00190764007065307</v>
      </c>
      <c r="I27" s="230" t="n">
        <v>0.00125146570445508</v>
      </c>
      <c r="J27" s="228" t="n">
        <v>0.000901858914681965</v>
      </c>
      <c r="K27" s="228" t="n">
        <v>0.0631126656795931</v>
      </c>
      <c r="L27" s="228" t="n">
        <v>0.012572991483297</v>
      </c>
      <c r="M27" s="229" t="n">
        <v>0.00549348479824093</v>
      </c>
      <c r="N27" s="230" t="n">
        <v>0.00185941543606718</v>
      </c>
      <c r="O27" s="228" t="n">
        <v>-0.0013562945728436</v>
      </c>
      <c r="P27" s="228" t="n">
        <v>0.184280199780889</v>
      </c>
      <c r="Q27" s="228" t="n">
        <v>0.0449087003227521</v>
      </c>
      <c r="R27" s="229" t="n">
        <v>0.00377525986961376</v>
      </c>
      <c r="S27" s="230" t="n">
        <v>-0.00366277656073371</v>
      </c>
      <c r="T27" s="228" t="n">
        <v>0.00360276325561712</v>
      </c>
      <c r="U27" s="231" t="n">
        <v>1</v>
      </c>
      <c r="V27" s="231" t="n">
        <v>0</v>
      </c>
      <c r="W27" s="231" t="n">
        <v>0</v>
      </c>
      <c r="X27" s="231" t="n">
        <v>0</v>
      </c>
      <c r="Y27" s="231" t="n">
        <v>0</v>
      </c>
      <c r="Z27" s="228" t="n">
        <v>0.0322043611965038</v>
      </c>
      <c r="AA27" s="228" t="n">
        <v>0.00296222464113548</v>
      </c>
      <c r="AB27" s="229" t="n">
        <v>0.00240847642568095</v>
      </c>
      <c r="AC27" s="230" t="n">
        <v>0.00130575787870089</v>
      </c>
      <c r="AD27" s="228" t="n">
        <v>0.000751517769257904</v>
      </c>
      <c r="AE27" s="228" t="n">
        <v>0.0473943632463461</v>
      </c>
      <c r="AF27" s="228" t="n">
        <v>0.0189192536534972</v>
      </c>
      <c r="AG27" s="229" t="n">
        <v>-0.00450453796589658</v>
      </c>
      <c r="AH27" s="230" t="n">
        <v>-0.0011681161565948</v>
      </c>
      <c r="AI27" s="228" t="n">
        <v>-0.00111742731272602</v>
      </c>
      <c r="AJ27" s="232" t="n">
        <v>1</v>
      </c>
      <c r="AK27" s="232" t="n">
        <v>0</v>
      </c>
      <c r="AL27" s="232" t="n">
        <v>0</v>
      </c>
      <c r="AM27" s="232" t="n">
        <v>0</v>
      </c>
      <c r="AN27" s="232" t="n">
        <v>0</v>
      </c>
      <c r="AO27" s="232" t="n">
        <v>1</v>
      </c>
      <c r="AP27" s="232" t="n">
        <v>0</v>
      </c>
      <c r="AQ27" s="232" t="n">
        <v>0</v>
      </c>
      <c r="AR27" s="232" t="n">
        <v>0</v>
      </c>
      <c r="AS27" s="232" t="n">
        <v>0</v>
      </c>
      <c r="AT27" s="232" t="n">
        <v>1</v>
      </c>
      <c r="AU27" s="232" t="n">
        <v>0</v>
      </c>
      <c r="AV27" s="232" t="n">
        <v>0</v>
      </c>
      <c r="AW27" s="232" t="n">
        <v>0</v>
      </c>
      <c r="AX27" s="232" t="n">
        <v>0</v>
      </c>
      <c r="AY27" s="232" t="n">
        <v>1</v>
      </c>
      <c r="AZ27" s="232" t="n">
        <v>0</v>
      </c>
      <c r="BA27" s="232" t="n">
        <v>0</v>
      </c>
      <c r="BB27" s="232" t="n">
        <v>0</v>
      </c>
      <c r="BC27" s="232" t="n">
        <v>0</v>
      </c>
      <c r="BD27" s="232" t="n">
        <v>1</v>
      </c>
      <c r="BE27" s="232" t="n">
        <v>0</v>
      </c>
      <c r="BF27" s="232" t="n">
        <v>0</v>
      </c>
      <c r="BG27" s="232" t="n">
        <v>0</v>
      </c>
      <c r="BH27" s="232" t="n">
        <v>0</v>
      </c>
      <c r="BI27" s="232"/>
      <c r="BJ27" s="232"/>
      <c r="BK27" s="232"/>
      <c r="BM27" s="217"/>
      <c r="BN27" s="232"/>
      <c r="BO27" s="232"/>
      <c r="BP27" s="232"/>
      <c r="BS27" s="232"/>
      <c r="BT27" s="232"/>
      <c r="BU27" s="232"/>
      <c r="BW27" s="217"/>
      <c r="BX27" s="233"/>
      <c r="BY27" s="233"/>
      <c r="BZ27" s="233"/>
      <c r="CA27" s="233"/>
      <c r="CB27" s="234"/>
      <c r="CC27" s="233"/>
      <c r="CD27" s="233"/>
      <c r="CE27" s="233"/>
      <c r="CF27" s="233"/>
      <c r="CG27" s="234"/>
      <c r="CH27" s="233"/>
      <c r="CI27" s="233"/>
      <c r="CJ27" s="233"/>
      <c r="CK27" s="233"/>
      <c r="CL27" s="234"/>
      <c r="CM27" s="233"/>
      <c r="CN27" s="233"/>
      <c r="CO27" s="233"/>
      <c r="CP27" s="233"/>
      <c r="CQ27" s="234"/>
      <c r="CR27" s="233"/>
      <c r="CS27" s="233"/>
      <c r="CT27" s="233"/>
      <c r="CU27" s="233"/>
      <c r="CV27" s="234"/>
      <c r="CW27" s="233"/>
      <c r="CX27" s="233"/>
      <c r="CY27" s="233"/>
      <c r="CZ27" s="233"/>
      <c r="DA27" s="234"/>
      <c r="DB27" s="233"/>
      <c r="DC27" s="233"/>
      <c r="DD27" s="233"/>
      <c r="DE27" s="233"/>
      <c r="DF27" s="234"/>
      <c r="DG27" s="233"/>
      <c r="DH27" s="233"/>
      <c r="DI27" s="233"/>
      <c r="DJ27" s="233"/>
      <c r="DK27" s="234"/>
    </row>
    <row r="28" customFormat="false" ht="12.75" hidden="false" customHeight="false" outlineLevel="0" collapsed="false">
      <c r="A28" s="228" t="n">
        <v>0.0573106037162449</v>
      </c>
      <c r="B28" s="228" t="n">
        <v>0.0180849934923532</v>
      </c>
      <c r="C28" s="229" t="n">
        <v>0.0021216776159999</v>
      </c>
      <c r="D28" s="230" t="n">
        <v>0.00281405848905089</v>
      </c>
      <c r="E28" s="228" t="n">
        <v>-0.00118856037138306</v>
      </c>
      <c r="F28" s="228" t="n">
        <v>0.0699309964184799</v>
      </c>
      <c r="G28" s="228" t="n">
        <v>0.0094738435168717</v>
      </c>
      <c r="H28" s="229" t="n">
        <v>0.0019743087484035</v>
      </c>
      <c r="I28" s="230" t="n">
        <v>0.00147784068436491</v>
      </c>
      <c r="J28" s="228" t="n">
        <v>0.001200272612667</v>
      </c>
      <c r="K28" s="228" t="n">
        <v>0.0631126656795931</v>
      </c>
      <c r="L28" s="228" t="n">
        <v>0.012572991483297</v>
      </c>
      <c r="M28" s="229" t="n">
        <v>0.00549348479824093</v>
      </c>
      <c r="N28" s="230" t="n">
        <v>0.00185941543606718</v>
      </c>
      <c r="O28" s="228" t="n">
        <v>-0.0013562945728436</v>
      </c>
      <c r="P28" s="228" t="n">
        <v>0.186435567665632</v>
      </c>
      <c r="Q28" s="228" t="n">
        <v>0.0465634964744648</v>
      </c>
      <c r="R28" s="229" t="n">
        <v>0.00342210108280277</v>
      </c>
      <c r="S28" s="230" t="n">
        <v>-0.00568679551615228</v>
      </c>
      <c r="T28" s="228" t="n">
        <v>0.00460807696465248</v>
      </c>
      <c r="U28" s="231" t="n">
        <v>1</v>
      </c>
      <c r="V28" s="231" t="n">
        <v>0</v>
      </c>
      <c r="W28" s="231" t="n">
        <v>0</v>
      </c>
      <c r="X28" s="231" t="n">
        <v>0</v>
      </c>
      <c r="Y28" s="231" t="n">
        <v>0</v>
      </c>
      <c r="Z28" s="228" t="n">
        <v>0.0322043611965038</v>
      </c>
      <c r="AA28" s="228" t="n">
        <v>0.00296222464113548</v>
      </c>
      <c r="AB28" s="229" t="n">
        <v>0.00240847642568095</v>
      </c>
      <c r="AC28" s="230" t="n">
        <v>0.00130575787870089</v>
      </c>
      <c r="AD28" s="228" t="n">
        <v>0.000751517769257904</v>
      </c>
      <c r="AE28" s="228" t="n">
        <v>0.0465218411768718</v>
      </c>
      <c r="AF28" s="228" t="n">
        <v>0.0202687156675564</v>
      </c>
      <c r="AG28" s="229" t="n">
        <v>-0.00552617752593296</v>
      </c>
      <c r="AH28" s="230" t="n">
        <v>-0.00153240761944239</v>
      </c>
      <c r="AI28" s="228" t="n">
        <v>-0.00188915637715625</v>
      </c>
      <c r="AJ28" s="232" t="n">
        <v>1</v>
      </c>
      <c r="AK28" s="232" t="n">
        <v>0</v>
      </c>
      <c r="AL28" s="232" t="n">
        <v>0</v>
      </c>
      <c r="AM28" s="232" t="n">
        <v>0</v>
      </c>
      <c r="AN28" s="232" t="n">
        <v>0</v>
      </c>
      <c r="AO28" s="232" t="n">
        <v>1</v>
      </c>
      <c r="AP28" s="232" t="n">
        <v>0</v>
      </c>
      <c r="AQ28" s="232" t="n">
        <v>0</v>
      </c>
      <c r="AR28" s="232" t="n">
        <v>0</v>
      </c>
      <c r="AS28" s="232" t="n">
        <v>0</v>
      </c>
      <c r="AT28" s="232" t="n">
        <v>1</v>
      </c>
      <c r="AU28" s="232" t="n">
        <v>0</v>
      </c>
      <c r="AV28" s="232" t="n">
        <v>0</v>
      </c>
      <c r="AW28" s="232" t="n">
        <v>0</v>
      </c>
      <c r="AX28" s="232" t="n">
        <v>0</v>
      </c>
      <c r="AY28" s="232" t="n">
        <v>1</v>
      </c>
      <c r="AZ28" s="232" t="n">
        <v>0</v>
      </c>
      <c r="BA28" s="232" t="n">
        <v>0</v>
      </c>
      <c r="BB28" s="232" t="n">
        <v>0</v>
      </c>
      <c r="BC28" s="232" t="n">
        <v>0</v>
      </c>
      <c r="BD28" s="232" t="n">
        <v>1</v>
      </c>
      <c r="BE28" s="232" t="n">
        <v>0</v>
      </c>
      <c r="BF28" s="232" t="n">
        <v>0</v>
      </c>
      <c r="BG28" s="232" t="n">
        <v>0</v>
      </c>
      <c r="BH28" s="232" t="n">
        <v>0</v>
      </c>
      <c r="BI28" s="232"/>
      <c r="BJ28" s="232"/>
      <c r="BK28" s="232"/>
      <c r="BM28" s="217"/>
      <c r="BN28" s="232"/>
      <c r="BO28" s="232"/>
      <c r="BP28" s="232"/>
      <c r="BS28" s="232"/>
      <c r="BT28" s="232"/>
      <c r="BU28" s="232"/>
      <c r="BW28" s="217"/>
      <c r="BX28" s="233"/>
      <c r="BY28" s="233"/>
      <c r="BZ28" s="233"/>
      <c r="CA28" s="233"/>
      <c r="CB28" s="234"/>
      <c r="CC28" s="233"/>
      <c r="CD28" s="233"/>
      <c r="CE28" s="233"/>
      <c r="CF28" s="233"/>
      <c r="CG28" s="234"/>
      <c r="CH28" s="233"/>
      <c r="CI28" s="233"/>
      <c r="CJ28" s="233"/>
      <c r="CK28" s="233"/>
      <c r="CL28" s="234"/>
      <c r="CM28" s="233"/>
      <c r="CN28" s="233"/>
      <c r="CO28" s="233"/>
      <c r="CP28" s="233"/>
      <c r="CQ28" s="234"/>
      <c r="CR28" s="233"/>
      <c r="CS28" s="233"/>
      <c r="CT28" s="233"/>
      <c r="CU28" s="233"/>
      <c r="CV28" s="234"/>
      <c r="CW28" s="233"/>
      <c r="CX28" s="233"/>
      <c r="CY28" s="233"/>
      <c r="CZ28" s="233"/>
      <c r="DA28" s="234"/>
      <c r="DB28" s="233"/>
      <c r="DC28" s="233"/>
      <c r="DD28" s="233"/>
      <c r="DE28" s="233"/>
      <c r="DF28" s="234"/>
      <c r="DG28" s="233"/>
      <c r="DH28" s="233"/>
      <c r="DI28" s="233"/>
      <c r="DJ28" s="233"/>
      <c r="DK28" s="234"/>
    </row>
    <row r="29" customFormat="false" ht="12.75" hidden="false" customHeight="false" outlineLevel="0" collapsed="false">
      <c r="A29" s="228" t="n">
        <v>0.0563175493938937</v>
      </c>
      <c r="B29" s="228" t="n">
        <v>0.0190257989276319</v>
      </c>
      <c r="C29" s="229" t="n">
        <v>0.00253461551402401</v>
      </c>
      <c r="D29" s="230" t="n">
        <v>0.00370214446430602</v>
      </c>
      <c r="E29" s="228" t="n">
        <v>-0.00182497466650032</v>
      </c>
      <c r="F29" s="228" t="n">
        <v>0.0693403044442226</v>
      </c>
      <c r="G29" s="228" t="n">
        <v>0.0098814294181229</v>
      </c>
      <c r="H29" s="229" t="n">
        <v>0.00202705252860078</v>
      </c>
      <c r="I29" s="230" t="n">
        <v>0.00167676681006887</v>
      </c>
      <c r="J29" s="228" t="n">
        <v>0.00148840117913309</v>
      </c>
      <c r="K29" s="228" t="n">
        <v>0.0631126656795931</v>
      </c>
      <c r="L29" s="228" t="n">
        <v>0.012572991483297</v>
      </c>
      <c r="M29" s="229" t="n">
        <v>0.00549348479824093</v>
      </c>
      <c r="N29" s="230" t="n">
        <v>0.00185941543606718</v>
      </c>
      <c r="O29" s="228" t="n">
        <v>-0.0013562945728436</v>
      </c>
      <c r="P29" s="228" t="n">
        <v>0.188644443773275</v>
      </c>
      <c r="Q29" s="228" t="n">
        <v>0.0482497751716623</v>
      </c>
      <c r="R29" s="229" t="n">
        <v>0.00306064158863146</v>
      </c>
      <c r="S29" s="230" t="n">
        <v>-0.00774986308998359</v>
      </c>
      <c r="T29" s="228" t="n">
        <v>0.00563417293296483</v>
      </c>
      <c r="U29" s="231" t="n">
        <v>1</v>
      </c>
      <c r="V29" s="231" t="n">
        <v>0</v>
      </c>
      <c r="W29" s="231" t="n">
        <v>0</v>
      </c>
      <c r="X29" s="231" t="n">
        <v>0</v>
      </c>
      <c r="Y29" s="231" t="n">
        <v>0</v>
      </c>
      <c r="Z29" s="228" t="n">
        <v>0.0322043611965038</v>
      </c>
      <c r="AA29" s="228" t="n">
        <v>0.00296222464113548</v>
      </c>
      <c r="AB29" s="229" t="n">
        <v>0.00240847642568095</v>
      </c>
      <c r="AC29" s="230" t="n">
        <v>0.00130575787870089</v>
      </c>
      <c r="AD29" s="228" t="n">
        <v>0.000751517769257904</v>
      </c>
      <c r="AE29" s="228" t="n">
        <v>0.045645549285511</v>
      </c>
      <c r="AF29" s="228" t="n">
        <v>0.0216238689517338</v>
      </c>
      <c r="AG29" s="229" t="n">
        <v>-0.00655142606011191</v>
      </c>
      <c r="AH29" s="230" t="n">
        <v>-0.00189761251510456</v>
      </c>
      <c r="AI29" s="228" t="n">
        <v>-0.00266331741724668</v>
      </c>
      <c r="AJ29" s="232" t="n">
        <v>1</v>
      </c>
      <c r="AK29" s="232" t="n">
        <v>0</v>
      </c>
      <c r="AL29" s="232" t="n">
        <v>0</v>
      </c>
      <c r="AM29" s="232" t="n">
        <v>0</v>
      </c>
      <c r="AN29" s="232" t="n">
        <v>0</v>
      </c>
      <c r="AO29" s="232" t="n">
        <v>1</v>
      </c>
      <c r="AP29" s="232" t="n">
        <v>0</v>
      </c>
      <c r="AQ29" s="232" t="n">
        <v>0</v>
      </c>
      <c r="AR29" s="232" t="n">
        <v>0</v>
      </c>
      <c r="AS29" s="232" t="n">
        <v>0</v>
      </c>
      <c r="AT29" s="232" t="n">
        <v>1</v>
      </c>
      <c r="AU29" s="232" t="n">
        <v>0</v>
      </c>
      <c r="AV29" s="232" t="n">
        <v>0</v>
      </c>
      <c r="AW29" s="232" t="n">
        <v>0</v>
      </c>
      <c r="AX29" s="232" t="n">
        <v>0</v>
      </c>
      <c r="AY29" s="232" t="n">
        <v>1</v>
      </c>
      <c r="AZ29" s="232" t="n">
        <v>0</v>
      </c>
      <c r="BA29" s="232" t="n">
        <v>0</v>
      </c>
      <c r="BB29" s="232" t="n">
        <v>0</v>
      </c>
      <c r="BC29" s="232" t="n">
        <v>0</v>
      </c>
      <c r="BD29" s="232" t="n">
        <v>1</v>
      </c>
      <c r="BE29" s="232" t="n">
        <v>0</v>
      </c>
      <c r="BF29" s="232" t="n">
        <v>0</v>
      </c>
      <c r="BG29" s="232" t="n">
        <v>0</v>
      </c>
      <c r="BH29" s="232" t="n">
        <v>0</v>
      </c>
      <c r="BI29" s="232"/>
      <c r="BJ29" s="232"/>
      <c r="BK29" s="232"/>
      <c r="BM29" s="217"/>
      <c r="BN29" s="232"/>
      <c r="BO29" s="232"/>
      <c r="BP29" s="232"/>
      <c r="BS29" s="232"/>
      <c r="BT29" s="232"/>
      <c r="BU29" s="232"/>
      <c r="BW29" s="217"/>
      <c r="BX29" s="233"/>
      <c r="BY29" s="233"/>
      <c r="BZ29" s="233"/>
      <c r="CA29" s="233"/>
      <c r="CB29" s="234"/>
      <c r="CC29" s="233"/>
      <c r="CD29" s="233"/>
      <c r="CE29" s="233"/>
      <c r="CF29" s="233"/>
      <c r="CG29" s="234"/>
      <c r="CH29" s="233"/>
      <c r="CI29" s="233"/>
      <c r="CJ29" s="233"/>
      <c r="CK29" s="233"/>
      <c r="CL29" s="234"/>
      <c r="CM29" s="233"/>
      <c r="CN29" s="233"/>
      <c r="CO29" s="233"/>
      <c r="CP29" s="233"/>
      <c r="CQ29" s="234"/>
      <c r="CR29" s="233"/>
      <c r="CS29" s="233"/>
      <c r="CT29" s="233"/>
      <c r="CU29" s="233"/>
      <c r="CV29" s="234"/>
      <c r="CW29" s="233"/>
      <c r="CX29" s="233"/>
      <c r="CY29" s="233"/>
      <c r="CZ29" s="233"/>
      <c r="DA29" s="234"/>
      <c r="DB29" s="233"/>
      <c r="DC29" s="233"/>
      <c r="DD29" s="233"/>
      <c r="DE29" s="233"/>
      <c r="DF29" s="234"/>
      <c r="DG29" s="233"/>
      <c r="DH29" s="233"/>
      <c r="DI29" s="233"/>
      <c r="DJ29" s="233"/>
      <c r="DK29" s="234"/>
    </row>
    <row r="30" customFormat="false" ht="12.75" hidden="false" customHeight="false" outlineLevel="0" collapsed="false">
      <c r="A30" s="228" t="n">
        <v>0.0563175493938937</v>
      </c>
      <c r="B30" s="228" t="n">
        <v>0.0190257989276319</v>
      </c>
      <c r="C30" s="229" t="n">
        <v>0.00253461551402401</v>
      </c>
      <c r="D30" s="230" t="n">
        <v>0.00370214446430602</v>
      </c>
      <c r="E30" s="228" t="n">
        <v>-0.00182497466650032</v>
      </c>
      <c r="F30" s="228" t="n">
        <v>0.0693403044442226</v>
      </c>
      <c r="G30" s="228" t="n">
        <v>0.0098814294181229</v>
      </c>
      <c r="H30" s="229" t="n">
        <v>0.00202705252860078</v>
      </c>
      <c r="I30" s="230" t="n">
        <v>0.00167676681006887</v>
      </c>
      <c r="J30" s="228" t="n">
        <v>0.00148840117913309</v>
      </c>
      <c r="K30" s="228" t="n">
        <v>0.0631126656795931</v>
      </c>
      <c r="L30" s="228" t="n">
        <v>0.012572991483297</v>
      </c>
      <c r="M30" s="229" t="n">
        <v>0.00549348479824093</v>
      </c>
      <c r="N30" s="230" t="n">
        <v>0.00185941543606718</v>
      </c>
      <c r="O30" s="228" t="n">
        <v>-0.0013562945728436</v>
      </c>
      <c r="P30" s="228" t="n">
        <v>0.188644443773275</v>
      </c>
      <c r="Q30" s="228" t="n">
        <v>0.0482497751716623</v>
      </c>
      <c r="R30" s="229" t="n">
        <v>0.00306064158863146</v>
      </c>
      <c r="S30" s="230" t="n">
        <v>-0.00774986308998359</v>
      </c>
      <c r="T30" s="228" t="n">
        <v>0.00563417293296483</v>
      </c>
      <c r="U30" s="231" t="n">
        <v>1</v>
      </c>
      <c r="V30" s="231" t="n">
        <v>0</v>
      </c>
      <c r="W30" s="231" t="n">
        <v>0</v>
      </c>
      <c r="X30" s="231" t="n">
        <v>0</v>
      </c>
      <c r="Y30" s="231" t="n">
        <v>0</v>
      </c>
      <c r="Z30" s="228" t="n">
        <v>0.0322043611965038</v>
      </c>
      <c r="AA30" s="228" t="n">
        <v>0.00296222464113548</v>
      </c>
      <c r="AB30" s="229" t="n">
        <v>0.00240847642568095</v>
      </c>
      <c r="AC30" s="230" t="n">
        <v>0.00130575787870089</v>
      </c>
      <c r="AD30" s="228" t="n">
        <v>0.000751517769257904</v>
      </c>
      <c r="AE30" s="228" t="n">
        <v>0.045645549285511</v>
      </c>
      <c r="AF30" s="228" t="n">
        <v>0.0216238689517338</v>
      </c>
      <c r="AG30" s="229" t="n">
        <v>-0.00655142606011191</v>
      </c>
      <c r="AH30" s="230" t="n">
        <v>-0.00189761251510456</v>
      </c>
      <c r="AI30" s="228" t="n">
        <v>-0.00266331741724668</v>
      </c>
      <c r="AJ30" s="232" t="n">
        <v>1</v>
      </c>
      <c r="AK30" s="232" t="n">
        <v>0</v>
      </c>
      <c r="AL30" s="232" t="n">
        <v>0</v>
      </c>
      <c r="AM30" s="232" t="n">
        <v>0</v>
      </c>
      <c r="AN30" s="232" t="n">
        <v>0</v>
      </c>
      <c r="AO30" s="232" t="n">
        <v>1</v>
      </c>
      <c r="AP30" s="232" t="n">
        <v>0</v>
      </c>
      <c r="AQ30" s="232" t="n">
        <v>0</v>
      </c>
      <c r="AR30" s="232" t="n">
        <v>0</v>
      </c>
      <c r="AS30" s="232" t="n">
        <v>0</v>
      </c>
      <c r="AT30" s="232" t="n">
        <v>1</v>
      </c>
      <c r="AU30" s="232" t="n">
        <v>0</v>
      </c>
      <c r="AV30" s="232" t="n">
        <v>0</v>
      </c>
      <c r="AW30" s="232" t="n">
        <v>0</v>
      </c>
      <c r="AX30" s="232" t="n">
        <v>0</v>
      </c>
      <c r="AY30" s="232" t="n">
        <v>1</v>
      </c>
      <c r="AZ30" s="232" t="n">
        <v>0</v>
      </c>
      <c r="BA30" s="232" t="n">
        <v>0</v>
      </c>
      <c r="BB30" s="232" t="n">
        <v>0</v>
      </c>
      <c r="BC30" s="232" t="n">
        <v>0</v>
      </c>
      <c r="BD30" s="232" t="n">
        <v>1</v>
      </c>
      <c r="BE30" s="232" t="n">
        <v>0</v>
      </c>
      <c r="BF30" s="232" t="n">
        <v>0</v>
      </c>
      <c r="BG30" s="232" t="n">
        <v>0</v>
      </c>
      <c r="BH30" s="232" t="n">
        <v>0</v>
      </c>
      <c r="BI30" s="232"/>
      <c r="BJ30" s="232"/>
      <c r="BK30" s="232"/>
      <c r="BM30" s="217"/>
      <c r="BN30" s="232"/>
      <c r="BO30" s="232"/>
      <c r="BP30" s="232"/>
      <c r="BS30" s="232"/>
      <c r="BT30" s="232"/>
      <c r="BU30" s="232"/>
      <c r="BW30" s="217"/>
      <c r="BX30" s="233"/>
      <c r="BY30" s="233"/>
      <c r="BZ30" s="233"/>
      <c r="CA30" s="233"/>
      <c r="CB30" s="234"/>
      <c r="CC30" s="233"/>
      <c r="CD30" s="233"/>
      <c r="CE30" s="233"/>
      <c r="CF30" s="233"/>
      <c r="CG30" s="234"/>
      <c r="CH30" s="233"/>
      <c r="CI30" s="233"/>
      <c r="CJ30" s="233"/>
      <c r="CK30" s="233"/>
      <c r="CL30" s="234"/>
      <c r="CM30" s="233"/>
      <c r="CN30" s="233"/>
      <c r="CO30" s="233"/>
      <c r="CP30" s="233"/>
      <c r="CQ30" s="234"/>
      <c r="CR30" s="233"/>
      <c r="CS30" s="233"/>
      <c r="CT30" s="233"/>
      <c r="CU30" s="233"/>
      <c r="CV30" s="234"/>
      <c r="CW30" s="233"/>
      <c r="CX30" s="233"/>
      <c r="CY30" s="233"/>
      <c r="CZ30" s="233"/>
      <c r="DA30" s="234"/>
      <c r="DB30" s="233"/>
      <c r="DC30" s="233"/>
      <c r="DD30" s="233"/>
      <c r="DE30" s="233"/>
      <c r="DF30" s="234"/>
      <c r="DG30" s="233"/>
      <c r="DH30" s="233"/>
      <c r="DI30" s="233"/>
      <c r="DJ30" s="233"/>
      <c r="DK30" s="234"/>
    </row>
    <row r="31" customFormat="false" ht="12.75" hidden="false" customHeight="false" outlineLevel="0" collapsed="false">
      <c r="A31" s="228" t="n">
        <v>0.0563175493938937</v>
      </c>
      <c r="B31" s="228" t="n">
        <v>0.0190257989276319</v>
      </c>
      <c r="C31" s="229" t="n">
        <v>0.00253461551402401</v>
      </c>
      <c r="D31" s="230" t="n">
        <v>0.00370214446430602</v>
      </c>
      <c r="E31" s="228" t="n">
        <v>-0.00182497466650032</v>
      </c>
      <c r="F31" s="228" t="n">
        <v>0.0693403044442226</v>
      </c>
      <c r="G31" s="228" t="n">
        <v>0.0098814294181229</v>
      </c>
      <c r="H31" s="229" t="n">
        <v>0.00202705252860078</v>
      </c>
      <c r="I31" s="230" t="n">
        <v>0.00167676681006887</v>
      </c>
      <c r="J31" s="228" t="n">
        <v>0.00148840117913309</v>
      </c>
      <c r="K31" s="228" t="n">
        <v>0.0631126656795931</v>
      </c>
      <c r="L31" s="228" t="n">
        <v>0.012572991483297</v>
      </c>
      <c r="M31" s="229" t="n">
        <v>0.00549348479824093</v>
      </c>
      <c r="N31" s="230" t="n">
        <v>0.00185941543606718</v>
      </c>
      <c r="O31" s="228" t="n">
        <v>-0.0013562945728436</v>
      </c>
      <c r="P31" s="228" t="n">
        <v>0.188644443773275</v>
      </c>
      <c r="Q31" s="228" t="n">
        <v>0.0482497751716623</v>
      </c>
      <c r="R31" s="229" t="n">
        <v>0.00306064158863146</v>
      </c>
      <c r="S31" s="230" t="n">
        <v>-0.00774986308998359</v>
      </c>
      <c r="T31" s="228" t="n">
        <v>0.00563417293296483</v>
      </c>
      <c r="U31" s="231" t="n">
        <v>1</v>
      </c>
      <c r="V31" s="231" t="n">
        <v>0</v>
      </c>
      <c r="W31" s="231" t="n">
        <v>0</v>
      </c>
      <c r="X31" s="231" t="n">
        <v>0</v>
      </c>
      <c r="Y31" s="231" t="n">
        <v>0</v>
      </c>
      <c r="Z31" s="228" t="n">
        <v>0.0322043611965038</v>
      </c>
      <c r="AA31" s="228" t="n">
        <v>0.00296222464113548</v>
      </c>
      <c r="AB31" s="229" t="n">
        <v>0.00240847642568095</v>
      </c>
      <c r="AC31" s="230" t="n">
        <v>0.00130575787870089</v>
      </c>
      <c r="AD31" s="228" t="n">
        <v>0.000751517769257904</v>
      </c>
      <c r="AE31" s="228" t="n">
        <v>0.045645549285511</v>
      </c>
      <c r="AF31" s="228" t="n">
        <v>0.0216238689517338</v>
      </c>
      <c r="AG31" s="229" t="n">
        <v>-0.00655142606011191</v>
      </c>
      <c r="AH31" s="230" t="n">
        <v>-0.00189761251510456</v>
      </c>
      <c r="AI31" s="228" t="n">
        <v>-0.00266331741724668</v>
      </c>
      <c r="AJ31" s="232" t="n">
        <v>1</v>
      </c>
      <c r="AK31" s="232" t="n">
        <v>0</v>
      </c>
      <c r="AL31" s="232" t="n">
        <v>0</v>
      </c>
      <c r="AM31" s="232" t="n">
        <v>0</v>
      </c>
      <c r="AN31" s="232" t="n">
        <v>0</v>
      </c>
      <c r="AO31" s="232" t="n">
        <v>1</v>
      </c>
      <c r="AP31" s="232" t="n">
        <v>0</v>
      </c>
      <c r="AQ31" s="232" t="n">
        <v>0</v>
      </c>
      <c r="AR31" s="232" t="n">
        <v>0</v>
      </c>
      <c r="AS31" s="232" t="n">
        <v>0</v>
      </c>
      <c r="AT31" s="232" t="n">
        <v>1</v>
      </c>
      <c r="AU31" s="232" t="n">
        <v>0</v>
      </c>
      <c r="AV31" s="232" t="n">
        <v>0</v>
      </c>
      <c r="AW31" s="232" t="n">
        <v>0</v>
      </c>
      <c r="AX31" s="232" t="n">
        <v>0</v>
      </c>
      <c r="AY31" s="232" t="n">
        <v>1</v>
      </c>
      <c r="AZ31" s="232" t="n">
        <v>0</v>
      </c>
      <c r="BA31" s="232" t="n">
        <v>0</v>
      </c>
      <c r="BB31" s="232" t="n">
        <v>0</v>
      </c>
      <c r="BC31" s="232" t="n">
        <v>0</v>
      </c>
      <c r="BD31" s="232" t="n">
        <v>1</v>
      </c>
      <c r="BE31" s="232" t="n">
        <v>0</v>
      </c>
      <c r="BF31" s="232" t="n">
        <v>0</v>
      </c>
      <c r="BG31" s="232" t="n">
        <v>0</v>
      </c>
      <c r="BH31" s="232" t="n">
        <v>0</v>
      </c>
      <c r="BI31" s="232"/>
      <c r="BJ31" s="232"/>
      <c r="BK31" s="232"/>
      <c r="BM31" s="217"/>
      <c r="BN31" s="232"/>
      <c r="BO31" s="232"/>
      <c r="BP31" s="232"/>
      <c r="BS31" s="232"/>
      <c r="BT31" s="232"/>
      <c r="BU31" s="232"/>
      <c r="BW31" s="217"/>
      <c r="BX31" s="233"/>
      <c r="BY31" s="233"/>
      <c r="BZ31" s="233"/>
      <c r="CA31" s="233"/>
      <c r="CB31" s="234"/>
      <c r="CC31" s="233"/>
      <c r="CD31" s="233"/>
      <c r="CE31" s="233"/>
      <c r="CF31" s="233"/>
      <c r="CG31" s="234"/>
      <c r="CH31" s="233"/>
      <c r="CI31" s="233"/>
      <c r="CJ31" s="233"/>
      <c r="CK31" s="233"/>
      <c r="CL31" s="234"/>
      <c r="CM31" s="233"/>
      <c r="CN31" s="233"/>
      <c r="CO31" s="233"/>
      <c r="CP31" s="233"/>
      <c r="CQ31" s="234"/>
      <c r="CR31" s="233"/>
      <c r="CS31" s="233"/>
      <c r="CT31" s="233"/>
      <c r="CU31" s="233"/>
      <c r="CV31" s="234"/>
      <c r="CW31" s="233"/>
      <c r="CX31" s="233"/>
      <c r="CY31" s="233"/>
      <c r="CZ31" s="233"/>
      <c r="DA31" s="234"/>
      <c r="DB31" s="233"/>
      <c r="DC31" s="233"/>
      <c r="DD31" s="233"/>
      <c r="DE31" s="233"/>
      <c r="DF31" s="234"/>
      <c r="DG31" s="233"/>
      <c r="DH31" s="233"/>
      <c r="DI31" s="233"/>
      <c r="DJ31" s="233"/>
      <c r="DK31" s="234"/>
    </row>
    <row r="32" customFormat="false" ht="12.75" hidden="false" customHeight="false" outlineLevel="0" collapsed="false">
      <c r="A32" s="228" t="n">
        <v>0.0563175493938937</v>
      </c>
      <c r="B32" s="228" t="n">
        <v>0.0190257989276319</v>
      </c>
      <c r="C32" s="229" t="n">
        <v>0.00253461551402401</v>
      </c>
      <c r="D32" s="230" t="n">
        <v>0.00370214446430602</v>
      </c>
      <c r="E32" s="228" t="n">
        <v>-0.00182497466650032</v>
      </c>
      <c r="F32" s="228" t="n">
        <v>0.0693403044442226</v>
      </c>
      <c r="G32" s="228" t="n">
        <v>0.0098814294181229</v>
      </c>
      <c r="H32" s="229" t="n">
        <v>0.00202705252860078</v>
      </c>
      <c r="I32" s="230" t="n">
        <v>0.00167676681006887</v>
      </c>
      <c r="J32" s="228" t="n">
        <v>0.00148840117913309</v>
      </c>
      <c r="K32" s="228" t="n">
        <v>0.0631126656795931</v>
      </c>
      <c r="L32" s="228" t="n">
        <v>0.012572991483297</v>
      </c>
      <c r="M32" s="229" t="n">
        <v>0.00549348479824093</v>
      </c>
      <c r="N32" s="230" t="n">
        <v>0.00185941543606718</v>
      </c>
      <c r="O32" s="228" t="n">
        <v>-0.0013562945728436</v>
      </c>
      <c r="P32" s="228" t="n">
        <v>0.188644443773275</v>
      </c>
      <c r="Q32" s="228" t="n">
        <v>0.0482497751716623</v>
      </c>
      <c r="R32" s="229" t="n">
        <v>0.00306064158863146</v>
      </c>
      <c r="S32" s="230" t="n">
        <v>-0.00774986308998359</v>
      </c>
      <c r="T32" s="228" t="n">
        <v>0.00563417293296483</v>
      </c>
      <c r="U32" s="231" t="n">
        <v>1</v>
      </c>
      <c r="V32" s="231" t="n">
        <v>0</v>
      </c>
      <c r="W32" s="231" t="n">
        <v>0</v>
      </c>
      <c r="X32" s="231" t="n">
        <v>0</v>
      </c>
      <c r="Y32" s="231" t="n">
        <v>0</v>
      </c>
      <c r="Z32" s="228" t="n">
        <v>0.0322043611965038</v>
      </c>
      <c r="AA32" s="228" t="n">
        <v>0.00296222464113548</v>
      </c>
      <c r="AB32" s="229" t="n">
        <v>0.00240847642568095</v>
      </c>
      <c r="AC32" s="230" t="n">
        <v>0.00130575787870089</v>
      </c>
      <c r="AD32" s="228" t="n">
        <v>0.000751517769257904</v>
      </c>
      <c r="AE32" s="228" t="n">
        <v>0.045645549285511</v>
      </c>
      <c r="AF32" s="228" t="n">
        <v>0.0216238689517338</v>
      </c>
      <c r="AG32" s="229" t="n">
        <v>-0.00655142606011191</v>
      </c>
      <c r="AH32" s="230" t="n">
        <v>-0.00189761251510456</v>
      </c>
      <c r="AI32" s="228" t="n">
        <v>-0.00266331741724668</v>
      </c>
      <c r="AJ32" s="232" t="n">
        <v>1</v>
      </c>
      <c r="AK32" s="232" t="n">
        <v>0</v>
      </c>
      <c r="AL32" s="232" t="n">
        <v>0</v>
      </c>
      <c r="AM32" s="232" t="n">
        <v>0</v>
      </c>
      <c r="AN32" s="232" t="n">
        <v>0</v>
      </c>
      <c r="AO32" s="232" t="n">
        <v>1</v>
      </c>
      <c r="AP32" s="232" t="n">
        <v>0</v>
      </c>
      <c r="AQ32" s="232" t="n">
        <v>0</v>
      </c>
      <c r="AR32" s="232" t="n">
        <v>0</v>
      </c>
      <c r="AS32" s="232" t="n">
        <v>0</v>
      </c>
      <c r="AT32" s="232" t="n">
        <v>1</v>
      </c>
      <c r="AU32" s="232" t="n">
        <v>0</v>
      </c>
      <c r="AV32" s="232" t="n">
        <v>0</v>
      </c>
      <c r="AW32" s="232" t="n">
        <v>0</v>
      </c>
      <c r="AX32" s="232" t="n">
        <v>0</v>
      </c>
      <c r="AY32" s="232" t="n">
        <v>1</v>
      </c>
      <c r="AZ32" s="232" t="n">
        <v>0</v>
      </c>
      <c r="BA32" s="232" t="n">
        <v>0</v>
      </c>
      <c r="BB32" s="232" t="n">
        <v>0</v>
      </c>
      <c r="BC32" s="232" t="n">
        <v>0</v>
      </c>
      <c r="BD32" s="232" t="n">
        <v>1</v>
      </c>
      <c r="BE32" s="232" t="n">
        <v>0</v>
      </c>
      <c r="BF32" s="232" t="n">
        <v>0</v>
      </c>
      <c r="BG32" s="232" t="n">
        <v>0</v>
      </c>
      <c r="BH32" s="232" t="n">
        <v>0</v>
      </c>
      <c r="BI32" s="232"/>
      <c r="BJ32" s="232"/>
      <c r="BK32" s="232"/>
      <c r="BM32" s="217"/>
      <c r="BN32" s="232"/>
      <c r="BO32" s="232"/>
      <c r="BP32" s="232"/>
      <c r="BS32" s="232"/>
      <c r="BT32" s="232"/>
      <c r="BU32" s="232"/>
      <c r="BW32" s="217"/>
      <c r="BX32" s="233"/>
      <c r="BY32" s="233"/>
      <c r="BZ32" s="233"/>
      <c r="CA32" s="233"/>
      <c r="CB32" s="234"/>
      <c r="CC32" s="233"/>
      <c r="CD32" s="233"/>
      <c r="CE32" s="233"/>
      <c r="CF32" s="233"/>
      <c r="CG32" s="234"/>
      <c r="CH32" s="233"/>
      <c r="CI32" s="233"/>
      <c r="CJ32" s="233"/>
      <c r="CK32" s="233"/>
      <c r="CL32" s="234"/>
      <c r="CM32" s="233"/>
      <c r="CN32" s="233"/>
      <c r="CO32" s="233"/>
      <c r="CP32" s="233"/>
      <c r="CQ32" s="234"/>
      <c r="CR32" s="233"/>
      <c r="CS32" s="233"/>
      <c r="CT32" s="233"/>
      <c r="CU32" s="233"/>
      <c r="CV32" s="234"/>
      <c r="CW32" s="233"/>
      <c r="CX32" s="233"/>
      <c r="CY32" s="233"/>
      <c r="CZ32" s="233"/>
      <c r="DA32" s="234"/>
      <c r="DB32" s="233"/>
      <c r="DC32" s="233"/>
      <c r="DD32" s="233"/>
      <c r="DE32" s="233"/>
      <c r="DF32" s="234"/>
      <c r="DG32" s="233"/>
      <c r="DH32" s="233"/>
      <c r="DI32" s="233"/>
      <c r="DJ32" s="233"/>
      <c r="DK32" s="234"/>
    </row>
    <row r="33" customFormat="false" ht="12.75" hidden="false" customHeight="false" outlineLevel="0" collapsed="false">
      <c r="A33" s="228" t="n">
        <v>0.0563175493938937</v>
      </c>
      <c r="B33" s="228" t="n">
        <v>0.0190257989276319</v>
      </c>
      <c r="C33" s="229" t="n">
        <v>0.00253461551402401</v>
      </c>
      <c r="D33" s="230" t="n">
        <v>0.00370214446430602</v>
      </c>
      <c r="E33" s="228" t="n">
        <v>-0.00182497466650032</v>
      </c>
      <c r="F33" s="228" t="n">
        <v>0.0693403044442226</v>
      </c>
      <c r="G33" s="228" t="n">
        <v>0.0098814294181229</v>
      </c>
      <c r="H33" s="229" t="n">
        <v>0.00202705252860078</v>
      </c>
      <c r="I33" s="230" t="n">
        <v>0.00167676681006887</v>
      </c>
      <c r="J33" s="228" t="n">
        <v>0.00148840117913309</v>
      </c>
      <c r="K33" s="228" t="n">
        <v>0.0631126656795931</v>
      </c>
      <c r="L33" s="228" t="n">
        <v>0.012572991483297</v>
      </c>
      <c r="M33" s="229" t="n">
        <v>0.00549348479824093</v>
      </c>
      <c r="N33" s="230" t="n">
        <v>0.00185941543606718</v>
      </c>
      <c r="O33" s="228" t="n">
        <v>-0.0013562945728436</v>
      </c>
      <c r="P33" s="228" t="n">
        <v>0.188644443773275</v>
      </c>
      <c r="Q33" s="228" t="n">
        <v>0.0482497751716623</v>
      </c>
      <c r="R33" s="229" t="n">
        <v>0.00306064158863146</v>
      </c>
      <c r="S33" s="230" t="n">
        <v>-0.00774986308998359</v>
      </c>
      <c r="T33" s="228" t="n">
        <v>0.00563417293296483</v>
      </c>
      <c r="U33" s="231" t="n">
        <v>1</v>
      </c>
      <c r="V33" s="231" t="n">
        <v>0</v>
      </c>
      <c r="W33" s="231" t="n">
        <v>0</v>
      </c>
      <c r="X33" s="231" t="n">
        <v>0</v>
      </c>
      <c r="Y33" s="231" t="n">
        <v>0</v>
      </c>
      <c r="Z33" s="228" t="n">
        <v>0.0322043611965038</v>
      </c>
      <c r="AA33" s="228" t="n">
        <v>0.00296222464113548</v>
      </c>
      <c r="AB33" s="229" t="n">
        <v>0.00240847642568095</v>
      </c>
      <c r="AC33" s="230" t="n">
        <v>0.00130575787870089</v>
      </c>
      <c r="AD33" s="228" t="n">
        <v>0.000751517769257904</v>
      </c>
      <c r="AE33" s="228" t="n">
        <v>0.045645549285511</v>
      </c>
      <c r="AF33" s="228" t="n">
        <v>0.0216238689517338</v>
      </c>
      <c r="AG33" s="229" t="n">
        <v>-0.00655142606011191</v>
      </c>
      <c r="AH33" s="230" t="n">
        <v>-0.00189761251510456</v>
      </c>
      <c r="AI33" s="228" t="n">
        <v>-0.00266331741724668</v>
      </c>
      <c r="AJ33" s="232" t="n">
        <v>1</v>
      </c>
      <c r="AK33" s="232" t="n">
        <v>0</v>
      </c>
      <c r="AL33" s="232" t="n">
        <v>0</v>
      </c>
      <c r="AM33" s="232" t="n">
        <v>0</v>
      </c>
      <c r="AN33" s="232" t="n">
        <v>0</v>
      </c>
      <c r="AO33" s="232" t="n">
        <v>1</v>
      </c>
      <c r="AP33" s="232" t="n">
        <v>0</v>
      </c>
      <c r="AQ33" s="232" t="n">
        <v>0</v>
      </c>
      <c r="AR33" s="232" t="n">
        <v>0</v>
      </c>
      <c r="AS33" s="232" t="n">
        <v>0</v>
      </c>
      <c r="AT33" s="232" t="n">
        <v>1</v>
      </c>
      <c r="AU33" s="232" t="n">
        <v>0</v>
      </c>
      <c r="AV33" s="232" t="n">
        <v>0</v>
      </c>
      <c r="AW33" s="232" t="n">
        <v>0</v>
      </c>
      <c r="AX33" s="232" t="n">
        <v>0</v>
      </c>
      <c r="AY33" s="232" t="n">
        <v>1</v>
      </c>
      <c r="AZ33" s="232" t="n">
        <v>0</v>
      </c>
      <c r="BA33" s="232" t="n">
        <v>0</v>
      </c>
      <c r="BB33" s="232" t="n">
        <v>0</v>
      </c>
      <c r="BC33" s="232" t="n">
        <v>0</v>
      </c>
      <c r="BD33" s="232" t="n">
        <v>1</v>
      </c>
      <c r="BE33" s="232" t="n">
        <v>0</v>
      </c>
      <c r="BF33" s="232" t="n">
        <v>0</v>
      </c>
      <c r="BG33" s="232" t="n">
        <v>0</v>
      </c>
      <c r="BH33" s="232" t="n">
        <v>0</v>
      </c>
      <c r="BI33" s="232"/>
      <c r="BJ33" s="232"/>
      <c r="BK33" s="232"/>
      <c r="BM33" s="217"/>
      <c r="BN33" s="232"/>
      <c r="BO33" s="232"/>
      <c r="BP33" s="232"/>
      <c r="BS33" s="232"/>
      <c r="BT33" s="232"/>
      <c r="BU33" s="232"/>
      <c r="BW33" s="217"/>
      <c r="BX33" s="233"/>
      <c r="BY33" s="233"/>
      <c r="BZ33" s="233"/>
      <c r="CA33" s="233"/>
      <c r="CB33" s="234"/>
      <c r="CC33" s="233"/>
      <c r="CD33" s="233"/>
      <c r="CE33" s="233"/>
      <c r="CF33" s="233"/>
      <c r="CG33" s="234"/>
      <c r="CH33" s="233"/>
      <c r="CI33" s="233"/>
      <c r="CJ33" s="233"/>
      <c r="CK33" s="233"/>
      <c r="CL33" s="234"/>
      <c r="CM33" s="233"/>
      <c r="CN33" s="233"/>
      <c r="CO33" s="233"/>
      <c r="CP33" s="233"/>
      <c r="CQ33" s="234"/>
      <c r="CR33" s="233"/>
      <c r="CS33" s="233"/>
      <c r="CT33" s="233"/>
      <c r="CU33" s="233"/>
      <c r="CV33" s="234"/>
      <c r="CW33" s="233"/>
      <c r="CX33" s="233"/>
      <c r="CY33" s="233"/>
      <c r="CZ33" s="233"/>
      <c r="DA33" s="234"/>
      <c r="DB33" s="233"/>
      <c r="DC33" s="233"/>
      <c r="DD33" s="233"/>
      <c r="DE33" s="233"/>
      <c r="DF33" s="234"/>
      <c r="DG33" s="233"/>
      <c r="DH33" s="233"/>
      <c r="DI33" s="233"/>
      <c r="DJ33" s="233"/>
      <c r="DK33" s="234"/>
    </row>
    <row r="34" customFormat="false" ht="12.75" hidden="false" customHeight="false" outlineLevel="0" collapsed="false">
      <c r="A34" s="228" t="n">
        <v>0.0563175493938937</v>
      </c>
      <c r="B34" s="228" t="n">
        <v>0.0190257989276319</v>
      </c>
      <c r="C34" s="229" t="n">
        <v>0.00253461551402401</v>
      </c>
      <c r="D34" s="230" t="n">
        <v>0.00370214446430602</v>
      </c>
      <c r="E34" s="228" t="n">
        <v>-0.00182497466650032</v>
      </c>
      <c r="F34" s="228" t="n">
        <v>0.0693403044442226</v>
      </c>
      <c r="G34" s="228" t="n">
        <v>0.0098814294181229</v>
      </c>
      <c r="H34" s="229" t="n">
        <v>0.00202705252860078</v>
      </c>
      <c r="I34" s="230" t="n">
        <v>0.00167676681006887</v>
      </c>
      <c r="J34" s="228" t="n">
        <v>0.00148840117913309</v>
      </c>
      <c r="K34" s="228" t="n">
        <v>0.0631126656795931</v>
      </c>
      <c r="L34" s="228" t="n">
        <v>0.012572991483297</v>
      </c>
      <c r="M34" s="229" t="n">
        <v>0.00549348479824093</v>
      </c>
      <c r="N34" s="230" t="n">
        <v>0.00185941543606718</v>
      </c>
      <c r="O34" s="228" t="n">
        <v>-0.0013562945728436</v>
      </c>
      <c r="P34" s="228" t="n">
        <v>0.188644443773275</v>
      </c>
      <c r="Q34" s="228" t="n">
        <v>0.0482497751716623</v>
      </c>
      <c r="R34" s="229" t="n">
        <v>0.00306064158863146</v>
      </c>
      <c r="S34" s="230" t="n">
        <v>-0.00774986308998359</v>
      </c>
      <c r="T34" s="228" t="n">
        <v>0.00563417293296483</v>
      </c>
      <c r="U34" s="231" t="n">
        <v>1</v>
      </c>
      <c r="V34" s="231" t="n">
        <v>0</v>
      </c>
      <c r="W34" s="231" t="n">
        <v>0</v>
      </c>
      <c r="X34" s="231" t="n">
        <v>0</v>
      </c>
      <c r="Y34" s="231" t="n">
        <v>0</v>
      </c>
      <c r="Z34" s="228" t="n">
        <v>0.0322043611965038</v>
      </c>
      <c r="AA34" s="228" t="n">
        <v>0.00296222464113548</v>
      </c>
      <c r="AB34" s="229" t="n">
        <v>0.00240847642568095</v>
      </c>
      <c r="AC34" s="230" t="n">
        <v>0.00130575787870089</v>
      </c>
      <c r="AD34" s="228" t="n">
        <v>0.000751517769257904</v>
      </c>
      <c r="AE34" s="228" t="n">
        <v>0.045645549285511</v>
      </c>
      <c r="AF34" s="228" t="n">
        <v>0.0216238689517338</v>
      </c>
      <c r="AG34" s="229" t="n">
        <v>-0.00655142606011191</v>
      </c>
      <c r="AH34" s="230" t="n">
        <v>-0.00189761251510456</v>
      </c>
      <c r="AI34" s="228" t="n">
        <v>-0.00266331741724668</v>
      </c>
      <c r="AJ34" s="232" t="n">
        <v>1</v>
      </c>
      <c r="AK34" s="232" t="n">
        <v>0</v>
      </c>
      <c r="AL34" s="232" t="n">
        <v>0</v>
      </c>
      <c r="AM34" s="232" t="n">
        <v>0</v>
      </c>
      <c r="AN34" s="232" t="n">
        <v>0</v>
      </c>
      <c r="AO34" s="232" t="n">
        <v>1</v>
      </c>
      <c r="AP34" s="232" t="n">
        <v>0</v>
      </c>
      <c r="AQ34" s="232" t="n">
        <v>0</v>
      </c>
      <c r="AR34" s="232" t="n">
        <v>0</v>
      </c>
      <c r="AS34" s="232" t="n">
        <v>0</v>
      </c>
      <c r="AT34" s="232" t="n">
        <v>1</v>
      </c>
      <c r="AU34" s="232" t="n">
        <v>0</v>
      </c>
      <c r="AV34" s="232" t="n">
        <v>0</v>
      </c>
      <c r="AW34" s="232" t="n">
        <v>0</v>
      </c>
      <c r="AX34" s="232" t="n">
        <v>0</v>
      </c>
      <c r="AY34" s="232" t="n">
        <v>1</v>
      </c>
      <c r="AZ34" s="232" t="n">
        <v>0</v>
      </c>
      <c r="BA34" s="232" t="n">
        <v>0</v>
      </c>
      <c r="BB34" s="232" t="n">
        <v>0</v>
      </c>
      <c r="BC34" s="232" t="n">
        <v>0</v>
      </c>
      <c r="BD34" s="232" t="n">
        <v>1</v>
      </c>
      <c r="BE34" s="232" t="n">
        <v>0</v>
      </c>
      <c r="BF34" s="232" t="n">
        <v>0</v>
      </c>
      <c r="BG34" s="232" t="n">
        <v>0</v>
      </c>
      <c r="BH34" s="232" t="n">
        <v>0</v>
      </c>
      <c r="BI34" s="232"/>
      <c r="BJ34" s="232"/>
      <c r="BK34" s="232"/>
      <c r="BM34" s="217"/>
      <c r="BN34" s="232"/>
      <c r="BO34" s="232"/>
      <c r="BP34" s="232"/>
      <c r="BS34" s="232"/>
      <c r="BT34" s="232"/>
      <c r="BU34" s="232"/>
      <c r="BW34" s="217"/>
      <c r="BX34" s="233"/>
      <c r="BY34" s="233"/>
      <c r="BZ34" s="233"/>
      <c r="CA34" s="233"/>
      <c r="CB34" s="234"/>
      <c r="CC34" s="233"/>
      <c r="CD34" s="233"/>
      <c r="CE34" s="233"/>
      <c r="CF34" s="233"/>
      <c r="CG34" s="234"/>
      <c r="CH34" s="233"/>
      <c r="CI34" s="233"/>
      <c r="CJ34" s="233"/>
      <c r="CK34" s="233"/>
      <c r="CL34" s="234"/>
      <c r="CM34" s="233"/>
      <c r="CN34" s="233"/>
      <c r="CO34" s="233"/>
      <c r="CP34" s="233"/>
      <c r="CQ34" s="234"/>
      <c r="CR34" s="233"/>
      <c r="CS34" s="233"/>
      <c r="CT34" s="233"/>
      <c r="CU34" s="233"/>
      <c r="CV34" s="234"/>
      <c r="CW34" s="233"/>
      <c r="CX34" s="233"/>
      <c r="CY34" s="233"/>
      <c r="CZ34" s="233"/>
      <c r="DA34" s="234"/>
      <c r="DB34" s="233"/>
      <c r="DC34" s="233"/>
      <c r="DD34" s="233"/>
      <c r="DE34" s="233"/>
      <c r="DF34" s="234"/>
      <c r="DG34" s="233"/>
      <c r="DH34" s="233"/>
      <c r="DI34" s="233"/>
      <c r="DJ34" s="233"/>
      <c r="DK34" s="234"/>
    </row>
    <row r="35" customFormat="false" ht="12.75" hidden="false" customHeight="false" outlineLevel="0" collapsed="false">
      <c r="A35" s="228" t="n">
        <v>0.0563175493938937</v>
      </c>
      <c r="B35" s="228" t="n">
        <v>0.0190257989276319</v>
      </c>
      <c r="C35" s="229" t="n">
        <v>0.00253461551402401</v>
      </c>
      <c r="D35" s="230" t="n">
        <v>0.00370214446430602</v>
      </c>
      <c r="E35" s="228" t="n">
        <v>-0.00182497466650032</v>
      </c>
      <c r="F35" s="228" t="n">
        <v>0.0693403044442226</v>
      </c>
      <c r="G35" s="228" t="n">
        <v>0.0098814294181229</v>
      </c>
      <c r="H35" s="229" t="n">
        <v>0.00202705252860078</v>
      </c>
      <c r="I35" s="230" t="n">
        <v>0.00167676681006887</v>
      </c>
      <c r="J35" s="228" t="n">
        <v>0.00148840117913309</v>
      </c>
      <c r="K35" s="228" t="n">
        <v>0.0631126656795931</v>
      </c>
      <c r="L35" s="228" t="n">
        <v>0.012572991483297</v>
      </c>
      <c r="M35" s="229" t="n">
        <v>0.00549348479824093</v>
      </c>
      <c r="N35" s="230" t="n">
        <v>0.00185941543606718</v>
      </c>
      <c r="O35" s="228" t="n">
        <v>-0.0013562945728436</v>
      </c>
      <c r="P35" s="228" t="n">
        <v>0.188644443773275</v>
      </c>
      <c r="Q35" s="228" t="n">
        <v>0.0482497751716623</v>
      </c>
      <c r="R35" s="229" t="n">
        <v>0.00306064158863146</v>
      </c>
      <c r="S35" s="230" t="n">
        <v>-0.00774986308998359</v>
      </c>
      <c r="T35" s="228" t="n">
        <v>0.00563417293296483</v>
      </c>
      <c r="U35" s="231" t="n">
        <v>1</v>
      </c>
      <c r="V35" s="231" t="n">
        <v>0</v>
      </c>
      <c r="W35" s="231" t="n">
        <v>0</v>
      </c>
      <c r="X35" s="231" t="n">
        <v>0</v>
      </c>
      <c r="Y35" s="231" t="n">
        <v>0</v>
      </c>
      <c r="Z35" s="228" t="n">
        <v>0.0322043611965038</v>
      </c>
      <c r="AA35" s="228" t="n">
        <v>0.00296222464113548</v>
      </c>
      <c r="AB35" s="229" t="n">
        <v>0.00240847642568095</v>
      </c>
      <c r="AC35" s="230" t="n">
        <v>0.00130575787870089</v>
      </c>
      <c r="AD35" s="228" t="n">
        <v>0.000751517769257904</v>
      </c>
      <c r="AE35" s="228" t="n">
        <v>0.045645549285511</v>
      </c>
      <c r="AF35" s="228" t="n">
        <v>0.0216238689517338</v>
      </c>
      <c r="AG35" s="229" t="n">
        <v>-0.00655142606011191</v>
      </c>
      <c r="AH35" s="230" t="n">
        <v>-0.00189761251510456</v>
      </c>
      <c r="AI35" s="228" t="n">
        <v>-0.00266331741724668</v>
      </c>
      <c r="AJ35" s="232" t="n">
        <v>1</v>
      </c>
      <c r="AK35" s="232" t="n">
        <v>0</v>
      </c>
      <c r="AL35" s="232" t="n">
        <v>0</v>
      </c>
      <c r="AM35" s="232" t="n">
        <v>0</v>
      </c>
      <c r="AN35" s="232" t="n">
        <v>0</v>
      </c>
      <c r="AO35" s="232" t="n">
        <v>1</v>
      </c>
      <c r="AP35" s="232" t="n">
        <v>0</v>
      </c>
      <c r="AQ35" s="232" t="n">
        <v>0</v>
      </c>
      <c r="AR35" s="232" t="n">
        <v>0</v>
      </c>
      <c r="AS35" s="232" t="n">
        <v>0</v>
      </c>
      <c r="AT35" s="232" t="n">
        <v>1</v>
      </c>
      <c r="AU35" s="232" t="n">
        <v>0</v>
      </c>
      <c r="AV35" s="232" t="n">
        <v>0</v>
      </c>
      <c r="AW35" s="232" t="n">
        <v>0</v>
      </c>
      <c r="AX35" s="232" t="n">
        <v>0</v>
      </c>
      <c r="AY35" s="232" t="n">
        <v>1</v>
      </c>
      <c r="AZ35" s="232" t="n">
        <v>0</v>
      </c>
      <c r="BA35" s="232" t="n">
        <v>0</v>
      </c>
      <c r="BB35" s="232" t="n">
        <v>0</v>
      </c>
      <c r="BC35" s="232" t="n">
        <v>0</v>
      </c>
      <c r="BD35" s="232" t="n">
        <v>1</v>
      </c>
      <c r="BE35" s="232" t="n">
        <v>0</v>
      </c>
      <c r="BF35" s="232" t="n">
        <v>0</v>
      </c>
      <c r="BG35" s="232" t="n">
        <v>0</v>
      </c>
      <c r="BH35" s="232" t="n">
        <v>0</v>
      </c>
      <c r="BI35" s="232"/>
      <c r="BJ35" s="232"/>
      <c r="BK35" s="232"/>
      <c r="BM35" s="217"/>
      <c r="BN35" s="232"/>
      <c r="BO35" s="232"/>
      <c r="BP35" s="232"/>
      <c r="BS35" s="232"/>
      <c r="BT35" s="232"/>
      <c r="BU35" s="232"/>
      <c r="BW35" s="217"/>
      <c r="BX35" s="233"/>
      <c r="BY35" s="233"/>
      <c r="BZ35" s="233"/>
      <c r="CA35" s="233"/>
      <c r="CB35" s="234"/>
      <c r="CC35" s="233"/>
      <c r="CD35" s="233"/>
      <c r="CE35" s="233"/>
      <c r="CF35" s="233"/>
      <c r="CG35" s="234"/>
      <c r="CH35" s="233"/>
      <c r="CI35" s="233"/>
      <c r="CJ35" s="233"/>
      <c r="CK35" s="233"/>
      <c r="CL35" s="234"/>
      <c r="CM35" s="233"/>
      <c r="CN35" s="233"/>
      <c r="CO35" s="233"/>
      <c r="CP35" s="233"/>
      <c r="CQ35" s="234"/>
      <c r="CR35" s="233"/>
      <c r="CS35" s="233"/>
      <c r="CT35" s="233"/>
      <c r="CU35" s="233"/>
      <c r="CV35" s="234"/>
      <c r="CW35" s="233"/>
      <c r="CX35" s="233"/>
      <c r="CY35" s="233"/>
      <c r="CZ35" s="233"/>
      <c r="DA35" s="234"/>
      <c r="DB35" s="233"/>
      <c r="DC35" s="233"/>
      <c r="DD35" s="233"/>
      <c r="DE35" s="233"/>
      <c r="DF35" s="234"/>
      <c r="DG35" s="233"/>
      <c r="DH35" s="233"/>
      <c r="DI35" s="233"/>
      <c r="DJ35" s="233"/>
      <c r="DK35" s="234"/>
    </row>
    <row r="36" customFormat="false" ht="12.75" hidden="false" customHeight="false" outlineLevel="0" collapsed="false">
      <c r="A36" s="228" t="n">
        <v>0.0563175493938937</v>
      </c>
      <c r="B36" s="228" t="n">
        <v>0.0190257989276319</v>
      </c>
      <c r="C36" s="229" t="n">
        <v>0.00253461551402401</v>
      </c>
      <c r="D36" s="230" t="n">
        <v>0.00370214446430602</v>
      </c>
      <c r="E36" s="228" t="n">
        <v>-0.00182497466650032</v>
      </c>
      <c r="F36" s="228" t="n">
        <v>0.0693403044442226</v>
      </c>
      <c r="G36" s="228" t="n">
        <v>0.0098814294181229</v>
      </c>
      <c r="H36" s="229" t="n">
        <v>0.00202705252860078</v>
      </c>
      <c r="I36" s="230" t="n">
        <v>0.00167676681006887</v>
      </c>
      <c r="J36" s="228" t="n">
        <v>0.00148840117913309</v>
      </c>
      <c r="K36" s="228" t="n">
        <v>0.0631126656795931</v>
      </c>
      <c r="L36" s="228" t="n">
        <v>0.012572991483297</v>
      </c>
      <c r="M36" s="229" t="n">
        <v>0.00549348479824093</v>
      </c>
      <c r="N36" s="230" t="n">
        <v>0.00185941543606718</v>
      </c>
      <c r="O36" s="228" t="n">
        <v>-0.0013562945728436</v>
      </c>
      <c r="P36" s="228" t="n">
        <v>0.188644443773275</v>
      </c>
      <c r="Q36" s="228" t="n">
        <v>0.0482497751716623</v>
      </c>
      <c r="R36" s="229" t="n">
        <v>0.00306064158863146</v>
      </c>
      <c r="S36" s="230" t="n">
        <v>-0.00774986308998359</v>
      </c>
      <c r="T36" s="228" t="n">
        <v>0.00563417293296483</v>
      </c>
      <c r="U36" s="231" t="n">
        <v>1</v>
      </c>
      <c r="V36" s="231" t="n">
        <v>0</v>
      </c>
      <c r="W36" s="231" t="n">
        <v>0</v>
      </c>
      <c r="X36" s="231" t="n">
        <v>0</v>
      </c>
      <c r="Y36" s="231" t="n">
        <v>0</v>
      </c>
      <c r="Z36" s="228" t="n">
        <v>0.0322043611965038</v>
      </c>
      <c r="AA36" s="228" t="n">
        <v>0.00296222464113548</v>
      </c>
      <c r="AB36" s="229" t="n">
        <v>0.00240847642568095</v>
      </c>
      <c r="AC36" s="230" t="n">
        <v>0.00130575787870089</v>
      </c>
      <c r="AD36" s="228" t="n">
        <v>0.000751517769257904</v>
      </c>
      <c r="AE36" s="228" t="n">
        <v>0.045645549285511</v>
      </c>
      <c r="AF36" s="228" t="n">
        <v>0.0216238689517338</v>
      </c>
      <c r="AG36" s="229" t="n">
        <v>-0.00655142606011191</v>
      </c>
      <c r="AH36" s="230" t="n">
        <v>-0.00189761251510456</v>
      </c>
      <c r="AI36" s="228" t="n">
        <v>-0.00266331741724668</v>
      </c>
      <c r="AJ36" s="232" t="n">
        <v>1</v>
      </c>
      <c r="AK36" s="232" t="n">
        <v>0</v>
      </c>
      <c r="AL36" s="232" t="n">
        <v>0</v>
      </c>
      <c r="AM36" s="232" t="n">
        <v>0</v>
      </c>
      <c r="AN36" s="232" t="n">
        <v>0</v>
      </c>
      <c r="AO36" s="232" t="n">
        <v>1</v>
      </c>
      <c r="AP36" s="232" t="n">
        <v>0</v>
      </c>
      <c r="AQ36" s="232" t="n">
        <v>0</v>
      </c>
      <c r="AR36" s="232" t="n">
        <v>0</v>
      </c>
      <c r="AS36" s="232" t="n">
        <v>0</v>
      </c>
      <c r="AT36" s="232" t="n">
        <v>1</v>
      </c>
      <c r="AU36" s="232" t="n">
        <v>0</v>
      </c>
      <c r="AV36" s="232" t="n">
        <v>0</v>
      </c>
      <c r="AW36" s="232" t="n">
        <v>0</v>
      </c>
      <c r="AX36" s="232" t="n">
        <v>0</v>
      </c>
      <c r="AY36" s="232" t="n">
        <v>1</v>
      </c>
      <c r="AZ36" s="232" t="n">
        <v>0</v>
      </c>
      <c r="BA36" s="232" t="n">
        <v>0</v>
      </c>
      <c r="BB36" s="232" t="n">
        <v>0</v>
      </c>
      <c r="BC36" s="232" t="n">
        <v>0</v>
      </c>
      <c r="BD36" s="232" t="n">
        <v>1</v>
      </c>
      <c r="BE36" s="232" t="n">
        <v>0</v>
      </c>
      <c r="BF36" s="232" t="n">
        <v>0</v>
      </c>
      <c r="BG36" s="232" t="n">
        <v>0</v>
      </c>
      <c r="BH36" s="232" t="n">
        <v>0</v>
      </c>
      <c r="BI36" s="232"/>
      <c r="BJ36" s="232"/>
      <c r="BK36" s="232"/>
      <c r="BM36" s="217"/>
      <c r="BN36" s="232"/>
      <c r="BO36" s="232"/>
      <c r="BP36" s="232"/>
      <c r="BS36" s="232"/>
      <c r="BT36" s="232"/>
      <c r="BU36" s="232"/>
      <c r="BW36" s="217"/>
      <c r="BX36" s="233"/>
      <c r="BY36" s="233"/>
      <c r="BZ36" s="233"/>
      <c r="CA36" s="233"/>
      <c r="CB36" s="234"/>
      <c r="CC36" s="233"/>
      <c r="CD36" s="233"/>
      <c r="CE36" s="233"/>
      <c r="CF36" s="233"/>
      <c r="CG36" s="234"/>
      <c r="CH36" s="233"/>
      <c r="CI36" s="233"/>
      <c r="CJ36" s="233"/>
      <c r="CK36" s="233"/>
      <c r="CL36" s="234"/>
      <c r="CM36" s="233"/>
      <c r="CN36" s="233"/>
      <c r="CO36" s="233"/>
      <c r="CP36" s="233"/>
      <c r="CQ36" s="234"/>
      <c r="CR36" s="233"/>
      <c r="CS36" s="233"/>
      <c r="CT36" s="233"/>
      <c r="CU36" s="233"/>
      <c r="CV36" s="234"/>
      <c r="CW36" s="233"/>
      <c r="CX36" s="233"/>
      <c r="CY36" s="233"/>
      <c r="CZ36" s="233"/>
      <c r="DA36" s="234"/>
      <c r="DB36" s="233"/>
      <c r="DC36" s="233"/>
      <c r="DD36" s="233"/>
      <c r="DE36" s="233"/>
      <c r="DF36" s="234"/>
      <c r="DG36" s="233"/>
      <c r="DH36" s="233"/>
      <c r="DI36" s="233"/>
      <c r="DJ36" s="233"/>
      <c r="DK36" s="234"/>
    </row>
    <row r="37" customFormat="false" ht="12.75" hidden="false" customHeight="false" outlineLevel="0" collapsed="false">
      <c r="A37" s="228" t="n">
        <v>0.0563175493938937</v>
      </c>
      <c r="B37" s="228" t="n">
        <v>0.0190257989276319</v>
      </c>
      <c r="C37" s="229" t="n">
        <v>0.00253461551402401</v>
      </c>
      <c r="D37" s="230" t="n">
        <v>0.00370214446430602</v>
      </c>
      <c r="E37" s="228" t="n">
        <v>-0.00182497466650032</v>
      </c>
      <c r="F37" s="228" t="n">
        <v>0.0693403044442226</v>
      </c>
      <c r="G37" s="228" t="n">
        <v>0.0098814294181229</v>
      </c>
      <c r="H37" s="229" t="n">
        <v>0.00202705252860078</v>
      </c>
      <c r="I37" s="230" t="n">
        <v>0.00167676681006887</v>
      </c>
      <c r="J37" s="228" t="n">
        <v>0.00148840117913309</v>
      </c>
      <c r="K37" s="228" t="n">
        <v>0.0631126656795931</v>
      </c>
      <c r="L37" s="228" t="n">
        <v>0.012572991483297</v>
      </c>
      <c r="M37" s="229" t="n">
        <v>0.00549348479824093</v>
      </c>
      <c r="N37" s="230" t="n">
        <v>0.00185941543606718</v>
      </c>
      <c r="O37" s="228" t="n">
        <v>-0.0013562945728436</v>
      </c>
      <c r="P37" s="228" t="n">
        <v>0.188644443773275</v>
      </c>
      <c r="Q37" s="228" t="n">
        <v>0.0482497751716623</v>
      </c>
      <c r="R37" s="229" t="n">
        <v>0.00306064158863146</v>
      </c>
      <c r="S37" s="230" t="n">
        <v>-0.00774986308998359</v>
      </c>
      <c r="T37" s="228" t="n">
        <v>0.00563417293296483</v>
      </c>
      <c r="U37" s="231" t="n">
        <v>1</v>
      </c>
      <c r="V37" s="231" t="n">
        <v>0</v>
      </c>
      <c r="W37" s="231" t="n">
        <v>0</v>
      </c>
      <c r="X37" s="231" t="n">
        <v>0</v>
      </c>
      <c r="Y37" s="231" t="n">
        <v>0</v>
      </c>
      <c r="Z37" s="228" t="n">
        <v>0.0322043611965038</v>
      </c>
      <c r="AA37" s="228" t="n">
        <v>0.00296222464113548</v>
      </c>
      <c r="AB37" s="229" t="n">
        <v>0.00240847642568095</v>
      </c>
      <c r="AC37" s="230" t="n">
        <v>0.00130575787870089</v>
      </c>
      <c r="AD37" s="228" t="n">
        <v>0.000751517769257904</v>
      </c>
      <c r="AE37" s="228" t="n">
        <v>0.045645549285511</v>
      </c>
      <c r="AF37" s="228" t="n">
        <v>0.0216238689517338</v>
      </c>
      <c r="AG37" s="229" t="n">
        <v>-0.00655142606011191</v>
      </c>
      <c r="AH37" s="230" t="n">
        <v>-0.00189761251510456</v>
      </c>
      <c r="AI37" s="228" t="n">
        <v>-0.00266331741724668</v>
      </c>
      <c r="AJ37" s="232" t="n">
        <v>1</v>
      </c>
      <c r="AK37" s="232" t="n">
        <v>0</v>
      </c>
      <c r="AL37" s="232" t="n">
        <v>0</v>
      </c>
      <c r="AM37" s="232" t="n">
        <v>0</v>
      </c>
      <c r="AN37" s="232" t="n">
        <v>0</v>
      </c>
      <c r="AO37" s="232" t="n">
        <v>1</v>
      </c>
      <c r="AP37" s="232" t="n">
        <v>0</v>
      </c>
      <c r="AQ37" s="232" t="n">
        <v>0</v>
      </c>
      <c r="AR37" s="232" t="n">
        <v>0</v>
      </c>
      <c r="AS37" s="232" t="n">
        <v>0</v>
      </c>
      <c r="AT37" s="232" t="n">
        <v>1</v>
      </c>
      <c r="AU37" s="232" t="n">
        <v>0</v>
      </c>
      <c r="AV37" s="232" t="n">
        <v>0</v>
      </c>
      <c r="AW37" s="232" t="n">
        <v>0</v>
      </c>
      <c r="AX37" s="232" t="n">
        <v>0</v>
      </c>
      <c r="AY37" s="232" t="n">
        <v>1</v>
      </c>
      <c r="AZ37" s="232" t="n">
        <v>0</v>
      </c>
      <c r="BA37" s="232" t="n">
        <v>0</v>
      </c>
      <c r="BB37" s="232" t="n">
        <v>0</v>
      </c>
      <c r="BC37" s="232" t="n">
        <v>0</v>
      </c>
      <c r="BD37" s="232" t="n">
        <v>1</v>
      </c>
      <c r="BE37" s="232" t="n">
        <v>0</v>
      </c>
      <c r="BF37" s="232" t="n">
        <v>0</v>
      </c>
      <c r="BG37" s="232" t="n">
        <v>0</v>
      </c>
      <c r="BH37" s="232" t="n">
        <v>0</v>
      </c>
      <c r="BI37" s="232"/>
      <c r="BJ37" s="232"/>
      <c r="BK37" s="232"/>
      <c r="BM37" s="217"/>
      <c r="BN37" s="232"/>
      <c r="BO37" s="232"/>
      <c r="BP37" s="232"/>
      <c r="BS37" s="232"/>
      <c r="BT37" s="232"/>
      <c r="BU37" s="232"/>
      <c r="BW37" s="217"/>
      <c r="BX37" s="233"/>
      <c r="BY37" s="233"/>
      <c r="BZ37" s="233"/>
      <c r="CA37" s="233"/>
      <c r="CB37" s="234"/>
      <c r="CC37" s="233"/>
      <c r="CD37" s="233"/>
      <c r="CE37" s="233"/>
      <c r="CF37" s="233"/>
      <c r="CG37" s="234"/>
      <c r="CH37" s="233"/>
      <c r="CI37" s="233"/>
      <c r="CJ37" s="233"/>
      <c r="CK37" s="233"/>
      <c r="CL37" s="234"/>
      <c r="CM37" s="233"/>
      <c r="CN37" s="233"/>
      <c r="CO37" s="233"/>
      <c r="CP37" s="233"/>
      <c r="CQ37" s="234"/>
      <c r="CR37" s="233"/>
      <c r="CS37" s="233"/>
      <c r="CT37" s="233"/>
      <c r="CU37" s="233"/>
      <c r="CV37" s="234"/>
      <c r="CW37" s="233"/>
      <c r="CX37" s="233"/>
      <c r="CY37" s="233"/>
      <c r="CZ37" s="233"/>
      <c r="DA37" s="234"/>
      <c r="DB37" s="233"/>
      <c r="DC37" s="233"/>
      <c r="DD37" s="233"/>
      <c r="DE37" s="233"/>
      <c r="DF37" s="234"/>
      <c r="DG37" s="233"/>
      <c r="DH37" s="233"/>
      <c r="DI37" s="233"/>
      <c r="DJ37" s="233"/>
      <c r="DK37" s="234"/>
    </row>
    <row r="38" customFormat="false" ht="12.75" hidden="false" customHeight="false" outlineLevel="0" collapsed="false">
      <c r="A38" s="228" t="n">
        <v>0.0563175493938937</v>
      </c>
      <c r="B38" s="228" t="n">
        <v>0.0190257989276319</v>
      </c>
      <c r="C38" s="229" t="n">
        <v>0.00253461551402401</v>
      </c>
      <c r="D38" s="230" t="n">
        <v>0.00370214446430602</v>
      </c>
      <c r="E38" s="228" t="n">
        <v>-0.00182497466650032</v>
      </c>
      <c r="F38" s="228" t="n">
        <v>0.0693403044442226</v>
      </c>
      <c r="G38" s="228" t="n">
        <v>0.0098814294181229</v>
      </c>
      <c r="H38" s="229" t="n">
        <v>0.00202705252860078</v>
      </c>
      <c r="I38" s="230" t="n">
        <v>0.00167676681006887</v>
      </c>
      <c r="J38" s="228" t="n">
        <v>0.00148840117913309</v>
      </c>
      <c r="K38" s="228" t="n">
        <v>0.0631126656795931</v>
      </c>
      <c r="L38" s="228" t="n">
        <v>0.012572991483297</v>
      </c>
      <c r="M38" s="229" t="n">
        <v>0.00549348479824093</v>
      </c>
      <c r="N38" s="230" t="n">
        <v>0.00185941543606718</v>
      </c>
      <c r="O38" s="228" t="n">
        <v>-0.0013562945728436</v>
      </c>
      <c r="P38" s="228" t="n">
        <v>0.188644443773275</v>
      </c>
      <c r="Q38" s="228" t="n">
        <v>0.0482497751716623</v>
      </c>
      <c r="R38" s="229" t="n">
        <v>0.00306064158863146</v>
      </c>
      <c r="S38" s="230" t="n">
        <v>-0.00774986308998359</v>
      </c>
      <c r="T38" s="228" t="n">
        <v>0.00563417293296483</v>
      </c>
      <c r="U38" s="231" t="n">
        <v>1</v>
      </c>
      <c r="V38" s="231" t="n">
        <v>0</v>
      </c>
      <c r="W38" s="231" t="n">
        <v>0</v>
      </c>
      <c r="X38" s="231" t="n">
        <v>0</v>
      </c>
      <c r="Y38" s="231" t="n">
        <v>0</v>
      </c>
      <c r="Z38" s="228" t="n">
        <v>0.0322043611965038</v>
      </c>
      <c r="AA38" s="228" t="n">
        <v>0.00296222464113548</v>
      </c>
      <c r="AB38" s="229" t="n">
        <v>0.00240847642568095</v>
      </c>
      <c r="AC38" s="230" t="n">
        <v>0.00130575787870089</v>
      </c>
      <c r="AD38" s="228" t="n">
        <v>0.000751517769257904</v>
      </c>
      <c r="AE38" s="228" t="n">
        <v>0.045645549285511</v>
      </c>
      <c r="AF38" s="228" t="n">
        <v>0.0216238689517338</v>
      </c>
      <c r="AG38" s="229" t="n">
        <v>-0.00655142606011191</v>
      </c>
      <c r="AH38" s="230" t="n">
        <v>-0.00189761251510456</v>
      </c>
      <c r="AI38" s="228" t="n">
        <v>-0.00266331741724668</v>
      </c>
      <c r="AJ38" s="232" t="n">
        <v>1</v>
      </c>
      <c r="AK38" s="232" t="n">
        <v>0</v>
      </c>
      <c r="AL38" s="232" t="n">
        <v>0</v>
      </c>
      <c r="AM38" s="232" t="n">
        <v>0</v>
      </c>
      <c r="AN38" s="232" t="n">
        <v>0</v>
      </c>
      <c r="AO38" s="232" t="n">
        <v>1</v>
      </c>
      <c r="AP38" s="232" t="n">
        <v>0</v>
      </c>
      <c r="AQ38" s="232" t="n">
        <v>0</v>
      </c>
      <c r="AR38" s="232" t="n">
        <v>0</v>
      </c>
      <c r="AS38" s="232" t="n">
        <v>0</v>
      </c>
      <c r="AT38" s="232" t="n">
        <v>1</v>
      </c>
      <c r="AU38" s="232" t="n">
        <v>0</v>
      </c>
      <c r="AV38" s="232" t="n">
        <v>0</v>
      </c>
      <c r="AW38" s="232" t="n">
        <v>0</v>
      </c>
      <c r="AX38" s="232" t="n">
        <v>0</v>
      </c>
      <c r="AY38" s="232" t="n">
        <v>1</v>
      </c>
      <c r="AZ38" s="232" t="n">
        <v>0</v>
      </c>
      <c r="BA38" s="232" t="n">
        <v>0</v>
      </c>
      <c r="BB38" s="232" t="n">
        <v>0</v>
      </c>
      <c r="BC38" s="232" t="n">
        <v>0</v>
      </c>
      <c r="BD38" s="232" t="n">
        <v>1</v>
      </c>
      <c r="BE38" s="232" t="n">
        <v>0</v>
      </c>
      <c r="BF38" s="232" t="n">
        <v>0</v>
      </c>
      <c r="BG38" s="232" t="n">
        <v>0</v>
      </c>
      <c r="BH38" s="232" t="n">
        <v>0</v>
      </c>
      <c r="BI38" s="232"/>
      <c r="BJ38" s="232"/>
      <c r="BK38" s="232"/>
      <c r="BM38" s="217"/>
      <c r="BN38" s="232"/>
      <c r="BO38" s="232"/>
      <c r="BP38" s="232"/>
      <c r="BS38" s="232"/>
      <c r="BT38" s="232"/>
      <c r="BU38" s="232"/>
      <c r="BW38" s="217"/>
      <c r="BX38" s="233"/>
      <c r="BY38" s="233"/>
      <c r="BZ38" s="233"/>
      <c r="CA38" s="233"/>
      <c r="CB38" s="234"/>
      <c r="CC38" s="233"/>
      <c r="CD38" s="233"/>
      <c r="CE38" s="233"/>
      <c r="CF38" s="233"/>
      <c r="CG38" s="234"/>
      <c r="CH38" s="233"/>
      <c r="CI38" s="233"/>
      <c r="CJ38" s="233"/>
      <c r="CK38" s="233"/>
      <c r="CL38" s="234"/>
      <c r="CM38" s="233"/>
      <c r="CN38" s="233"/>
      <c r="CO38" s="233"/>
      <c r="CP38" s="233"/>
      <c r="CQ38" s="234"/>
      <c r="CR38" s="233"/>
      <c r="CS38" s="233"/>
      <c r="CT38" s="233"/>
      <c r="CU38" s="233"/>
      <c r="CV38" s="234"/>
      <c r="CW38" s="233"/>
      <c r="CX38" s="233"/>
      <c r="CY38" s="233"/>
      <c r="CZ38" s="233"/>
      <c r="DA38" s="234"/>
      <c r="DB38" s="233"/>
      <c r="DC38" s="233"/>
      <c r="DD38" s="233"/>
      <c r="DE38" s="233"/>
      <c r="DF38" s="234"/>
      <c r="DG38" s="233"/>
      <c r="DH38" s="233"/>
      <c r="DI38" s="233"/>
      <c r="DJ38" s="233"/>
      <c r="DK38" s="234"/>
    </row>
    <row r="39" customFormat="false" ht="12.75" hidden="false" customHeight="false" outlineLevel="0" collapsed="false">
      <c r="A39" s="228" t="n">
        <v>0.0563175493938937</v>
      </c>
      <c r="B39" s="228" t="n">
        <v>0.0190257989276319</v>
      </c>
      <c r="C39" s="229" t="n">
        <v>0.00253461551402401</v>
      </c>
      <c r="D39" s="230" t="n">
        <v>0.00370214446430602</v>
      </c>
      <c r="E39" s="228" t="n">
        <v>-0.00182497466650032</v>
      </c>
      <c r="F39" s="228" t="n">
        <v>0.0693403044442226</v>
      </c>
      <c r="G39" s="228" t="n">
        <v>0.0098814294181229</v>
      </c>
      <c r="H39" s="229" t="n">
        <v>0.00202705252860078</v>
      </c>
      <c r="I39" s="230" t="n">
        <v>0.00167676681006887</v>
      </c>
      <c r="J39" s="228" t="n">
        <v>0.00148840117913309</v>
      </c>
      <c r="K39" s="228" t="n">
        <v>0.0631126656795931</v>
      </c>
      <c r="L39" s="228" t="n">
        <v>0.012572991483297</v>
      </c>
      <c r="M39" s="229" t="n">
        <v>0.00549348479824093</v>
      </c>
      <c r="N39" s="230" t="n">
        <v>0.00185941543606718</v>
      </c>
      <c r="O39" s="228" t="n">
        <v>-0.0013562945728436</v>
      </c>
      <c r="P39" s="228" t="n">
        <v>0.188644443773275</v>
      </c>
      <c r="Q39" s="228" t="n">
        <v>0.0482497751716623</v>
      </c>
      <c r="R39" s="229" t="n">
        <v>0.00306064158863146</v>
      </c>
      <c r="S39" s="230" t="n">
        <v>-0.00774986308998359</v>
      </c>
      <c r="T39" s="228" t="n">
        <v>0.00563417293296483</v>
      </c>
      <c r="U39" s="231" t="n">
        <v>1</v>
      </c>
      <c r="V39" s="231" t="n">
        <v>0</v>
      </c>
      <c r="W39" s="231" t="n">
        <v>0</v>
      </c>
      <c r="X39" s="231" t="n">
        <v>0</v>
      </c>
      <c r="Y39" s="231" t="n">
        <v>0</v>
      </c>
      <c r="Z39" s="228" t="n">
        <v>0.0322043611965038</v>
      </c>
      <c r="AA39" s="228" t="n">
        <v>0.00296222464113548</v>
      </c>
      <c r="AB39" s="229" t="n">
        <v>0.00240847642568095</v>
      </c>
      <c r="AC39" s="230" t="n">
        <v>0.00130575787870089</v>
      </c>
      <c r="AD39" s="228" t="n">
        <v>0.000751517769257904</v>
      </c>
      <c r="AE39" s="228" t="n">
        <v>0.045645549285511</v>
      </c>
      <c r="AF39" s="228" t="n">
        <v>0.0216238689517338</v>
      </c>
      <c r="AG39" s="229" t="n">
        <v>-0.00655142606011191</v>
      </c>
      <c r="AH39" s="230" t="n">
        <v>-0.00189761251510456</v>
      </c>
      <c r="AI39" s="228" t="n">
        <v>-0.00266331741724668</v>
      </c>
      <c r="AJ39" s="232" t="n">
        <v>1</v>
      </c>
      <c r="AK39" s="232" t="n">
        <v>0</v>
      </c>
      <c r="AL39" s="232" t="n">
        <v>0</v>
      </c>
      <c r="AM39" s="232" t="n">
        <v>0</v>
      </c>
      <c r="AN39" s="232" t="n">
        <v>0</v>
      </c>
      <c r="AO39" s="232" t="n">
        <v>1</v>
      </c>
      <c r="AP39" s="232" t="n">
        <v>0</v>
      </c>
      <c r="AQ39" s="232" t="n">
        <v>0</v>
      </c>
      <c r="AR39" s="232" t="n">
        <v>0</v>
      </c>
      <c r="AS39" s="232" t="n">
        <v>0</v>
      </c>
      <c r="AT39" s="232" t="n">
        <v>1</v>
      </c>
      <c r="AU39" s="232" t="n">
        <v>0</v>
      </c>
      <c r="AV39" s="232" t="n">
        <v>0</v>
      </c>
      <c r="AW39" s="232" t="n">
        <v>0</v>
      </c>
      <c r="AX39" s="232" t="n">
        <v>0</v>
      </c>
      <c r="AY39" s="232" t="n">
        <v>1</v>
      </c>
      <c r="AZ39" s="232" t="n">
        <v>0</v>
      </c>
      <c r="BA39" s="232" t="n">
        <v>0</v>
      </c>
      <c r="BB39" s="232" t="n">
        <v>0</v>
      </c>
      <c r="BC39" s="232" t="n">
        <v>0</v>
      </c>
      <c r="BD39" s="232" t="n">
        <v>1</v>
      </c>
      <c r="BE39" s="232" t="n">
        <v>0</v>
      </c>
      <c r="BF39" s="232" t="n">
        <v>0</v>
      </c>
      <c r="BG39" s="232" t="n">
        <v>0</v>
      </c>
      <c r="BH39" s="232" t="n">
        <v>0</v>
      </c>
      <c r="BI39" s="232"/>
      <c r="BJ39" s="232"/>
      <c r="BK39" s="232"/>
      <c r="BM39" s="217"/>
      <c r="BN39" s="232"/>
      <c r="BO39" s="232"/>
      <c r="BP39" s="232"/>
      <c r="BS39" s="232"/>
      <c r="BT39" s="232"/>
      <c r="BU39" s="232"/>
      <c r="BW39" s="217"/>
      <c r="BX39" s="233"/>
      <c r="BY39" s="233"/>
      <c r="BZ39" s="233"/>
      <c r="CA39" s="233"/>
      <c r="CB39" s="234"/>
      <c r="CC39" s="233"/>
      <c r="CD39" s="233"/>
      <c r="CE39" s="233"/>
      <c r="CF39" s="233"/>
      <c r="CG39" s="234"/>
      <c r="CH39" s="233"/>
      <c r="CI39" s="233"/>
      <c r="CJ39" s="233"/>
      <c r="CK39" s="233"/>
      <c r="CL39" s="234"/>
      <c r="CM39" s="233"/>
      <c r="CN39" s="233"/>
      <c r="CO39" s="233"/>
      <c r="CP39" s="233"/>
      <c r="CQ39" s="234"/>
      <c r="CR39" s="233"/>
      <c r="CS39" s="233"/>
      <c r="CT39" s="233"/>
      <c r="CU39" s="233"/>
      <c r="CV39" s="234"/>
      <c r="CW39" s="233"/>
      <c r="CX39" s="233"/>
      <c r="CY39" s="233"/>
      <c r="CZ39" s="233"/>
      <c r="DA39" s="234"/>
      <c r="DB39" s="233"/>
      <c r="DC39" s="233"/>
      <c r="DD39" s="233"/>
      <c r="DE39" s="233"/>
      <c r="DF39" s="234"/>
      <c r="DG39" s="233"/>
      <c r="DH39" s="233"/>
      <c r="DI39" s="233"/>
      <c r="DJ39" s="233"/>
      <c r="DK39" s="234"/>
    </row>
    <row r="40" customFormat="false" ht="12.75" hidden="false" customHeight="false" outlineLevel="0" collapsed="false">
      <c r="A40" s="228" t="n">
        <v>0.0563175493938937</v>
      </c>
      <c r="B40" s="228" t="n">
        <v>0.0190257989276319</v>
      </c>
      <c r="C40" s="229" t="n">
        <v>0.00253461551402401</v>
      </c>
      <c r="D40" s="230" t="n">
        <v>0.00370214446430602</v>
      </c>
      <c r="E40" s="228" t="n">
        <v>-0.00182497466650032</v>
      </c>
      <c r="F40" s="228" t="n">
        <v>0.0693403044442226</v>
      </c>
      <c r="G40" s="228" t="n">
        <v>0.0098814294181229</v>
      </c>
      <c r="H40" s="229" t="n">
        <v>0.00202705252860078</v>
      </c>
      <c r="I40" s="230" t="n">
        <v>0.00167676681006887</v>
      </c>
      <c r="J40" s="228" t="n">
        <v>0.00148840117913309</v>
      </c>
      <c r="K40" s="228" t="n">
        <v>0.0631126656795931</v>
      </c>
      <c r="L40" s="228" t="n">
        <v>0.012572991483297</v>
      </c>
      <c r="M40" s="229" t="n">
        <v>0.00549348479824093</v>
      </c>
      <c r="N40" s="230" t="n">
        <v>0.00185941543606718</v>
      </c>
      <c r="O40" s="228" t="n">
        <v>-0.0013562945728436</v>
      </c>
      <c r="P40" s="228" t="n">
        <v>0.188644443773275</v>
      </c>
      <c r="Q40" s="228" t="n">
        <v>0.0482497751716623</v>
      </c>
      <c r="R40" s="229" t="n">
        <v>0.00306064158863146</v>
      </c>
      <c r="S40" s="230" t="n">
        <v>-0.00774986308998359</v>
      </c>
      <c r="T40" s="228" t="n">
        <v>0.00563417293296483</v>
      </c>
      <c r="U40" s="231" t="n">
        <v>1</v>
      </c>
      <c r="V40" s="231" t="n">
        <v>0</v>
      </c>
      <c r="W40" s="231" t="n">
        <v>0</v>
      </c>
      <c r="X40" s="231" t="n">
        <v>0</v>
      </c>
      <c r="Y40" s="231" t="n">
        <v>0</v>
      </c>
      <c r="Z40" s="228" t="n">
        <v>0.0322043611965038</v>
      </c>
      <c r="AA40" s="228" t="n">
        <v>0.00296222464113548</v>
      </c>
      <c r="AB40" s="229" t="n">
        <v>0.00240847642568095</v>
      </c>
      <c r="AC40" s="230" t="n">
        <v>0.00130575787870089</v>
      </c>
      <c r="AD40" s="228" t="n">
        <v>0.000751517769257904</v>
      </c>
      <c r="AE40" s="228" t="n">
        <v>0.045645549285511</v>
      </c>
      <c r="AF40" s="228" t="n">
        <v>0.0216238689517338</v>
      </c>
      <c r="AG40" s="229" t="n">
        <v>-0.00655142606011191</v>
      </c>
      <c r="AH40" s="230" t="n">
        <v>-0.00189761251510456</v>
      </c>
      <c r="AI40" s="228" t="n">
        <v>-0.00266331741724668</v>
      </c>
      <c r="AJ40" s="232" t="n">
        <v>1</v>
      </c>
      <c r="AK40" s="232" t="n">
        <v>0</v>
      </c>
      <c r="AL40" s="232" t="n">
        <v>0</v>
      </c>
      <c r="AM40" s="232" t="n">
        <v>0</v>
      </c>
      <c r="AN40" s="232" t="n">
        <v>0</v>
      </c>
      <c r="AO40" s="232" t="n">
        <v>1</v>
      </c>
      <c r="AP40" s="232" t="n">
        <v>0</v>
      </c>
      <c r="AQ40" s="232" t="n">
        <v>0</v>
      </c>
      <c r="AR40" s="232" t="n">
        <v>0</v>
      </c>
      <c r="AS40" s="232" t="n">
        <v>0</v>
      </c>
      <c r="AT40" s="232" t="n">
        <v>1</v>
      </c>
      <c r="AU40" s="232" t="n">
        <v>0</v>
      </c>
      <c r="AV40" s="232" t="n">
        <v>0</v>
      </c>
      <c r="AW40" s="232" t="n">
        <v>0</v>
      </c>
      <c r="AX40" s="232" t="n">
        <v>0</v>
      </c>
      <c r="AY40" s="232" t="n">
        <v>1</v>
      </c>
      <c r="AZ40" s="232" t="n">
        <v>0</v>
      </c>
      <c r="BA40" s="232" t="n">
        <v>0</v>
      </c>
      <c r="BB40" s="232" t="n">
        <v>0</v>
      </c>
      <c r="BC40" s="232" t="n">
        <v>0</v>
      </c>
      <c r="BD40" s="232" t="n">
        <v>1</v>
      </c>
      <c r="BE40" s="232" t="n">
        <v>0</v>
      </c>
      <c r="BF40" s="232" t="n">
        <v>0</v>
      </c>
      <c r="BG40" s="232" t="n">
        <v>0</v>
      </c>
      <c r="BH40" s="232" t="n">
        <v>0</v>
      </c>
      <c r="BI40" s="232"/>
      <c r="BJ40" s="232"/>
      <c r="BK40" s="232"/>
      <c r="BM40" s="217"/>
      <c r="BN40" s="232"/>
      <c r="BO40" s="232"/>
      <c r="BP40" s="232"/>
      <c r="BS40" s="232"/>
      <c r="BT40" s="232"/>
      <c r="BU40" s="232"/>
      <c r="BW40" s="217"/>
      <c r="BX40" s="233"/>
      <c r="BY40" s="233"/>
      <c r="BZ40" s="233"/>
      <c r="CA40" s="233"/>
      <c r="CB40" s="234"/>
      <c r="CC40" s="233"/>
      <c r="CD40" s="233"/>
      <c r="CE40" s="233"/>
      <c r="CF40" s="233"/>
      <c r="CG40" s="234"/>
      <c r="CH40" s="233"/>
      <c r="CI40" s="233"/>
      <c r="CJ40" s="233"/>
      <c r="CK40" s="233"/>
      <c r="CL40" s="234"/>
      <c r="CM40" s="233"/>
      <c r="CN40" s="233"/>
      <c r="CO40" s="233"/>
      <c r="CP40" s="233"/>
      <c r="CQ40" s="234"/>
      <c r="CR40" s="233"/>
      <c r="CS40" s="233"/>
      <c r="CT40" s="233"/>
      <c r="CU40" s="233"/>
      <c r="CV40" s="234"/>
      <c r="CW40" s="233"/>
      <c r="CX40" s="233"/>
      <c r="CY40" s="233"/>
      <c r="CZ40" s="233"/>
      <c r="DA40" s="234"/>
      <c r="DB40" s="233"/>
      <c r="DC40" s="233"/>
      <c r="DD40" s="233"/>
      <c r="DE40" s="233"/>
      <c r="DF40" s="234"/>
      <c r="DG40" s="233"/>
      <c r="DH40" s="233"/>
      <c r="DI40" s="233"/>
      <c r="DJ40" s="233"/>
      <c r="DK40" s="234"/>
    </row>
    <row r="41" customFormat="false" ht="12.75" hidden="false" customHeight="false" outlineLevel="0" collapsed="false">
      <c r="A41" s="228" t="n">
        <v>0.0563175493938937</v>
      </c>
      <c r="B41" s="228" t="n">
        <v>0.0190257989276319</v>
      </c>
      <c r="C41" s="229" t="n">
        <v>0.00253461551402401</v>
      </c>
      <c r="D41" s="230" t="n">
        <v>0.00370214446430602</v>
      </c>
      <c r="E41" s="228" t="n">
        <v>-0.00182497466650032</v>
      </c>
      <c r="F41" s="228" t="n">
        <v>0.0693403044442226</v>
      </c>
      <c r="G41" s="228" t="n">
        <v>0.0098814294181229</v>
      </c>
      <c r="H41" s="229" t="n">
        <v>0.00202705252860078</v>
      </c>
      <c r="I41" s="230" t="n">
        <v>0.00167676681006887</v>
      </c>
      <c r="J41" s="228" t="n">
        <v>0.00148840117913309</v>
      </c>
      <c r="K41" s="228" t="n">
        <v>0.0631126656795931</v>
      </c>
      <c r="L41" s="228" t="n">
        <v>0.012572991483297</v>
      </c>
      <c r="M41" s="229" t="n">
        <v>0.00549348479824093</v>
      </c>
      <c r="N41" s="230" t="n">
        <v>0.00185941543606718</v>
      </c>
      <c r="O41" s="228" t="n">
        <v>-0.0013562945728436</v>
      </c>
      <c r="P41" s="228" t="n">
        <v>0.188644443773275</v>
      </c>
      <c r="Q41" s="228" t="n">
        <v>0.0482497751716623</v>
      </c>
      <c r="R41" s="229" t="n">
        <v>0.00306064158863146</v>
      </c>
      <c r="S41" s="230" t="n">
        <v>-0.00774986308998359</v>
      </c>
      <c r="T41" s="228" t="n">
        <v>0.00563417293296483</v>
      </c>
      <c r="U41" s="231" t="n">
        <v>1</v>
      </c>
      <c r="V41" s="231" t="n">
        <v>0</v>
      </c>
      <c r="W41" s="231" t="n">
        <v>0</v>
      </c>
      <c r="X41" s="231" t="n">
        <v>0</v>
      </c>
      <c r="Y41" s="231" t="n">
        <v>0</v>
      </c>
      <c r="Z41" s="228" t="n">
        <v>0.0322043611965038</v>
      </c>
      <c r="AA41" s="228" t="n">
        <v>0.00296222464113548</v>
      </c>
      <c r="AB41" s="229" t="n">
        <v>0.00240847642568095</v>
      </c>
      <c r="AC41" s="230" t="n">
        <v>0.00130575787870089</v>
      </c>
      <c r="AD41" s="228" t="n">
        <v>0.000751517769257904</v>
      </c>
      <c r="AE41" s="228" t="n">
        <v>0.045645549285511</v>
      </c>
      <c r="AF41" s="228" t="n">
        <v>0.0216238689517338</v>
      </c>
      <c r="AG41" s="229" t="n">
        <v>-0.00655142606011191</v>
      </c>
      <c r="AH41" s="230" t="n">
        <v>-0.00189761251510456</v>
      </c>
      <c r="AI41" s="228" t="n">
        <v>-0.00266331741724668</v>
      </c>
      <c r="AJ41" s="232" t="n">
        <v>1</v>
      </c>
      <c r="AK41" s="232" t="n">
        <v>0</v>
      </c>
      <c r="AL41" s="232" t="n">
        <v>0</v>
      </c>
      <c r="AM41" s="232" t="n">
        <v>0</v>
      </c>
      <c r="AN41" s="232" t="n">
        <v>0</v>
      </c>
      <c r="AO41" s="232" t="n">
        <v>1</v>
      </c>
      <c r="AP41" s="232" t="n">
        <v>0</v>
      </c>
      <c r="AQ41" s="232" t="n">
        <v>0</v>
      </c>
      <c r="AR41" s="232" t="n">
        <v>0</v>
      </c>
      <c r="AS41" s="232" t="n">
        <v>0</v>
      </c>
      <c r="AT41" s="232" t="n">
        <v>1</v>
      </c>
      <c r="AU41" s="232" t="n">
        <v>0</v>
      </c>
      <c r="AV41" s="232" t="n">
        <v>0</v>
      </c>
      <c r="AW41" s="232" t="n">
        <v>0</v>
      </c>
      <c r="AX41" s="232" t="n">
        <v>0</v>
      </c>
      <c r="AY41" s="232" t="n">
        <v>1</v>
      </c>
      <c r="AZ41" s="232" t="n">
        <v>0</v>
      </c>
      <c r="BA41" s="232" t="n">
        <v>0</v>
      </c>
      <c r="BB41" s="232" t="n">
        <v>0</v>
      </c>
      <c r="BC41" s="232" t="n">
        <v>0</v>
      </c>
      <c r="BD41" s="232" t="n">
        <v>1</v>
      </c>
      <c r="BE41" s="232" t="n">
        <v>0</v>
      </c>
      <c r="BF41" s="232" t="n">
        <v>0</v>
      </c>
      <c r="BG41" s="232" t="n">
        <v>0</v>
      </c>
      <c r="BH41" s="232" t="n">
        <v>0</v>
      </c>
      <c r="BI41" s="232"/>
      <c r="BJ41" s="232"/>
      <c r="BK41" s="232"/>
      <c r="BM41" s="217"/>
      <c r="BN41" s="232"/>
      <c r="BO41" s="232"/>
      <c r="BP41" s="232"/>
      <c r="BS41" s="232"/>
      <c r="BT41" s="232"/>
      <c r="BU41" s="232"/>
      <c r="BW41" s="217"/>
      <c r="BX41" s="233"/>
      <c r="BY41" s="233"/>
      <c r="BZ41" s="233"/>
      <c r="CA41" s="233"/>
      <c r="CB41" s="234"/>
      <c r="CC41" s="233"/>
      <c r="CD41" s="233"/>
      <c r="CE41" s="233"/>
      <c r="CF41" s="233"/>
      <c r="CG41" s="234"/>
      <c r="CH41" s="233"/>
      <c r="CI41" s="233"/>
      <c r="CJ41" s="233"/>
      <c r="CK41" s="233"/>
      <c r="CL41" s="234"/>
      <c r="CM41" s="233"/>
      <c r="CN41" s="233"/>
      <c r="CO41" s="233"/>
      <c r="CP41" s="233"/>
      <c r="CQ41" s="234"/>
      <c r="CR41" s="233"/>
      <c r="CS41" s="233"/>
      <c r="CT41" s="233"/>
      <c r="CU41" s="233"/>
      <c r="CV41" s="234"/>
      <c r="CW41" s="233"/>
      <c r="CX41" s="233"/>
      <c r="CY41" s="233"/>
      <c r="CZ41" s="233"/>
      <c r="DA41" s="234"/>
      <c r="DB41" s="233"/>
      <c r="DC41" s="233"/>
      <c r="DD41" s="233"/>
      <c r="DE41" s="233"/>
      <c r="DF41" s="234"/>
      <c r="DG41" s="233"/>
      <c r="DH41" s="233"/>
      <c r="DI41" s="233"/>
      <c r="DJ41" s="233"/>
      <c r="DK41" s="234"/>
    </row>
    <row r="42" customFormat="false" ht="12.75" hidden="false" customHeight="false" outlineLevel="0" collapsed="false">
      <c r="A42" s="228" t="n">
        <v>0.0563175493938937</v>
      </c>
      <c r="B42" s="228" t="n">
        <v>0.0190257989276319</v>
      </c>
      <c r="C42" s="229" t="n">
        <v>0.00253461551402401</v>
      </c>
      <c r="D42" s="230" t="n">
        <v>0.00370214446430602</v>
      </c>
      <c r="E42" s="228" t="n">
        <v>-0.00182497466650032</v>
      </c>
      <c r="F42" s="228" t="n">
        <v>0.0693403044442226</v>
      </c>
      <c r="G42" s="228" t="n">
        <v>0.0098814294181229</v>
      </c>
      <c r="H42" s="229" t="n">
        <v>0.00202705252860078</v>
      </c>
      <c r="I42" s="230" t="n">
        <v>0.00167676681006887</v>
      </c>
      <c r="J42" s="228" t="n">
        <v>0.00148840117913309</v>
      </c>
      <c r="K42" s="228" t="n">
        <v>0.0631126656795931</v>
      </c>
      <c r="L42" s="228" t="n">
        <v>0.012572991483297</v>
      </c>
      <c r="M42" s="229" t="n">
        <v>0.00549348479824093</v>
      </c>
      <c r="N42" s="230" t="n">
        <v>0.00185941543606718</v>
      </c>
      <c r="O42" s="228" t="n">
        <v>-0.0013562945728436</v>
      </c>
      <c r="P42" s="228" t="n">
        <v>0.188644443773275</v>
      </c>
      <c r="Q42" s="228" t="n">
        <v>0.0482497751716623</v>
      </c>
      <c r="R42" s="229" t="n">
        <v>0.00306064158863146</v>
      </c>
      <c r="S42" s="230" t="n">
        <v>-0.00774986308998359</v>
      </c>
      <c r="T42" s="228" t="n">
        <v>0.00563417293296483</v>
      </c>
      <c r="U42" s="231" t="n">
        <v>1</v>
      </c>
      <c r="V42" s="231" t="n">
        <v>0</v>
      </c>
      <c r="W42" s="231" t="n">
        <v>0</v>
      </c>
      <c r="X42" s="231" t="n">
        <v>0</v>
      </c>
      <c r="Y42" s="231" t="n">
        <v>0</v>
      </c>
      <c r="Z42" s="228" t="n">
        <v>0.0322043611965038</v>
      </c>
      <c r="AA42" s="228" t="n">
        <v>0.00296222464113548</v>
      </c>
      <c r="AB42" s="229" t="n">
        <v>0.00240847642568095</v>
      </c>
      <c r="AC42" s="230" t="n">
        <v>0.00130575787870089</v>
      </c>
      <c r="AD42" s="228" t="n">
        <v>0.000751517769257904</v>
      </c>
      <c r="AE42" s="228" t="n">
        <v>0.045645549285511</v>
      </c>
      <c r="AF42" s="228" t="n">
        <v>0.0216238689517338</v>
      </c>
      <c r="AG42" s="229" t="n">
        <v>-0.00655142606011191</v>
      </c>
      <c r="AH42" s="230" t="n">
        <v>-0.00189761251510456</v>
      </c>
      <c r="AI42" s="228" t="n">
        <v>-0.00266331741724668</v>
      </c>
      <c r="AJ42" s="232" t="n">
        <v>1</v>
      </c>
      <c r="AK42" s="232" t="n">
        <v>0</v>
      </c>
      <c r="AL42" s="232" t="n">
        <v>0</v>
      </c>
      <c r="AM42" s="232" t="n">
        <v>0</v>
      </c>
      <c r="AN42" s="232" t="n">
        <v>0</v>
      </c>
      <c r="AO42" s="232" t="n">
        <v>1</v>
      </c>
      <c r="AP42" s="232" t="n">
        <v>0</v>
      </c>
      <c r="AQ42" s="232" t="n">
        <v>0</v>
      </c>
      <c r="AR42" s="232" t="n">
        <v>0</v>
      </c>
      <c r="AS42" s="232" t="n">
        <v>0</v>
      </c>
      <c r="AT42" s="232" t="n">
        <v>1</v>
      </c>
      <c r="AU42" s="232" t="n">
        <v>0</v>
      </c>
      <c r="AV42" s="232" t="n">
        <v>0</v>
      </c>
      <c r="AW42" s="232" t="n">
        <v>0</v>
      </c>
      <c r="AX42" s="232" t="n">
        <v>0</v>
      </c>
      <c r="AY42" s="232" t="n">
        <v>1</v>
      </c>
      <c r="AZ42" s="232" t="n">
        <v>0</v>
      </c>
      <c r="BA42" s="232" t="n">
        <v>0</v>
      </c>
      <c r="BB42" s="232" t="n">
        <v>0</v>
      </c>
      <c r="BC42" s="232" t="n">
        <v>0</v>
      </c>
      <c r="BD42" s="232" t="n">
        <v>1</v>
      </c>
      <c r="BE42" s="232" t="n">
        <v>0</v>
      </c>
      <c r="BF42" s="232" t="n">
        <v>0</v>
      </c>
      <c r="BG42" s="232" t="n">
        <v>0</v>
      </c>
      <c r="BH42" s="232" t="n">
        <v>0</v>
      </c>
      <c r="BI42" s="232"/>
      <c r="BJ42" s="232"/>
      <c r="BK42" s="232"/>
      <c r="BM42" s="217"/>
      <c r="BN42" s="232"/>
      <c r="BO42" s="232"/>
      <c r="BP42" s="232"/>
      <c r="BS42" s="232"/>
      <c r="BT42" s="232"/>
      <c r="BU42" s="232"/>
      <c r="BW42" s="217"/>
      <c r="BX42" s="233"/>
      <c r="BY42" s="233"/>
      <c r="BZ42" s="233"/>
      <c r="CA42" s="233"/>
      <c r="CB42" s="234"/>
      <c r="CC42" s="233"/>
      <c r="CD42" s="233"/>
      <c r="CE42" s="233"/>
      <c r="CF42" s="233"/>
      <c r="CG42" s="234"/>
      <c r="CH42" s="233"/>
      <c r="CI42" s="233"/>
      <c r="CJ42" s="233"/>
      <c r="CK42" s="233"/>
      <c r="CL42" s="234"/>
      <c r="CM42" s="233"/>
      <c r="CN42" s="233"/>
      <c r="CO42" s="233"/>
      <c r="CP42" s="233"/>
      <c r="CQ42" s="234"/>
      <c r="CR42" s="233"/>
      <c r="CS42" s="233"/>
      <c r="CT42" s="233"/>
      <c r="CU42" s="233"/>
      <c r="CV42" s="234"/>
      <c r="CW42" s="233"/>
      <c r="CX42" s="233"/>
      <c r="CY42" s="233"/>
      <c r="CZ42" s="233"/>
      <c r="DA42" s="234"/>
      <c r="DB42" s="233"/>
      <c r="DC42" s="233"/>
      <c r="DD42" s="233"/>
      <c r="DE42" s="233"/>
      <c r="DF42" s="234"/>
      <c r="DG42" s="233"/>
      <c r="DH42" s="233"/>
      <c r="DI42" s="233"/>
      <c r="DJ42" s="233"/>
      <c r="DK42" s="234"/>
    </row>
    <row r="43" customFormat="false" ht="12.75" hidden="false" customHeight="false" outlineLevel="0" collapsed="false">
      <c r="A43" s="228" t="n">
        <v>0.0563175493938937</v>
      </c>
      <c r="B43" s="228" t="n">
        <v>0.0190257989276319</v>
      </c>
      <c r="C43" s="229" t="n">
        <v>0.00253461551402401</v>
      </c>
      <c r="D43" s="230" t="n">
        <v>0.00370214446430602</v>
      </c>
      <c r="E43" s="228" t="n">
        <v>-0.00182497466650032</v>
      </c>
      <c r="F43" s="228" t="n">
        <v>0.0693403044442226</v>
      </c>
      <c r="G43" s="228" t="n">
        <v>0.0098814294181229</v>
      </c>
      <c r="H43" s="229" t="n">
        <v>0.00202705252860078</v>
      </c>
      <c r="I43" s="230" t="n">
        <v>0.00167676681006887</v>
      </c>
      <c r="J43" s="228" t="n">
        <v>0.00148840117913309</v>
      </c>
      <c r="K43" s="228" t="n">
        <v>0.0631126656795931</v>
      </c>
      <c r="L43" s="228" t="n">
        <v>0.012572991483297</v>
      </c>
      <c r="M43" s="229" t="n">
        <v>0.00549348479824093</v>
      </c>
      <c r="N43" s="230" t="n">
        <v>0.00185941543606718</v>
      </c>
      <c r="O43" s="228" t="n">
        <v>-0.0013562945728436</v>
      </c>
      <c r="P43" s="228" t="n">
        <v>0.188644443773275</v>
      </c>
      <c r="Q43" s="228" t="n">
        <v>0.0482497751716623</v>
      </c>
      <c r="R43" s="229" t="n">
        <v>0.00306064158863146</v>
      </c>
      <c r="S43" s="230" t="n">
        <v>-0.00774986308998359</v>
      </c>
      <c r="T43" s="228" t="n">
        <v>0.00563417293296483</v>
      </c>
      <c r="U43" s="231" t="n">
        <v>1</v>
      </c>
      <c r="V43" s="231" t="n">
        <v>0</v>
      </c>
      <c r="W43" s="231" t="n">
        <v>0</v>
      </c>
      <c r="X43" s="231" t="n">
        <v>0</v>
      </c>
      <c r="Y43" s="231" t="n">
        <v>0</v>
      </c>
      <c r="Z43" s="228" t="n">
        <v>0.0322043611965038</v>
      </c>
      <c r="AA43" s="228" t="n">
        <v>0.00296222464113548</v>
      </c>
      <c r="AB43" s="229" t="n">
        <v>0.00240847642568095</v>
      </c>
      <c r="AC43" s="230" t="n">
        <v>0.00130575787870089</v>
      </c>
      <c r="AD43" s="228" t="n">
        <v>0.000751517769257904</v>
      </c>
      <c r="AE43" s="228" t="n">
        <v>0.045645549285511</v>
      </c>
      <c r="AF43" s="228" t="n">
        <v>0.0216238689517338</v>
      </c>
      <c r="AG43" s="229" t="n">
        <v>-0.00655142606011191</v>
      </c>
      <c r="AH43" s="230" t="n">
        <v>-0.00189761251510456</v>
      </c>
      <c r="AI43" s="228" t="n">
        <v>-0.00266331741724668</v>
      </c>
      <c r="AJ43" s="232" t="n">
        <v>1</v>
      </c>
      <c r="AK43" s="232" t="n">
        <v>0</v>
      </c>
      <c r="AL43" s="232" t="n">
        <v>0</v>
      </c>
      <c r="AM43" s="232" t="n">
        <v>0</v>
      </c>
      <c r="AN43" s="232" t="n">
        <v>0</v>
      </c>
      <c r="AO43" s="232" t="n">
        <v>1</v>
      </c>
      <c r="AP43" s="232" t="n">
        <v>0</v>
      </c>
      <c r="AQ43" s="232" t="n">
        <v>0</v>
      </c>
      <c r="AR43" s="232" t="n">
        <v>0</v>
      </c>
      <c r="AS43" s="232" t="n">
        <v>0</v>
      </c>
      <c r="AT43" s="232" t="n">
        <v>1</v>
      </c>
      <c r="AU43" s="232" t="n">
        <v>0</v>
      </c>
      <c r="AV43" s="232" t="n">
        <v>0</v>
      </c>
      <c r="AW43" s="232" t="n">
        <v>0</v>
      </c>
      <c r="AX43" s="232" t="n">
        <v>0</v>
      </c>
      <c r="AY43" s="232" t="n">
        <v>1</v>
      </c>
      <c r="AZ43" s="232" t="n">
        <v>0</v>
      </c>
      <c r="BA43" s="232" t="n">
        <v>0</v>
      </c>
      <c r="BB43" s="232" t="n">
        <v>0</v>
      </c>
      <c r="BC43" s="232" t="n">
        <v>0</v>
      </c>
      <c r="BD43" s="232" t="n">
        <v>1</v>
      </c>
      <c r="BE43" s="232" t="n">
        <v>0</v>
      </c>
      <c r="BF43" s="232" t="n">
        <v>0</v>
      </c>
      <c r="BG43" s="232" t="n">
        <v>0</v>
      </c>
      <c r="BH43" s="232" t="n">
        <v>0</v>
      </c>
      <c r="BI43" s="232"/>
      <c r="BJ43" s="232"/>
      <c r="BK43" s="232"/>
      <c r="BM43" s="217"/>
      <c r="BN43" s="232"/>
      <c r="BO43" s="232"/>
      <c r="BP43" s="232"/>
      <c r="BS43" s="232"/>
      <c r="BT43" s="232"/>
      <c r="BU43" s="232"/>
      <c r="BW43" s="217"/>
      <c r="BX43" s="233"/>
      <c r="BY43" s="233"/>
      <c r="BZ43" s="233"/>
      <c r="CA43" s="233"/>
      <c r="CB43" s="234"/>
      <c r="CC43" s="233"/>
      <c r="CD43" s="233"/>
      <c r="CE43" s="233"/>
      <c r="CF43" s="233"/>
      <c r="CG43" s="234"/>
      <c r="CH43" s="233"/>
      <c r="CI43" s="233"/>
      <c r="CJ43" s="233"/>
      <c r="CK43" s="233"/>
      <c r="CL43" s="234"/>
      <c r="CM43" s="233"/>
      <c r="CN43" s="233"/>
      <c r="CO43" s="233"/>
      <c r="CP43" s="233"/>
      <c r="CQ43" s="234"/>
      <c r="CR43" s="233"/>
      <c r="CS43" s="233"/>
      <c r="CT43" s="233"/>
      <c r="CU43" s="233"/>
      <c r="CV43" s="234"/>
      <c r="CW43" s="233"/>
      <c r="CX43" s="233"/>
      <c r="CY43" s="233"/>
      <c r="CZ43" s="233"/>
      <c r="DA43" s="234"/>
      <c r="DB43" s="233"/>
      <c r="DC43" s="233"/>
      <c r="DD43" s="233"/>
      <c r="DE43" s="233"/>
      <c r="DF43" s="234"/>
      <c r="DG43" s="233"/>
      <c r="DH43" s="233"/>
      <c r="DI43" s="233"/>
      <c r="DJ43" s="233"/>
      <c r="DK43" s="234"/>
    </row>
    <row r="44" customFormat="false" ht="12.75" hidden="false" customHeight="false" outlineLevel="0" collapsed="false">
      <c r="A44" s="228" t="n">
        <v>0.0563175493938937</v>
      </c>
      <c r="B44" s="228" t="n">
        <v>0.0190257989276319</v>
      </c>
      <c r="C44" s="229" t="n">
        <v>0.00253461551402401</v>
      </c>
      <c r="D44" s="230" t="n">
        <v>0.00370214446430602</v>
      </c>
      <c r="E44" s="228" t="n">
        <v>-0.00182497466650032</v>
      </c>
      <c r="F44" s="228" t="n">
        <v>0.0693403044442226</v>
      </c>
      <c r="G44" s="228" t="n">
        <v>0.0098814294181229</v>
      </c>
      <c r="H44" s="229" t="n">
        <v>0.00202705252860078</v>
      </c>
      <c r="I44" s="230" t="n">
        <v>0.00167676681006887</v>
      </c>
      <c r="J44" s="228" t="n">
        <v>0.00148840117913309</v>
      </c>
      <c r="K44" s="228" t="n">
        <v>0.0631126656795931</v>
      </c>
      <c r="L44" s="228" t="n">
        <v>0.012572991483297</v>
      </c>
      <c r="M44" s="229" t="n">
        <v>0.00549348479824093</v>
      </c>
      <c r="N44" s="230" t="n">
        <v>0.00185941543606718</v>
      </c>
      <c r="O44" s="228" t="n">
        <v>-0.0013562945728436</v>
      </c>
      <c r="P44" s="228" t="n">
        <v>0.188644443773275</v>
      </c>
      <c r="Q44" s="228" t="n">
        <v>0.0482497751716623</v>
      </c>
      <c r="R44" s="229" t="n">
        <v>0.00306064158863146</v>
      </c>
      <c r="S44" s="230" t="n">
        <v>-0.00774986308998359</v>
      </c>
      <c r="T44" s="228" t="n">
        <v>0.00563417293296483</v>
      </c>
      <c r="U44" s="231" t="n">
        <v>1</v>
      </c>
      <c r="V44" s="231" t="n">
        <v>0</v>
      </c>
      <c r="W44" s="231" t="n">
        <v>0</v>
      </c>
      <c r="X44" s="231" t="n">
        <v>0</v>
      </c>
      <c r="Y44" s="231" t="n">
        <v>0</v>
      </c>
      <c r="Z44" s="228" t="n">
        <v>0.0322043611965038</v>
      </c>
      <c r="AA44" s="228" t="n">
        <v>0.00296222464113548</v>
      </c>
      <c r="AB44" s="229" t="n">
        <v>0.00240847642568095</v>
      </c>
      <c r="AC44" s="230" t="n">
        <v>0.00130575787870089</v>
      </c>
      <c r="AD44" s="228" t="n">
        <v>0.000751517769257904</v>
      </c>
      <c r="AE44" s="228" t="n">
        <v>0.045645549285511</v>
      </c>
      <c r="AF44" s="228" t="n">
        <v>0.0216238689517338</v>
      </c>
      <c r="AG44" s="229" t="n">
        <v>-0.00655142606011191</v>
      </c>
      <c r="AH44" s="230" t="n">
        <v>-0.00189761251510456</v>
      </c>
      <c r="AI44" s="228" t="n">
        <v>-0.00266331741724668</v>
      </c>
      <c r="AJ44" s="232" t="n">
        <v>1</v>
      </c>
      <c r="AK44" s="232" t="n">
        <v>0</v>
      </c>
      <c r="AL44" s="232" t="n">
        <v>0</v>
      </c>
      <c r="AM44" s="232" t="n">
        <v>0</v>
      </c>
      <c r="AN44" s="232" t="n">
        <v>0</v>
      </c>
      <c r="AO44" s="232" t="n">
        <v>1</v>
      </c>
      <c r="AP44" s="232" t="n">
        <v>0</v>
      </c>
      <c r="AQ44" s="232" t="n">
        <v>0</v>
      </c>
      <c r="AR44" s="232" t="n">
        <v>0</v>
      </c>
      <c r="AS44" s="232" t="n">
        <v>0</v>
      </c>
      <c r="AT44" s="232" t="n">
        <v>1</v>
      </c>
      <c r="AU44" s="232" t="n">
        <v>0</v>
      </c>
      <c r="AV44" s="232" t="n">
        <v>0</v>
      </c>
      <c r="AW44" s="232" t="n">
        <v>0</v>
      </c>
      <c r="AX44" s="232" t="n">
        <v>0</v>
      </c>
      <c r="AY44" s="232" t="n">
        <v>1</v>
      </c>
      <c r="AZ44" s="232" t="n">
        <v>0</v>
      </c>
      <c r="BA44" s="232" t="n">
        <v>0</v>
      </c>
      <c r="BB44" s="232" t="n">
        <v>0</v>
      </c>
      <c r="BC44" s="232" t="n">
        <v>0</v>
      </c>
      <c r="BD44" s="232" t="n">
        <v>1</v>
      </c>
      <c r="BE44" s="232" t="n">
        <v>0</v>
      </c>
      <c r="BF44" s="232" t="n">
        <v>0</v>
      </c>
      <c r="BG44" s="232" t="n">
        <v>0</v>
      </c>
      <c r="BH44" s="232" t="n">
        <v>0</v>
      </c>
      <c r="BI44" s="232"/>
      <c r="BJ44" s="232"/>
      <c r="BK44" s="232"/>
      <c r="BM44" s="217"/>
      <c r="BN44" s="232"/>
      <c r="BO44" s="232"/>
      <c r="BP44" s="232"/>
      <c r="BS44" s="232"/>
      <c r="BT44" s="232"/>
      <c r="BU44" s="232"/>
      <c r="BW44" s="217"/>
      <c r="BX44" s="233"/>
      <c r="BY44" s="233"/>
      <c r="BZ44" s="233"/>
      <c r="CA44" s="233"/>
      <c r="CB44" s="234"/>
      <c r="CC44" s="233"/>
      <c r="CD44" s="233"/>
      <c r="CE44" s="233"/>
      <c r="CF44" s="233"/>
      <c r="CG44" s="234"/>
      <c r="CH44" s="233"/>
      <c r="CI44" s="233"/>
      <c r="CJ44" s="233"/>
      <c r="CK44" s="233"/>
      <c r="CL44" s="234"/>
      <c r="CM44" s="233"/>
      <c r="CN44" s="233"/>
      <c r="CO44" s="233"/>
      <c r="CP44" s="233"/>
      <c r="CQ44" s="234"/>
      <c r="CR44" s="233"/>
      <c r="CS44" s="233"/>
      <c r="CT44" s="233"/>
      <c r="CU44" s="233"/>
      <c r="CV44" s="234"/>
      <c r="CW44" s="233"/>
      <c r="CX44" s="233"/>
      <c r="CY44" s="233"/>
      <c r="CZ44" s="233"/>
      <c r="DA44" s="234"/>
      <c r="DB44" s="233"/>
      <c r="DC44" s="233"/>
      <c r="DD44" s="233"/>
      <c r="DE44" s="233"/>
      <c r="DF44" s="234"/>
      <c r="DG44" s="233"/>
      <c r="DH44" s="233"/>
      <c r="DI44" s="233"/>
      <c r="DJ44" s="233"/>
      <c r="DK44" s="234"/>
    </row>
    <row r="45" customFormat="false" ht="12.75" hidden="false" customHeight="false" outlineLevel="0" collapsed="false">
      <c r="A45" s="228" t="n">
        <v>0.0563175493938937</v>
      </c>
      <c r="B45" s="228" t="n">
        <v>0.0190257989276319</v>
      </c>
      <c r="C45" s="229" t="n">
        <v>0.00253461551402401</v>
      </c>
      <c r="D45" s="230" t="n">
        <v>0.00370214446430602</v>
      </c>
      <c r="E45" s="228" t="n">
        <v>-0.00182497466650032</v>
      </c>
      <c r="F45" s="228" t="n">
        <v>0.0693403044442226</v>
      </c>
      <c r="G45" s="228" t="n">
        <v>0.0098814294181229</v>
      </c>
      <c r="H45" s="229" t="n">
        <v>0.00202705252860078</v>
      </c>
      <c r="I45" s="230" t="n">
        <v>0.00167676681006887</v>
      </c>
      <c r="J45" s="228" t="n">
        <v>0.00148840117913309</v>
      </c>
      <c r="K45" s="228" t="n">
        <v>0.0631126656795931</v>
      </c>
      <c r="L45" s="228" t="n">
        <v>0.012572991483297</v>
      </c>
      <c r="M45" s="229" t="n">
        <v>0.00549348479824093</v>
      </c>
      <c r="N45" s="230" t="n">
        <v>0.00185941543606718</v>
      </c>
      <c r="O45" s="228" t="n">
        <v>-0.0013562945728436</v>
      </c>
      <c r="P45" s="228" t="n">
        <v>0.188644443773275</v>
      </c>
      <c r="Q45" s="228" t="n">
        <v>0.0482497751716623</v>
      </c>
      <c r="R45" s="229" t="n">
        <v>0.00306064158863146</v>
      </c>
      <c r="S45" s="230" t="n">
        <v>-0.00774986308998359</v>
      </c>
      <c r="T45" s="228" t="n">
        <v>0.00563417293296483</v>
      </c>
      <c r="U45" s="231" t="n">
        <v>1</v>
      </c>
      <c r="V45" s="231" t="n">
        <v>0</v>
      </c>
      <c r="W45" s="231" t="n">
        <v>0</v>
      </c>
      <c r="X45" s="231" t="n">
        <v>0</v>
      </c>
      <c r="Y45" s="231" t="n">
        <v>0</v>
      </c>
      <c r="Z45" s="228" t="n">
        <v>0.0322043611965038</v>
      </c>
      <c r="AA45" s="228" t="n">
        <v>0.00296222464113548</v>
      </c>
      <c r="AB45" s="229" t="n">
        <v>0.00240847642568095</v>
      </c>
      <c r="AC45" s="230" t="n">
        <v>0.00130575787870089</v>
      </c>
      <c r="AD45" s="228" t="n">
        <v>0.000751517769257904</v>
      </c>
      <c r="AE45" s="228" t="n">
        <v>0.045645549285511</v>
      </c>
      <c r="AF45" s="228" t="n">
        <v>0.0216238689517338</v>
      </c>
      <c r="AG45" s="229" t="n">
        <v>-0.00655142606011191</v>
      </c>
      <c r="AH45" s="230" t="n">
        <v>-0.00189761251510456</v>
      </c>
      <c r="AI45" s="228" t="n">
        <v>-0.00266331741724668</v>
      </c>
      <c r="AJ45" s="232" t="n">
        <v>1</v>
      </c>
      <c r="AK45" s="232" t="n">
        <v>0</v>
      </c>
      <c r="AL45" s="232" t="n">
        <v>0</v>
      </c>
      <c r="AM45" s="232" t="n">
        <v>0</v>
      </c>
      <c r="AN45" s="232" t="n">
        <v>0</v>
      </c>
      <c r="AO45" s="232" t="n">
        <v>1</v>
      </c>
      <c r="AP45" s="232" t="n">
        <v>0</v>
      </c>
      <c r="AQ45" s="232" t="n">
        <v>0</v>
      </c>
      <c r="AR45" s="232" t="n">
        <v>0</v>
      </c>
      <c r="AS45" s="232" t="n">
        <v>0</v>
      </c>
      <c r="AT45" s="232" t="n">
        <v>1</v>
      </c>
      <c r="AU45" s="232" t="n">
        <v>0</v>
      </c>
      <c r="AV45" s="232" t="n">
        <v>0</v>
      </c>
      <c r="AW45" s="232" t="n">
        <v>0</v>
      </c>
      <c r="AX45" s="232" t="n">
        <v>0</v>
      </c>
      <c r="AY45" s="232" t="n">
        <v>1</v>
      </c>
      <c r="AZ45" s="232" t="n">
        <v>0</v>
      </c>
      <c r="BA45" s="232" t="n">
        <v>0</v>
      </c>
      <c r="BB45" s="232" t="n">
        <v>0</v>
      </c>
      <c r="BC45" s="232" t="n">
        <v>0</v>
      </c>
      <c r="BD45" s="232" t="n">
        <v>1</v>
      </c>
      <c r="BE45" s="232" t="n">
        <v>0</v>
      </c>
      <c r="BF45" s="232" t="n">
        <v>0</v>
      </c>
      <c r="BG45" s="232" t="n">
        <v>0</v>
      </c>
      <c r="BH45" s="232" t="n">
        <v>0</v>
      </c>
      <c r="BI45" s="232"/>
      <c r="BJ45" s="232"/>
      <c r="BK45" s="232"/>
      <c r="BM45" s="217"/>
      <c r="BN45" s="232"/>
      <c r="BO45" s="232"/>
      <c r="BP45" s="232"/>
      <c r="BS45" s="232"/>
      <c r="BT45" s="232"/>
      <c r="BU45" s="232"/>
      <c r="BW45" s="217"/>
      <c r="BX45" s="233"/>
      <c r="BY45" s="233"/>
      <c r="BZ45" s="233"/>
      <c r="CA45" s="233"/>
      <c r="CB45" s="234"/>
      <c r="CC45" s="233"/>
      <c r="CD45" s="233"/>
      <c r="CE45" s="233"/>
      <c r="CF45" s="233"/>
      <c r="CG45" s="234"/>
      <c r="CH45" s="233"/>
      <c r="CI45" s="233"/>
      <c r="CJ45" s="233"/>
      <c r="CK45" s="233"/>
      <c r="CL45" s="234"/>
      <c r="CM45" s="233"/>
      <c r="CN45" s="233"/>
      <c r="CO45" s="233"/>
      <c r="CP45" s="233"/>
      <c r="CQ45" s="234"/>
      <c r="CR45" s="233"/>
      <c r="CS45" s="233"/>
      <c r="CT45" s="233"/>
      <c r="CU45" s="233"/>
      <c r="CV45" s="234"/>
      <c r="CW45" s="233"/>
      <c r="CX45" s="233"/>
      <c r="CY45" s="233"/>
      <c r="CZ45" s="233"/>
      <c r="DA45" s="234"/>
      <c r="DB45" s="233"/>
      <c r="DC45" s="233"/>
      <c r="DD45" s="233"/>
      <c r="DE45" s="233"/>
      <c r="DF45" s="234"/>
      <c r="DG45" s="233"/>
      <c r="DH45" s="233"/>
      <c r="DI45" s="233"/>
      <c r="DJ45" s="233"/>
      <c r="DK45" s="234"/>
    </row>
    <row r="46" customFormat="false" ht="12.75" hidden="false" customHeight="false" outlineLevel="0" collapsed="false">
      <c r="A46" s="228" t="n">
        <v>0.0563175493938937</v>
      </c>
      <c r="B46" s="228" t="n">
        <v>0.0190257989276319</v>
      </c>
      <c r="C46" s="229" t="n">
        <v>0.00253461551402401</v>
      </c>
      <c r="D46" s="230" t="n">
        <v>0.00370214446430602</v>
      </c>
      <c r="E46" s="228" t="n">
        <v>-0.00182497466650032</v>
      </c>
      <c r="F46" s="228" t="n">
        <v>0.0693403044442226</v>
      </c>
      <c r="G46" s="228" t="n">
        <v>0.0098814294181229</v>
      </c>
      <c r="H46" s="229" t="n">
        <v>0.00202705252860078</v>
      </c>
      <c r="I46" s="230" t="n">
        <v>0.00167676681006887</v>
      </c>
      <c r="J46" s="228" t="n">
        <v>0.00148840117913309</v>
      </c>
      <c r="K46" s="228" t="n">
        <v>0.0631126656795931</v>
      </c>
      <c r="L46" s="228" t="n">
        <v>0.012572991483297</v>
      </c>
      <c r="M46" s="229" t="n">
        <v>0.00549348479824093</v>
      </c>
      <c r="N46" s="230" t="n">
        <v>0.00185941543606718</v>
      </c>
      <c r="O46" s="228" t="n">
        <v>-0.0013562945728436</v>
      </c>
      <c r="P46" s="228" t="n">
        <v>0.188644443773275</v>
      </c>
      <c r="Q46" s="228" t="n">
        <v>0.0482497751716623</v>
      </c>
      <c r="R46" s="229" t="n">
        <v>0.00306064158863146</v>
      </c>
      <c r="S46" s="230" t="n">
        <v>-0.00774986308998359</v>
      </c>
      <c r="T46" s="228" t="n">
        <v>0.00563417293296483</v>
      </c>
      <c r="U46" s="231" t="n">
        <v>1</v>
      </c>
      <c r="V46" s="231" t="n">
        <v>0</v>
      </c>
      <c r="W46" s="231" t="n">
        <v>0</v>
      </c>
      <c r="X46" s="231" t="n">
        <v>0</v>
      </c>
      <c r="Y46" s="231" t="n">
        <v>0</v>
      </c>
      <c r="Z46" s="228" t="n">
        <v>0.0322043611965038</v>
      </c>
      <c r="AA46" s="228" t="n">
        <v>0.00296222464113548</v>
      </c>
      <c r="AB46" s="229" t="n">
        <v>0.00240847642568095</v>
      </c>
      <c r="AC46" s="230" t="n">
        <v>0.00130575787870089</v>
      </c>
      <c r="AD46" s="228" t="n">
        <v>0.000751517769257904</v>
      </c>
      <c r="AE46" s="228" t="n">
        <v>0.045645549285511</v>
      </c>
      <c r="AF46" s="228" t="n">
        <v>0.0216238689517338</v>
      </c>
      <c r="AG46" s="229" t="n">
        <v>-0.00655142606011191</v>
      </c>
      <c r="AH46" s="230" t="n">
        <v>-0.00189761251510456</v>
      </c>
      <c r="AI46" s="228" t="n">
        <v>-0.00266331741724668</v>
      </c>
      <c r="AJ46" s="232" t="n">
        <v>1</v>
      </c>
      <c r="AK46" s="232" t="n">
        <v>0</v>
      </c>
      <c r="AL46" s="232" t="n">
        <v>0</v>
      </c>
      <c r="AM46" s="232" t="n">
        <v>0</v>
      </c>
      <c r="AN46" s="232" t="n">
        <v>0</v>
      </c>
      <c r="AO46" s="232" t="n">
        <v>1</v>
      </c>
      <c r="AP46" s="232" t="n">
        <v>0</v>
      </c>
      <c r="AQ46" s="232" t="n">
        <v>0</v>
      </c>
      <c r="AR46" s="232" t="n">
        <v>0</v>
      </c>
      <c r="AS46" s="232" t="n">
        <v>0</v>
      </c>
      <c r="AT46" s="232" t="n">
        <v>1</v>
      </c>
      <c r="AU46" s="232" t="n">
        <v>0</v>
      </c>
      <c r="AV46" s="232" t="n">
        <v>0</v>
      </c>
      <c r="AW46" s="232" t="n">
        <v>0</v>
      </c>
      <c r="AX46" s="232" t="n">
        <v>0</v>
      </c>
      <c r="AY46" s="232" t="n">
        <v>1</v>
      </c>
      <c r="AZ46" s="232" t="n">
        <v>0</v>
      </c>
      <c r="BA46" s="232" t="n">
        <v>0</v>
      </c>
      <c r="BB46" s="232" t="n">
        <v>0</v>
      </c>
      <c r="BC46" s="232" t="n">
        <v>0</v>
      </c>
      <c r="BD46" s="232" t="n">
        <v>1</v>
      </c>
      <c r="BE46" s="232" t="n">
        <v>0</v>
      </c>
      <c r="BF46" s="232" t="n">
        <v>0</v>
      </c>
      <c r="BG46" s="232" t="n">
        <v>0</v>
      </c>
      <c r="BH46" s="232" t="n">
        <v>0</v>
      </c>
      <c r="BI46" s="232"/>
      <c r="BJ46" s="232"/>
      <c r="BK46" s="232"/>
      <c r="BM46" s="217"/>
      <c r="BN46" s="232"/>
      <c r="BO46" s="232"/>
      <c r="BP46" s="232"/>
      <c r="BS46" s="232"/>
      <c r="BT46" s="232"/>
      <c r="BU46" s="232"/>
      <c r="BW46" s="217"/>
      <c r="BX46" s="233"/>
      <c r="BY46" s="233"/>
      <c r="BZ46" s="233"/>
      <c r="CA46" s="233"/>
      <c r="CB46" s="234"/>
      <c r="CC46" s="233"/>
      <c r="CD46" s="233"/>
      <c r="CE46" s="233"/>
      <c r="CF46" s="233"/>
      <c r="CG46" s="234"/>
      <c r="CH46" s="233"/>
      <c r="CI46" s="233"/>
      <c r="CJ46" s="233"/>
      <c r="CK46" s="233"/>
      <c r="CL46" s="234"/>
      <c r="CM46" s="233"/>
      <c r="CN46" s="233"/>
      <c r="CO46" s="233"/>
      <c r="CP46" s="233"/>
      <c r="CQ46" s="234"/>
      <c r="CR46" s="233"/>
      <c r="CS46" s="233"/>
      <c r="CT46" s="233"/>
      <c r="CU46" s="233"/>
      <c r="CV46" s="234"/>
      <c r="CW46" s="233"/>
      <c r="CX46" s="233"/>
      <c r="CY46" s="233"/>
      <c r="CZ46" s="233"/>
      <c r="DA46" s="234"/>
      <c r="DB46" s="233"/>
      <c r="DC46" s="233"/>
      <c r="DD46" s="233"/>
      <c r="DE46" s="233"/>
      <c r="DF46" s="234"/>
      <c r="DG46" s="233"/>
      <c r="DH46" s="233"/>
      <c r="DI46" s="233"/>
      <c r="DJ46" s="233"/>
      <c r="DK46" s="234"/>
    </row>
    <row r="47" customFormat="false" ht="12.75" hidden="false" customHeight="false" outlineLevel="0" collapsed="false">
      <c r="A47" s="228" t="n">
        <v>0.0563175493938937</v>
      </c>
      <c r="B47" s="228" t="n">
        <v>0.0190257989276319</v>
      </c>
      <c r="C47" s="229" t="n">
        <v>0.00253461551402401</v>
      </c>
      <c r="D47" s="230" t="n">
        <v>0.00370214446430602</v>
      </c>
      <c r="E47" s="228" t="n">
        <v>-0.00182497466650032</v>
      </c>
      <c r="F47" s="228" t="n">
        <v>0.0693403044442226</v>
      </c>
      <c r="G47" s="228" t="n">
        <v>0.0098814294181229</v>
      </c>
      <c r="H47" s="229" t="n">
        <v>0.00202705252860078</v>
      </c>
      <c r="I47" s="230" t="n">
        <v>0.00167676681006887</v>
      </c>
      <c r="J47" s="228" t="n">
        <v>0.00148840117913309</v>
      </c>
      <c r="K47" s="228" t="n">
        <v>0.0631126656795931</v>
      </c>
      <c r="L47" s="228" t="n">
        <v>0.012572991483297</v>
      </c>
      <c r="M47" s="229" t="n">
        <v>0.00549348479824093</v>
      </c>
      <c r="N47" s="230" t="n">
        <v>0.00185941543606718</v>
      </c>
      <c r="O47" s="228" t="n">
        <v>-0.0013562945728436</v>
      </c>
      <c r="P47" s="228" t="n">
        <v>0.188644443773275</v>
      </c>
      <c r="Q47" s="228" t="n">
        <v>0.0482497751716623</v>
      </c>
      <c r="R47" s="229" t="n">
        <v>0.00306064158863146</v>
      </c>
      <c r="S47" s="230" t="n">
        <v>-0.00774986308998359</v>
      </c>
      <c r="T47" s="228" t="n">
        <v>0.00563417293296483</v>
      </c>
      <c r="U47" s="231" t="n">
        <v>1</v>
      </c>
      <c r="V47" s="231" t="n">
        <v>0</v>
      </c>
      <c r="W47" s="231" t="n">
        <v>0</v>
      </c>
      <c r="X47" s="231" t="n">
        <v>0</v>
      </c>
      <c r="Y47" s="231" t="n">
        <v>0</v>
      </c>
      <c r="Z47" s="228" t="n">
        <v>0.0322043611965038</v>
      </c>
      <c r="AA47" s="228" t="n">
        <v>0.00296222464113548</v>
      </c>
      <c r="AB47" s="229" t="n">
        <v>0.00240847642568095</v>
      </c>
      <c r="AC47" s="230" t="n">
        <v>0.00130575787870089</v>
      </c>
      <c r="AD47" s="228" t="n">
        <v>0.000751517769257904</v>
      </c>
      <c r="AE47" s="228" t="n">
        <v>0.045645549285511</v>
      </c>
      <c r="AF47" s="228" t="n">
        <v>0.0216238689517338</v>
      </c>
      <c r="AG47" s="229" t="n">
        <v>-0.00655142606011191</v>
      </c>
      <c r="AH47" s="230" t="n">
        <v>-0.00189761251510456</v>
      </c>
      <c r="AI47" s="228" t="n">
        <v>-0.00266331741724668</v>
      </c>
      <c r="AJ47" s="232" t="n">
        <v>1</v>
      </c>
      <c r="AK47" s="232" t="n">
        <v>0</v>
      </c>
      <c r="AL47" s="232" t="n">
        <v>0</v>
      </c>
      <c r="AM47" s="232" t="n">
        <v>0</v>
      </c>
      <c r="AN47" s="232" t="n">
        <v>0</v>
      </c>
      <c r="AO47" s="232" t="n">
        <v>1</v>
      </c>
      <c r="AP47" s="232" t="n">
        <v>0</v>
      </c>
      <c r="AQ47" s="232" t="n">
        <v>0</v>
      </c>
      <c r="AR47" s="232" t="n">
        <v>0</v>
      </c>
      <c r="AS47" s="232" t="n">
        <v>0</v>
      </c>
      <c r="AT47" s="232" t="n">
        <v>1</v>
      </c>
      <c r="AU47" s="232" t="n">
        <v>0</v>
      </c>
      <c r="AV47" s="232" t="n">
        <v>0</v>
      </c>
      <c r="AW47" s="232" t="n">
        <v>0</v>
      </c>
      <c r="AX47" s="232" t="n">
        <v>0</v>
      </c>
      <c r="AY47" s="232" t="n">
        <v>1</v>
      </c>
      <c r="AZ47" s="232" t="n">
        <v>0</v>
      </c>
      <c r="BA47" s="232" t="n">
        <v>0</v>
      </c>
      <c r="BB47" s="232" t="n">
        <v>0</v>
      </c>
      <c r="BC47" s="232" t="n">
        <v>0</v>
      </c>
      <c r="BD47" s="232" t="n">
        <v>1</v>
      </c>
      <c r="BE47" s="232" t="n">
        <v>0</v>
      </c>
      <c r="BF47" s="232" t="n">
        <v>0</v>
      </c>
      <c r="BG47" s="232" t="n">
        <v>0</v>
      </c>
      <c r="BH47" s="232" t="n">
        <v>0</v>
      </c>
      <c r="BI47" s="232"/>
      <c r="BJ47" s="232"/>
      <c r="BK47" s="232"/>
      <c r="BM47" s="217"/>
      <c r="BN47" s="232"/>
      <c r="BO47" s="232"/>
      <c r="BP47" s="232"/>
      <c r="BS47" s="232"/>
      <c r="BT47" s="232"/>
      <c r="BU47" s="232"/>
      <c r="BW47" s="217"/>
      <c r="BX47" s="233"/>
      <c r="BY47" s="233"/>
      <c r="BZ47" s="233"/>
      <c r="CA47" s="233"/>
      <c r="CB47" s="234"/>
      <c r="CC47" s="233"/>
      <c r="CD47" s="233"/>
      <c r="CE47" s="233"/>
      <c r="CF47" s="233"/>
      <c r="CG47" s="234"/>
      <c r="CH47" s="233"/>
      <c r="CI47" s="233"/>
      <c r="CJ47" s="233"/>
      <c r="CK47" s="233"/>
      <c r="CL47" s="234"/>
      <c r="CM47" s="233"/>
      <c r="CN47" s="233"/>
      <c r="CO47" s="233"/>
      <c r="CP47" s="233"/>
      <c r="CQ47" s="234"/>
      <c r="CR47" s="233"/>
      <c r="CS47" s="233"/>
      <c r="CT47" s="233"/>
      <c r="CU47" s="233"/>
      <c r="CV47" s="234"/>
      <c r="CW47" s="233"/>
      <c r="CX47" s="233"/>
      <c r="CY47" s="233"/>
      <c r="CZ47" s="233"/>
      <c r="DA47" s="234"/>
      <c r="DB47" s="233"/>
      <c r="DC47" s="233"/>
      <c r="DD47" s="233"/>
      <c r="DE47" s="233"/>
      <c r="DF47" s="234"/>
      <c r="DG47" s="233"/>
      <c r="DH47" s="233"/>
      <c r="DI47" s="233"/>
      <c r="DJ47" s="233"/>
      <c r="DK47" s="234"/>
    </row>
    <row r="48" customFormat="false" ht="12.75" hidden="false" customHeight="false" outlineLevel="0" collapsed="false">
      <c r="A48" s="228" t="n">
        <v>0.0563175493938937</v>
      </c>
      <c r="B48" s="228" t="n">
        <v>0.0190257989276319</v>
      </c>
      <c r="C48" s="229" t="n">
        <v>0.00253461551402401</v>
      </c>
      <c r="D48" s="230" t="n">
        <v>0.00370214446430602</v>
      </c>
      <c r="E48" s="228" t="n">
        <v>-0.00182497466650032</v>
      </c>
      <c r="F48" s="228" t="n">
        <v>0.0693403044442226</v>
      </c>
      <c r="G48" s="228" t="n">
        <v>0.0098814294181229</v>
      </c>
      <c r="H48" s="229" t="n">
        <v>0.00202705252860078</v>
      </c>
      <c r="I48" s="230" t="n">
        <v>0.00167676681006887</v>
      </c>
      <c r="J48" s="228" t="n">
        <v>0.00148840117913309</v>
      </c>
      <c r="K48" s="228" t="n">
        <v>0.0631126656795931</v>
      </c>
      <c r="L48" s="228" t="n">
        <v>0.012572991483297</v>
      </c>
      <c r="M48" s="229" t="n">
        <v>0.00549348479824093</v>
      </c>
      <c r="N48" s="230" t="n">
        <v>0.00185941543606718</v>
      </c>
      <c r="O48" s="228" t="n">
        <v>-0.0013562945728436</v>
      </c>
      <c r="P48" s="228" t="n">
        <v>0.188644443773275</v>
      </c>
      <c r="Q48" s="228" t="n">
        <v>0.0482497751716623</v>
      </c>
      <c r="R48" s="229" t="n">
        <v>0.00306064158863146</v>
      </c>
      <c r="S48" s="230" t="n">
        <v>-0.00774986308998359</v>
      </c>
      <c r="T48" s="228" t="n">
        <v>0.00563417293296483</v>
      </c>
      <c r="U48" s="231" t="n">
        <v>1</v>
      </c>
      <c r="V48" s="231" t="n">
        <v>0</v>
      </c>
      <c r="W48" s="231" t="n">
        <v>0</v>
      </c>
      <c r="X48" s="231" t="n">
        <v>0</v>
      </c>
      <c r="Y48" s="231" t="n">
        <v>0</v>
      </c>
      <c r="Z48" s="228" t="n">
        <v>0.0322043611965038</v>
      </c>
      <c r="AA48" s="228" t="n">
        <v>0.00296222464113548</v>
      </c>
      <c r="AB48" s="229" t="n">
        <v>0.00240847642568095</v>
      </c>
      <c r="AC48" s="230" t="n">
        <v>0.00130575787870089</v>
      </c>
      <c r="AD48" s="228" t="n">
        <v>0.000751517769257904</v>
      </c>
      <c r="AE48" s="228" t="n">
        <v>0.045645549285511</v>
      </c>
      <c r="AF48" s="228" t="n">
        <v>0.0216238689517338</v>
      </c>
      <c r="AG48" s="229" t="n">
        <v>-0.00655142606011191</v>
      </c>
      <c r="AH48" s="230" t="n">
        <v>-0.00189761251510456</v>
      </c>
      <c r="AI48" s="228" t="n">
        <v>-0.00266331741724668</v>
      </c>
      <c r="AJ48" s="232" t="n">
        <v>1</v>
      </c>
      <c r="AK48" s="232" t="n">
        <v>0</v>
      </c>
      <c r="AL48" s="232" t="n">
        <v>0</v>
      </c>
      <c r="AM48" s="232" t="n">
        <v>0</v>
      </c>
      <c r="AN48" s="232" t="n">
        <v>0</v>
      </c>
      <c r="AO48" s="232" t="n">
        <v>1</v>
      </c>
      <c r="AP48" s="232" t="n">
        <v>0</v>
      </c>
      <c r="AQ48" s="232" t="n">
        <v>0</v>
      </c>
      <c r="AR48" s="232" t="n">
        <v>0</v>
      </c>
      <c r="AS48" s="232" t="n">
        <v>0</v>
      </c>
      <c r="AT48" s="232" t="n">
        <v>1</v>
      </c>
      <c r="AU48" s="232" t="n">
        <v>0</v>
      </c>
      <c r="AV48" s="232" t="n">
        <v>0</v>
      </c>
      <c r="AW48" s="232" t="n">
        <v>0</v>
      </c>
      <c r="AX48" s="232" t="n">
        <v>0</v>
      </c>
      <c r="AY48" s="232" t="n">
        <v>1</v>
      </c>
      <c r="AZ48" s="232" t="n">
        <v>0</v>
      </c>
      <c r="BA48" s="232" t="n">
        <v>0</v>
      </c>
      <c r="BB48" s="232" t="n">
        <v>0</v>
      </c>
      <c r="BC48" s="232" t="n">
        <v>0</v>
      </c>
      <c r="BD48" s="232" t="n">
        <v>1</v>
      </c>
      <c r="BE48" s="232" t="n">
        <v>0</v>
      </c>
      <c r="BF48" s="232" t="n">
        <v>0</v>
      </c>
      <c r="BG48" s="232" t="n">
        <v>0</v>
      </c>
      <c r="BH48" s="232" t="n">
        <v>0</v>
      </c>
      <c r="BI48" s="232"/>
      <c r="BJ48" s="232"/>
      <c r="BK48" s="232"/>
      <c r="BM48" s="217"/>
      <c r="BN48" s="232"/>
      <c r="BO48" s="232"/>
      <c r="BP48" s="232"/>
      <c r="BS48" s="232"/>
      <c r="BT48" s="232"/>
      <c r="BU48" s="232"/>
      <c r="BW48" s="217"/>
      <c r="BX48" s="233"/>
      <c r="BY48" s="233"/>
      <c r="BZ48" s="233"/>
      <c r="CA48" s="233"/>
      <c r="CB48" s="234"/>
      <c r="CC48" s="233"/>
      <c r="CD48" s="233"/>
      <c r="CE48" s="233"/>
      <c r="CF48" s="233"/>
      <c r="CG48" s="234"/>
      <c r="CH48" s="233"/>
      <c r="CI48" s="233"/>
      <c r="CJ48" s="233"/>
      <c r="CK48" s="233"/>
      <c r="CL48" s="234"/>
      <c r="CM48" s="233"/>
      <c r="CN48" s="233"/>
      <c r="CO48" s="233"/>
      <c r="CP48" s="233"/>
      <c r="CQ48" s="234"/>
      <c r="CR48" s="233"/>
      <c r="CS48" s="233"/>
      <c r="CT48" s="233"/>
      <c r="CU48" s="233"/>
      <c r="CV48" s="234"/>
      <c r="CW48" s="233"/>
      <c r="CX48" s="233"/>
      <c r="CY48" s="233"/>
      <c r="CZ48" s="233"/>
      <c r="DA48" s="234"/>
      <c r="DB48" s="233"/>
      <c r="DC48" s="233"/>
      <c r="DD48" s="233"/>
      <c r="DE48" s="233"/>
      <c r="DF48" s="234"/>
      <c r="DG48" s="233"/>
      <c r="DH48" s="233"/>
      <c r="DI48" s="233"/>
      <c r="DJ48" s="233"/>
      <c r="DK48" s="234"/>
    </row>
    <row r="49" customFormat="false" ht="12.75" hidden="false" customHeight="false" outlineLevel="0" collapsed="false">
      <c r="A49" s="228" t="n">
        <v>0.0563175493938937</v>
      </c>
      <c r="B49" s="228" t="n">
        <v>0.0190257989276319</v>
      </c>
      <c r="C49" s="229" t="n">
        <v>0.00253461551402401</v>
      </c>
      <c r="D49" s="230" t="n">
        <v>0.00370214446430602</v>
      </c>
      <c r="E49" s="228" t="n">
        <v>-0.00182497466650032</v>
      </c>
      <c r="F49" s="228" t="n">
        <v>0.0693403044442226</v>
      </c>
      <c r="G49" s="228" t="n">
        <v>0.0098814294181229</v>
      </c>
      <c r="H49" s="229" t="n">
        <v>0.00202705252860078</v>
      </c>
      <c r="I49" s="230" t="n">
        <v>0.00167676681006887</v>
      </c>
      <c r="J49" s="228" t="n">
        <v>0.00148840117913309</v>
      </c>
      <c r="K49" s="228" t="n">
        <v>0.0631126656795931</v>
      </c>
      <c r="L49" s="228" t="n">
        <v>0.012572991483297</v>
      </c>
      <c r="M49" s="229" t="n">
        <v>0.00549348479824093</v>
      </c>
      <c r="N49" s="230" t="n">
        <v>0.00185941543606718</v>
      </c>
      <c r="O49" s="228" t="n">
        <v>-0.0013562945728436</v>
      </c>
      <c r="P49" s="228" t="n">
        <v>0.188644443773275</v>
      </c>
      <c r="Q49" s="228" t="n">
        <v>0.0482497751716623</v>
      </c>
      <c r="R49" s="229" t="n">
        <v>0.00306064158863146</v>
      </c>
      <c r="S49" s="230" t="n">
        <v>-0.00774986308998359</v>
      </c>
      <c r="T49" s="228" t="n">
        <v>0.00563417293296483</v>
      </c>
      <c r="U49" s="231" t="n">
        <v>1</v>
      </c>
      <c r="V49" s="231" t="n">
        <v>0</v>
      </c>
      <c r="W49" s="231" t="n">
        <v>0</v>
      </c>
      <c r="X49" s="231" t="n">
        <v>0</v>
      </c>
      <c r="Y49" s="231" t="n">
        <v>0</v>
      </c>
      <c r="Z49" s="228" t="n">
        <v>0.0322043611965038</v>
      </c>
      <c r="AA49" s="228" t="n">
        <v>0.00296222464113548</v>
      </c>
      <c r="AB49" s="229" t="n">
        <v>0.00240847642568095</v>
      </c>
      <c r="AC49" s="230" t="n">
        <v>0.00130575787870089</v>
      </c>
      <c r="AD49" s="228" t="n">
        <v>0.000751517769257904</v>
      </c>
      <c r="AE49" s="228" t="n">
        <v>0.045645549285511</v>
      </c>
      <c r="AF49" s="228" t="n">
        <v>0.0216238689517338</v>
      </c>
      <c r="AG49" s="229" t="n">
        <v>-0.00655142606011191</v>
      </c>
      <c r="AH49" s="230" t="n">
        <v>-0.00189761251510456</v>
      </c>
      <c r="AI49" s="228" t="n">
        <v>-0.00266331741724668</v>
      </c>
      <c r="AJ49" s="232" t="n">
        <v>1</v>
      </c>
      <c r="AK49" s="232" t="n">
        <v>0</v>
      </c>
      <c r="AL49" s="232" t="n">
        <v>0</v>
      </c>
      <c r="AM49" s="232" t="n">
        <v>0</v>
      </c>
      <c r="AN49" s="232" t="n">
        <v>0</v>
      </c>
      <c r="AO49" s="232" t="n">
        <v>1</v>
      </c>
      <c r="AP49" s="232" t="n">
        <v>0</v>
      </c>
      <c r="AQ49" s="232" t="n">
        <v>0</v>
      </c>
      <c r="AR49" s="232" t="n">
        <v>0</v>
      </c>
      <c r="AS49" s="232" t="n">
        <v>0</v>
      </c>
      <c r="AT49" s="232" t="n">
        <v>1</v>
      </c>
      <c r="AU49" s="232" t="n">
        <v>0</v>
      </c>
      <c r="AV49" s="232" t="n">
        <v>0</v>
      </c>
      <c r="AW49" s="232" t="n">
        <v>0</v>
      </c>
      <c r="AX49" s="232" t="n">
        <v>0</v>
      </c>
      <c r="AY49" s="232" t="n">
        <v>1</v>
      </c>
      <c r="AZ49" s="232" t="n">
        <v>0</v>
      </c>
      <c r="BA49" s="232" t="n">
        <v>0</v>
      </c>
      <c r="BB49" s="232" t="n">
        <v>0</v>
      </c>
      <c r="BC49" s="232" t="n">
        <v>0</v>
      </c>
      <c r="BD49" s="232" t="n">
        <v>1</v>
      </c>
      <c r="BE49" s="232" t="n">
        <v>0</v>
      </c>
      <c r="BF49" s="232" t="n">
        <v>0</v>
      </c>
      <c r="BG49" s="232" t="n">
        <v>0</v>
      </c>
      <c r="BH49" s="232" t="n">
        <v>0</v>
      </c>
      <c r="BI49" s="232"/>
      <c r="BJ49" s="232"/>
      <c r="BK49" s="232"/>
      <c r="BM49" s="217"/>
      <c r="BN49" s="232"/>
      <c r="BO49" s="232"/>
      <c r="BP49" s="232"/>
      <c r="BS49" s="232"/>
      <c r="BT49" s="232"/>
      <c r="BU49" s="232"/>
      <c r="BW49" s="217"/>
      <c r="BX49" s="233"/>
      <c r="BY49" s="233"/>
      <c r="BZ49" s="233"/>
      <c r="CA49" s="233"/>
      <c r="CB49" s="234"/>
      <c r="CC49" s="233"/>
      <c r="CD49" s="233"/>
      <c r="CE49" s="233"/>
      <c r="CF49" s="233"/>
      <c r="CG49" s="234"/>
      <c r="CH49" s="233"/>
      <c r="CI49" s="233"/>
      <c r="CJ49" s="233"/>
      <c r="CK49" s="233"/>
      <c r="CL49" s="234"/>
      <c r="CM49" s="233"/>
      <c r="CN49" s="233"/>
      <c r="CO49" s="233"/>
      <c r="CP49" s="233"/>
      <c r="CQ49" s="234"/>
      <c r="CR49" s="233"/>
      <c r="CS49" s="233"/>
      <c r="CT49" s="233"/>
      <c r="CU49" s="233"/>
      <c r="CV49" s="234"/>
      <c r="CW49" s="233"/>
      <c r="CX49" s="233"/>
      <c r="CY49" s="233"/>
      <c r="CZ49" s="233"/>
      <c r="DA49" s="234"/>
      <c r="DB49" s="233"/>
      <c r="DC49" s="233"/>
      <c r="DD49" s="233"/>
      <c r="DE49" s="233"/>
      <c r="DF49" s="234"/>
      <c r="DG49" s="233"/>
      <c r="DH49" s="233"/>
      <c r="DI49" s="233"/>
      <c r="DJ49" s="233"/>
      <c r="DK49" s="234"/>
    </row>
    <row r="50" customFormat="false" ht="12.75" hidden="false" customHeight="false" outlineLevel="0" collapsed="false">
      <c r="A50" s="228" t="n">
        <v>0.0563175493938937</v>
      </c>
      <c r="B50" s="228" t="n">
        <v>0.0190257989276319</v>
      </c>
      <c r="C50" s="229" t="n">
        <v>0.00253461551402401</v>
      </c>
      <c r="D50" s="230" t="n">
        <v>0.00370214446430602</v>
      </c>
      <c r="E50" s="228" t="n">
        <v>-0.00182497466650032</v>
      </c>
      <c r="F50" s="228" t="n">
        <v>0.0693403044442226</v>
      </c>
      <c r="G50" s="228" t="n">
        <v>0.0098814294181229</v>
      </c>
      <c r="H50" s="229" t="n">
        <v>0.00202705252860078</v>
      </c>
      <c r="I50" s="230" t="n">
        <v>0.00167676681006887</v>
      </c>
      <c r="J50" s="228" t="n">
        <v>0.00148840117913309</v>
      </c>
      <c r="K50" s="228" t="n">
        <v>0.0631126656795931</v>
      </c>
      <c r="L50" s="228" t="n">
        <v>0.012572991483297</v>
      </c>
      <c r="M50" s="229" t="n">
        <v>0.00549348479824093</v>
      </c>
      <c r="N50" s="230" t="n">
        <v>0.00185941543606718</v>
      </c>
      <c r="O50" s="228" t="n">
        <v>-0.0013562945728436</v>
      </c>
      <c r="P50" s="228" t="n">
        <v>0.188644443773275</v>
      </c>
      <c r="Q50" s="228" t="n">
        <v>0.0482497751716623</v>
      </c>
      <c r="R50" s="229" t="n">
        <v>0.00306064158863146</v>
      </c>
      <c r="S50" s="230" t="n">
        <v>-0.00774986308998359</v>
      </c>
      <c r="T50" s="228" t="n">
        <v>0.00563417293296483</v>
      </c>
      <c r="U50" s="231" t="n">
        <v>1</v>
      </c>
      <c r="V50" s="231" t="n">
        <v>0</v>
      </c>
      <c r="W50" s="231" t="n">
        <v>0</v>
      </c>
      <c r="X50" s="231" t="n">
        <v>0</v>
      </c>
      <c r="Y50" s="231" t="n">
        <v>0</v>
      </c>
      <c r="Z50" s="228" t="n">
        <v>0.0322043611965038</v>
      </c>
      <c r="AA50" s="228" t="n">
        <v>0.00296222464113548</v>
      </c>
      <c r="AB50" s="229" t="n">
        <v>0.00240847642568095</v>
      </c>
      <c r="AC50" s="230" t="n">
        <v>0.00130575787870089</v>
      </c>
      <c r="AD50" s="228" t="n">
        <v>0.000751517769257904</v>
      </c>
      <c r="AE50" s="228" t="n">
        <v>0.045645549285511</v>
      </c>
      <c r="AF50" s="228" t="n">
        <v>0.0216238689517338</v>
      </c>
      <c r="AG50" s="229" t="n">
        <v>-0.00655142606011191</v>
      </c>
      <c r="AH50" s="230" t="n">
        <v>-0.00189761251510456</v>
      </c>
      <c r="AI50" s="228" t="n">
        <v>-0.00266331741724668</v>
      </c>
      <c r="AJ50" s="232" t="n">
        <v>1</v>
      </c>
      <c r="AK50" s="232" t="n">
        <v>0</v>
      </c>
      <c r="AL50" s="232" t="n">
        <v>0</v>
      </c>
      <c r="AM50" s="232" t="n">
        <v>0</v>
      </c>
      <c r="AN50" s="232" t="n">
        <v>0</v>
      </c>
      <c r="AO50" s="232" t="n">
        <v>1</v>
      </c>
      <c r="AP50" s="232" t="n">
        <v>0</v>
      </c>
      <c r="AQ50" s="232" t="n">
        <v>0</v>
      </c>
      <c r="AR50" s="232" t="n">
        <v>0</v>
      </c>
      <c r="AS50" s="232" t="n">
        <v>0</v>
      </c>
      <c r="AT50" s="232" t="n">
        <v>1</v>
      </c>
      <c r="AU50" s="232" t="n">
        <v>0</v>
      </c>
      <c r="AV50" s="232" t="n">
        <v>0</v>
      </c>
      <c r="AW50" s="232" t="n">
        <v>0</v>
      </c>
      <c r="AX50" s="232" t="n">
        <v>0</v>
      </c>
      <c r="AY50" s="232" t="n">
        <v>1</v>
      </c>
      <c r="AZ50" s="232" t="n">
        <v>0</v>
      </c>
      <c r="BA50" s="232" t="n">
        <v>0</v>
      </c>
      <c r="BB50" s="232" t="n">
        <v>0</v>
      </c>
      <c r="BC50" s="232" t="n">
        <v>0</v>
      </c>
      <c r="BD50" s="232" t="n">
        <v>1</v>
      </c>
      <c r="BE50" s="232" t="n">
        <v>0</v>
      </c>
      <c r="BF50" s="232" t="n">
        <v>0</v>
      </c>
      <c r="BG50" s="232" t="n">
        <v>0</v>
      </c>
      <c r="BH50" s="232" t="n">
        <v>0</v>
      </c>
      <c r="BI50" s="232"/>
      <c r="BJ50" s="232"/>
      <c r="BK50" s="232"/>
      <c r="BM50" s="217"/>
      <c r="BN50" s="232"/>
      <c r="BO50" s="232"/>
      <c r="BP50" s="232"/>
      <c r="BS50" s="232"/>
      <c r="BT50" s="232"/>
      <c r="BU50" s="232"/>
      <c r="BW50" s="217"/>
      <c r="BX50" s="233"/>
      <c r="BY50" s="233"/>
      <c r="BZ50" s="233"/>
      <c r="CA50" s="233"/>
      <c r="CB50" s="234"/>
      <c r="CC50" s="233"/>
      <c r="CD50" s="233"/>
      <c r="CE50" s="233"/>
      <c r="CF50" s="233"/>
      <c r="CG50" s="234"/>
      <c r="CH50" s="233"/>
      <c r="CI50" s="233"/>
      <c r="CJ50" s="233"/>
      <c r="CK50" s="233"/>
      <c r="CL50" s="234"/>
      <c r="CM50" s="233"/>
      <c r="CN50" s="233"/>
      <c r="CO50" s="233"/>
      <c r="CP50" s="233"/>
      <c r="CQ50" s="234"/>
      <c r="CR50" s="233"/>
      <c r="CS50" s="233"/>
      <c r="CT50" s="233"/>
      <c r="CU50" s="233"/>
      <c r="CV50" s="234"/>
      <c r="CW50" s="233"/>
      <c r="CX50" s="233"/>
      <c r="CY50" s="233"/>
      <c r="CZ50" s="233"/>
      <c r="DA50" s="234"/>
      <c r="DB50" s="233"/>
      <c r="DC50" s="233"/>
      <c r="DD50" s="233"/>
      <c r="DE50" s="233"/>
      <c r="DF50" s="234"/>
      <c r="DG50" s="233"/>
      <c r="DH50" s="233"/>
      <c r="DI50" s="233"/>
      <c r="DJ50" s="233"/>
      <c r="DK50" s="234"/>
    </row>
    <row r="51" customFormat="false" ht="12.75" hidden="false" customHeight="false" outlineLevel="0" collapsed="false">
      <c r="A51" s="228" t="n">
        <v>0.0563175493938937</v>
      </c>
      <c r="B51" s="228" t="n">
        <v>0.0190257989276319</v>
      </c>
      <c r="C51" s="229" t="n">
        <v>0.00253461551402401</v>
      </c>
      <c r="D51" s="230" t="n">
        <v>0.00370214446430602</v>
      </c>
      <c r="E51" s="228" t="n">
        <v>-0.00182497466650032</v>
      </c>
      <c r="F51" s="228" t="n">
        <v>0.0693403044442226</v>
      </c>
      <c r="G51" s="228" t="n">
        <v>0.0098814294181229</v>
      </c>
      <c r="H51" s="229" t="n">
        <v>0.00202705252860078</v>
      </c>
      <c r="I51" s="230" t="n">
        <v>0.00167676681006887</v>
      </c>
      <c r="J51" s="228" t="n">
        <v>0.00148840117913309</v>
      </c>
      <c r="K51" s="228" t="n">
        <v>0.0631126656795931</v>
      </c>
      <c r="L51" s="228" t="n">
        <v>0.012572991483297</v>
      </c>
      <c r="M51" s="229" t="n">
        <v>0.00549348479824093</v>
      </c>
      <c r="N51" s="230" t="n">
        <v>0.00185941543606718</v>
      </c>
      <c r="O51" s="228" t="n">
        <v>-0.0013562945728436</v>
      </c>
      <c r="P51" s="228" t="n">
        <v>0.188644443773275</v>
      </c>
      <c r="Q51" s="228" t="n">
        <v>0.0482497751716623</v>
      </c>
      <c r="R51" s="229" t="n">
        <v>0.00306064158863146</v>
      </c>
      <c r="S51" s="230" t="n">
        <v>-0.00774986308998359</v>
      </c>
      <c r="T51" s="228" t="n">
        <v>0.00563417293296483</v>
      </c>
      <c r="U51" s="231" t="n">
        <v>1</v>
      </c>
      <c r="V51" s="231" t="n">
        <v>0</v>
      </c>
      <c r="W51" s="231" t="n">
        <v>0</v>
      </c>
      <c r="X51" s="231" t="n">
        <v>0</v>
      </c>
      <c r="Y51" s="231" t="n">
        <v>0</v>
      </c>
      <c r="Z51" s="228" t="n">
        <v>0.0322043611965038</v>
      </c>
      <c r="AA51" s="228" t="n">
        <v>0.00296222464113548</v>
      </c>
      <c r="AB51" s="229" t="n">
        <v>0.00240847642568095</v>
      </c>
      <c r="AC51" s="230" t="n">
        <v>0.00130575787870089</v>
      </c>
      <c r="AD51" s="228" t="n">
        <v>0.000751517769257904</v>
      </c>
      <c r="AE51" s="228" t="n">
        <v>0.045645549285511</v>
      </c>
      <c r="AF51" s="228" t="n">
        <v>0.0216238689517338</v>
      </c>
      <c r="AG51" s="229" t="n">
        <v>-0.00655142606011191</v>
      </c>
      <c r="AH51" s="230" t="n">
        <v>-0.00189761251510456</v>
      </c>
      <c r="AI51" s="228" t="n">
        <v>-0.00266331741724668</v>
      </c>
      <c r="AJ51" s="232" t="n">
        <v>1</v>
      </c>
      <c r="AK51" s="232" t="n">
        <v>0</v>
      </c>
      <c r="AL51" s="232" t="n">
        <v>0</v>
      </c>
      <c r="AM51" s="232" t="n">
        <v>0</v>
      </c>
      <c r="AN51" s="232" t="n">
        <v>0</v>
      </c>
      <c r="AO51" s="232" t="n">
        <v>1</v>
      </c>
      <c r="AP51" s="232" t="n">
        <v>0</v>
      </c>
      <c r="AQ51" s="232" t="n">
        <v>0</v>
      </c>
      <c r="AR51" s="232" t="n">
        <v>0</v>
      </c>
      <c r="AS51" s="232" t="n">
        <v>0</v>
      </c>
      <c r="AT51" s="232" t="n">
        <v>1</v>
      </c>
      <c r="AU51" s="232" t="n">
        <v>0</v>
      </c>
      <c r="AV51" s="232" t="n">
        <v>0</v>
      </c>
      <c r="AW51" s="232" t="n">
        <v>0</v>
      </c>
      <c r="AX51" s="232" t="n">
        <v>0</v>
      </c>
      <c r="AY51" s="232" t="n">
        <v>1</v>
      </c>
      <c r="AZ51" s="232" t="n">
        <v>0</v>
      </c>
      <c r="BA51" s="232" t="n">
        <v>0</v>
      </c>
      <c r="BB51" s="232" t="n">
        <v>0</v>
      </c>
      <c r="BC51" s="232" t="n">
        <v>0</v>
      </c>
      <c r="BD51" s="232" t="n">
        <v>1</v>
      </c>
      <c r="BE51" s="232" t="n">
        <v>0</v>
      </c>
      <c r="BF51" s="232" t="n">
        <v>0</v>
      </c>
      <c r="BG51" s="232" t="n">
        <v>0</v>
      </c>
      <c r="BH51" s="232" t="n">
        <v>0</v>
      </c>
      <c r="BI51" s="232"/>
      <c r="BJ51" s="232"/>
      <c r="BK51" s="232"/>
      <c r="BM51" s="217"/>
      <c r="BN51" s="232"/>
      <c r="BO51" s="232"/>
      <c r="BP51" s="232"/>
      <c r="BS51" s="232"/>
      <c r="BT51" s="232"/>
      <c r="BU51" s="232"/>
      <c r="BW51" s="217"/>
      <c r="BX51" s="233"/>
      <c r="BY51" s="233"/>
      <c r="BZ51" s="233"/>
      <c r="CA51" s="233"/>
      <c r="CB51" s="234"/>
      <c r="CC51" s="233"/>
      <c r="CD51" s="233"/>
      <c r="CE51" s="233"/>
      <c r="CF51" s="233"/>
      <c r="CG51" s="234"/>
      <c r="CH51" s="233"/>
      <c r="CI51" s="233"/>
      <c r="CJ51" s="233"/>
      <c r="CK51" s="233"/>
      <c r="CL51" s="234"/>
      <c r="CM51" s="233"/>
      <c r="CN51" s="233"/>
      <c r="CO51" s="233"/>
      <c r="CP51" s="233"/>
      <c r="CQ51" s="234"/>
      <c r="CR51" s="233"/>
      <c r="CS51" s="233"/>
      <c r="CT51" s="233"/>
      <c r="CU51" s="233"/>
      <c r="CV51" s="234"/>
      <c r="CW51" s="233"/>
      <c r="CX51" s="233"/>
      <c r="CY51" s="233"/>
      <c r="CZ51" s="233"/>
      <c r="DA51" s="234"/>
      <c r="DB51" s="233"/>
      <c r="DC51" s="233"/>
      <c r="DD51" s="233"/>
      <c r="DE51" s="233"/>
      <c r="DF51" s="234"/>
      <c r="DG51" s="233"/>
      <c r="DH51" s="233"/>
      <c r="DI51" s="233"/>
      <c r="DJ51" s="233"/>
      <c r="DK51" s="234"/>
    </row>
    <row r="52" customFormat="false" ht="12.75" hidden="false" customHeight="false" outlineLevel="0" collapsed="false">
      <c r="A52" s="228" t="n">
        <v>0.0563175493938937</v>
      </c>
      <c r="B52" s="228" t="n">
        <v>0.0190257989276319</v>
      </c>
      <c r="C52" s="229" t="n">
        <v>0.00253461551402401</v>
      </c>
      <c r="D52" s="230" t="n">
        <v>0.00370214446430602</v>
      </c>
      <c r="E52" s="228" t="n">
        <v>-0.00182497466650032</v>
      </c>
      <c r="F52" s="228" t="n">
        <v>0.0693403044442226</v>
      </c>
      <c r="G52" s="228" t="n">
        <v>0.0098814294181229</v>
      </c>
      <c r="H52" s="229" t="n">
        <v>0.00202705252860078</v>
      </c>
      <c r="I52" s="230" t="n">
        <v>0.00167676681006887</v>
      </c>
      <c r="J52" s="228" t="n">
        <v>0.00148840117913309</v>
      </c>
      <c r="K52" s="228" t="n">
        <v>0.0631126656795931</v>
      </c>
      <c r="L52" s="228" t="n">
        <v>0.012572991483297</v>
      </c>
      <c r="M52" s="229" t="n">
        <v>0.00549348479824093</v>
      </c>
      <c r="N52" s="230" t="n">
        <v>0.00185941543606718</v>
      </c>
      <c r="O52" s="228" t="n">
        <v>-0.0013562945728436</v>
      </c>
      <c r="P52" s="228" t="n">
        <v>0.188644443773275</v>
      </c>
      <c r="Q52" s="228" t="n">
        <v>0.0482497751716623</v>
      </c>
      <c r="R52" s="229" t="n">
        <v>0.00306064158863146</v>
      </c>
      <c r="S52" s="230" t="n">
        <v>-0.00774986308998359</v>
      </c>
      <c r="T52" s="228" t="n">
        <v>0.00563417293296483</v>
      </c>
      <c r="U52" s="231" t="n">
        <v>1</v>
      </c>
      <c r="V52" s="231" t="n">
        <v>0</v>
      </c>
      <c r="W52" s="231" t="n">
        <v>0</v>
      </c>
      <c r="X52" s="231" t="n">
        <v>0</v>
      </c>
      <c r="Y52" s="231" t="n">
        <v>0</v>
      </c>
      <c r="Z52" s="228" t="n">
        <v>0.0322043611965038</v>
      </c>
      <c r="AA52" s="228" t="n">
        <v>0.00296222464113548</v>
      </c>
      <c r="AB52" s="229" t="n">
        <v>0.00240847642568095</v>
      </c>
      <c r="AC52" s="230" t="n">
        <v>0.00130575787870089</v>
      </c>
      <c r="AD52" s="228" t="n">
        <v>0.000751517769257904</v>
      </c>
      <c r="AE52" s="228" t="n">
        <v>0.045645549285511</v>
      </c>
      <c r="AF52" s="228" t="n">
        <v>0.0216238689517338</v>
      </c>
      <c r="AG52" s="229" t="n">
        <v>-0.00655142606011191</v>
      </c>
      <c r="AH52" s="230" t="n">
        <v>-0.00189761251510456</v>
      </c>
      <c r="AI52" s="228" t="n">
        <v>-0.00266331741724668</v>
      </c>
      <c r="AJ52" s="232" t="n">
        <v>1</v>
      </c>
      <c r="AK52" s="232" t="n">
        <v>0</v>
      </c>
      <c r="AL52" s="232" t="n">
        <v>0</v>
      </c>
      <c r="AM52" s="232" t="n">
        <v>0</v>
      </c>
      <c r="AN52" s="232" t="n">
        <v>0</v>
      </c>
      <c r="AO52" s="232" t="n">
        <v>1</v>
      </c>
      <c r="AP52" s="232" t="n">
        <v>0</v>
      </c>
      <c r="AQ52" s="232" t="n">
        <v>0</v>
      </c>
      <c r="AR52" s="232" t="n">
        <v>0</v>
      </c>
      <c r="AS52" s="232" t="n">
        <v>0</v>
      </c>
      <c r="AT52" s="232" t="n">
        <v>1</v>
      </c>
      <c r="AU52" s="232" t="n">
        <v>0</v>
      </c>
      <c r="AV52" s="232" t="n">
        <v>0</v>
      </c>
      <c r="AW52" s="232" t="n">
        <v>0</v>
      </c>
      <c r="AX52" s="232" t="n">
        <v>0</v>
      </c>
      <c r="AY52" s="232" t="n">
        <v>1</v>
      </c>
      <c r="AZ52" s="232" t="n">
        <v>0</v>
      </c>
      <c r="BA52" s="232" t="n">
        <v>0</v>
      </c>
      <c r="BB52" s="232" t="n">
        <v>0</v>
      </c>
      <c r="BC52" s="232" t="n">
        <v>0</v>
      </c>
      <c r="BD52" s="232" t="n">
        <v>1</v>
      </c>
      <c r="BE52" s="232" t="n">
        <v>0</v>
      </c>
      <c r="BF52" s="232" t="n">
        <v>0</v>
      </c>
      <c r="BG52" s="232" t="n">
        <v>0</v>
      </c>
      <c r="BH52" s="232" t="n">
        <v>0</v>
      </c>
      <c r="BI52" s="232"/>
      <c r="BJ52" s="232"/>
      <c r="BK52" s="232"/>
      <c r="BM52" s="217"/>
      <c r="BN52" s="232"/>
      <c r="BO52" s="232"/>
      <c r="BP52" s="232"/>
      <c r="BS52" s="232"/>
      <c r="BT52" s="232"/>
      <c r="BU52" s="232"/>
      <c r="BW52" s="217"/>
      <c r="BX52" s="233"/>
      <c r="BY52" s="233"/>
      <c r="BZ52" s="233"/>
      <c r="CA52" s="233"/>
      <c r="CB52" s="234"/>
      <c r="CC52" s="233"/>
      <c r="CD52" s="233"/>
      <c r="CE52" s="233"/>
      <c r="CF52" s="233"/>
      <c r="CG52" s="234"/>
      <c r="CH52" s="233"/>
      <c r="CI52" s="233"/>
      <c r="CJ52" s="233"/>
      <c r="CK52" s="233"/>
      <c r="CL52" s="234"/>
      <c r="CM52" s="233"/>
      <c r="CN52" s="233"/>
      <c r="CO52" s="233"/>
      <c r="CP52" s="233"/>
      <c r="CQ52" s="234"/>
      <c r="CR52" s="233"/>
      <c r="CS52" s="233"/>
      <c r="CT52" s="233"/>
      <c r="CU52" s="233"/>
      <c r="CV52" s="234"/>
      <c r="CW52" s="233"/>
      <c r="CX52" s="233"/>
      <c r="CY52" s="233"/>
      <c r="CZ52" s="233"/>
      <c r="DA52" s="234"/>
      <c r="DB52" s="233"/>
      <c r="DC52" s="233"/>
      <c r="DD52" s="233"/>
      <c r="DE52" s="233"/>
      <c r="DF52" s="234"/>
      <c r="DG52" s="233"/>
      <c r="DH52" s="233"/>
      <c r="DI52" s="233"/>
      <c r="DJ52" s="233"/>
      <c r="DK52" s="234"/>
    </row>
    <row r="53" customFormat="false" ht="12.75" hidden="false" customHeight="false" outlineLevel="0" collapsed="false">
      <c r="A53" s="228" t="n">
        <v>0.0563175493938937</v>
      </c>
      <c r="B53" s="228" t="n">
        <v>0.0190257989276319</v>
      </c>
      <c r="C53" s="229" t="n">
        <v>0.00253461551402401</v>
      </c>
      <c r="D53" s="230" t="n">
        <v>0.00370214446430602</v>
      </c>
      <c r="E53" s="228" t="n">
        <v>-0.00182497466650032</v>
      </c>
      <c r="F53" s="228" t="n">
        <v>0.0693403044442226</v>
      </c>
      <c r="G53" s="228" t="n">
        <v>0.0098814294181229</v>
      </c>
      <c r="H53" s="229" t="n">
        <v>0.00202705252860078</v>
      </c>
      <c r="I53" s="230" t="n">
        <v>0.00167676681006887</v>
      </c>
      <c r="J53" s="228" t="n">
        <v>0.00148840117913309</v>
      </c>
      <c r="K53" s="228" t="n">
        <v>0.0631126656795931</v>
      </c>
      <c r="L53" s="228" t="n">
        <v>0.012572991483297</v>
      </c>
      <c r="M53" s="229" t="n">
        <v>0.00549348479824093</v>
      </c>
      <c r="N53" s="230" t="n">
        <v>0.00185941543606718</v>
      </c>
      <c r="O53" s="228" t="n">
        <v>-0.0013562945728436</v>
      </c>
      <c r="P53" s="228" t="n">
        <v>0.188644443773275</v>
      </c>
      <c r="Q53" s="228" t="n">
        <v>0.0482497751716623</v>
      </c>
      <c r="R53" s="229" t="n">
        <v>0.00306064158863146</v>
      </c>
      <c r="S53" s="230" t="n">
        <v>-0.00774986308998359</v>
      </c>
      <c r="T53" s="228" t="n">
        <v>0.00563417293296483</v>
      </c>
      <c r="U53" s="231" t="n">
        <v>1</v>
      </c>
      <c r="V53" s="231" t="n">
        <v>0</v>
      </c>
      <c r="W53" s="231" t="n">
        <v>0</v>
      </c>
      <c r="X53" s="231" t="n">
        <v>0</v>
      </c>
      <c r="Y53" s="231" t="n">
        <v>0</v>
      </c>
      <c r="Z53" s="228" t="n">
        <v>0.0322043611965038</v>
      </c>
      <c r="AA53" s="228" t="n">
        <v>0.00296222464113548</v>
      </c>
      <c r="AB53" s="229" t="n">
        <v>0.00240847642568095</v>
      </c>
      <c r="AC53" s="230" t="n">
        <v>0.00130575787870089</v>
      </c>
      <c r="AD53" s="228" t="n">
        <v>0.000751517769257904</v>
      </c>
      <c r="AE53" s="228" t="n">
        <v>0.045645549285511</v>
      </c>
      <c r="AF53" s="228" t="n">
        <v>0.0216238689517338</v>
      </c>
      <c r="AG53" s="229" t="n">
        <v>-0.00655142606011191</v>
      </c>
      <c r="AH53" s="230" t="n">
        <v>-0.00189761251510456</v>
      </c>
      <c r="AI53" s="228" t="n">
        <v>-0.00266331741724668</v>
      </c>
      <c r="AJ53" s="232" t="n">
        <v>1</v>
      </c>
      <c r="AK53" s="232" t="n">
        <v>0</v>
      </c>
      <c r="AL53" s="232" t="n">
        <v>0</v>
      </c>
      <c r="AM53" s="232" t="n">
        <v>0</v>
      </c>
      <c r="AN53" s="232" t="n">
        <v>0</v>
      </c>
      <c r="AO53" s="232" t="n">
        <v>1</v>
      </c>
      <c r="AP53" s="232" t="n">
        <v>0</v>
      </c>
      <c r="AQ53" s="232" t="n">
        <v>0</v>
      </c>
      <c r="AR53" s="232" t="n">
        <v>0</v>
      </c>
      <c r="AS53" s="232" t="n">
        <v>0</v>
      </c>
      <c r="AT53" s="232" t="n">
        <v>1</v>
      </c>
      <c r="AU53" s="232" t="n">
        <v>0</v>
      </c>
      <c r="AV53" s="232" t="n">
        <v>0</v>
      </c>
      <c r="AW53" s="232" t="n">
        <v>0</v>
      </c>
      <c r="AX53" s="232" t="n">
        <v>0</v>
      </c>
      <c r="AY53" s="232" t="n">
        <v>1</v>
      </c>
      <c r="AZ53" s="232" t="n">
        <v>0</v>
      </c>
      <c r="BA53" s="232" t="n">
        <v>0</v>
      </c>
      <c r="BB53" s="232" t="n">
        <v>0</v>
      </c>
      <c r="BC53" s="232" t="n">
        <v>0</v>
      </c>
      <c r="BD53" s="232" t="n">
        <v>1</v>
      </c>
      <c r="BE53" s="232" t="n">
        <v>0</v>
      </c>
      <c r="BF53" s="232" t="n">
        <v>0</v>
      </c>
      <c r="BG53" s="232" t="n">
        <v>0</v>
      </c>
      <c r="BH53" s="232" t="n">
        <v>0</v>
      </c>
      <c r="BI53" s="232"/>
      <c r="BJ53" s="232"/>
      <c r="BK53" s="232"/>
      <c r="BM53" s="217"/>
      <c r="BN53" s="232"/>
      <c r="BO53" s="232"/>
      <c r="BP53" s="232"/>
      <c r="BS53" s="232"/>
      <c r="BT53" s="232"/>
      <c r="BU53" s="232"/>
      <c r="BW53" s="217"/>
      <c r="BX53" s="233"/>
      <c r="BY53" s="233"/>
      <c r="BZ53" s="233"/>
      <c r="CA53" s="233"/>
      <c r="CB53" s="234"/>
      <c r="CC53" s="233"/>
      <c r="CD53" s="233"/>
      <c r="CE53" s="233"/>
      <c r="CF53" s="233"/>
      <c r="CG53" s="234"/>
      <c r="CH53" s="233"/>
      <c r="CI53" s="233"/>
      <c r="CJ53" s="233"/>
      <c r="CK53" s="233"/>
      <c r="CL53" s="234"/>
      <c r="CM53" s="233"/>
      <c r="CN53" s="233"/>
      <c r="CO53" s="233"/>
      <c r="CP53" s="233"/>
      <c r="CQ53" s="234"/>
      <c r="CR53" s="233"/>
      <c r="CS53" s="233"/>
      <c r="CT53" s="233"/>
      <c r="CU53" s="233"/>
      <c r="CV53" s="234"/>
      <c r="CW53" s="233"/>
      <c r="CX53" s="233"/>
      <c r="CY53" s="233"/>
      <c r="CZ53" s="233"/>
      <c r="DA53" s="234"/>
      <c r="DB53" s="233"/>
      <c r="DC53" s="233"/>
      <c r="DD53" s="233"/>
      <c r="DE53" s="233"/>
      <c r="DF53" s="234"/>
      <c r="DG53" s="233"/>
      <c r="DH53" s="233"/>
      <c r="DI53" s="233"/>
      <c r="DJ53" s="233"/>
      <c r="DK53" s="234"/>
    </row>
    <row r="54" customFormat="false" ht="12.75" hidden="false" customHeight="false" outlineLevel="0" collapsed="false">
      <c r="A54" s="228" t="n">
        <v>0.0563175493938937</v>
      </c>
      <c r="B54" s="228" t="n">
        <v>0.0190257989276319</v>
      </c>
      <c r="C54" s="229" t="n">
        <v>0.00253461551402401</v>
      </c>
      <c r="D54" s="230" t="n">
        <v>0.00370214446430602</v>
      </c>
      <c r="E54" s="228" t="n">
        <v>-0.00182497466650032</v>
      </c>
      <c r="F54" s="228" t="n">
        <v>0.0693403044442226</v>
      </c>
      <c r="G54" s="228" t="n">
        <v>0.0098814294181229</v>
      </c>
      <c r="H54" s="229" t="n">
        <v>0.00202705252860078</v>
      </c>
      <c r="I54" s="230" t="n">
        <v>0.00167676681006887</v>
      </c>
      <c r="J54" s="228" t="n">
        <v>0.00148840117913309</v>
      </c>
      <c r="K54" s="228" t="n">
        <v>0.0631126656795931</v>
      </c>
      <c r="L54" s="228" t="n">
        <v>0.012572991483297</v>
      </c>
      <c r="M54" s="229" t="n">
        <v>0.00549348479824093</v>
      </c>
      <c r="N54" s="230" t="n">
        <v>0.00185941543606718</v>
      </c>
      <c r="O54" s="228" t="n">
        <v>-0.0013562945728436</v>
      </c>
      <c r="P54" s="228" t="n">
        <v>0.188644443773275</v>
      </c>
      <c r="Q54" s="228" t="n">
        <v>0.0482497751716623</v>
      </c>
      <c r="R54" s="229" t="n">
        <v>0.00306064158863146</v>
      </c>
      <c r="S54" s="230" t="n">
        <v>-0.00774986308998359</v>
      </c>
      <c r="T54" s="228" t="n">
        <v>0.00563417293296483</v>
      </c>
      <c r="U54" s="231" t="n">
        <v>1</v>
      </c>
      <c r="V54" s="231" t="n">
        <v>0</v>
      </c>
      <c r="W54" s="231" t="n">
        <v>0</v>
      </c>
      <c r="X54" s="231" t="n">
        <v>0</v>
      </c>
      <c r="Y54" s="231" t="n">
        <v>0</v>
      </c>
      <c r="Z54" s="228" t="n">
        <v>0.0322043611965038</v>
      </c>
      <c r="AA54" s="228" t="n">
        <v>0.00296222464113548</v>
      </c>
      <c r="AB54" s="229" t="n">
        <v>0.00240847642568095</v>
      </c>
      <c r="AC54" s="230" t="n">
        <v>0.00130575787870089</v>
      </c>
      <c r="AD54" s="228" t="n">
        <v>0.000751517769257904</v>
      </c>
      <c r="AE54" s="228" t="n">
        <v>0.045645549285511</v>
      </c>
      <c r="AF54" s="228" t="n">
        <v>0.0216238689517338</v>
      </c>
      <c r="AG54" s="229" t="n">
        <v>-0.00655142606011191</v>
      </c>
      <c r="AH54" s="230" t="n">
        <v>-0.00189761251510456</v>
      </c>
      <c r="AI54" s="228" t="n">
        <v>-0.00266331741724668</v>
      </c>
      <c r="AJ54" s="232" t="n">
        <v>1</v>
      </c>
      <c r="AK54" s="232" t="n">
        <v>0</v>
      </c>
      <c r="AL54" s="232" t="n">
        <v>0</v>
      </c>
      <c r="AM54" s="232" t="n">
        <v>0</v>
      </c>
      <c r="AN54" s="232" t="n">
        <v>0</v>
      </c>
      <c r="AO54" s="232" t="n">
        <v>1</v>
      </c>
      <c r="AP54" s="232" t="n">
        <v>0</v>
      </c>
      <c r="AQ54" s="232" t="n">
        <v>0</v>
      </c>
      <c r="AR54" s="232" t="n">
        <v>0</v>
      </c>
      <c r="AS54" s="232" t="n">
        <v>0</v>
      </c>
      <c r="AT54" s="232" t="n">
        <v>1</v>
      </c>
      <c r="AU54" s="232" t="n">
        <v>0</v>
      </c>
      <c r="AV54" s="232" t="n">
        <v>0</v>
      </c>
      <c r="AW54" s="232" t="n">
        <v>0</v>
      </c>
      <c r="AX54" s="232" t="n">
        <v>0</v>
      </c>
      <c r="AY54" s="232" t="n">
        <v>1</v>
      </c>
      <c r="AZ54" s="232" t="n">
        <v>0</v>
      </c>
      <c r="BA54" s="232" t="n">
        <v>0</v>
      </c>
      <c r="BB54" s="232" t="n">
        <v>0</v>
      </c>
      <c r="BC54" s="232" t="n">
        <v>0</v>
      </c>
      <c r="BD54" s="232" t="n">
        <v>1</v>
      </c>
      <c r="BE54" s="232" t="n">
        <v>0</v>
      </c>
      <c r="BF54" s="232" t="n">
        <v>0</v>
      </c>
      <c r="BG54" s="232" t="n">
        <v>0</v>
      </c>
      <c r="BH54" s="232" t="n">
        <v>0</v>
      </c>
      <c r="BI54" s="232"/>
      <c r="BJ54" s="232"/>
      <c r="BK54" s="232"/>
      <c r="BM54" s="217"/>
      <c r="BN54" s="232"/>
      <c r="BO54" s="232"/>
      <c r="BP54" s="232"/>
      <c r="BS54" s="232"/>
      <c r="BT54" s="232"/>
      <c r="BU54" s="232"/>
      <c r="BW54" s="217"/>
      <c r="BX54" s="233"/>
      <c r="BY54" s="233"/>
      <c r="BZ54" s="233"/>
      <c r="CA54" s="233"/>
      <c r="CB54" s="234"/>
      <c r="CC54" s="233"/>
      <c r="CD54" s="233"/>
      <c r="CE54" s="233"/>
      <c r="CF54" s="233"/>
      <c r="CG54" s="234"/>
      <c r="CH54" s="233"/>
      <c r="CI54" s="233"/>
      <c r="CJ54" s="233"/>
      <c r="CK54" s="233"/>
      <c r="CL54" s="234"/>
      <c r="CM54" s="233"/>
      <c r="CN54" s="233"/>
      <c r="CO54" s="233"/>
      <c r="CP54" s="233"/>
      <c r="CQ54" s="234"/>
      <c r="CR54" s="233"/>
      <c r="CS54" s="233"/>
      <c r="CT54" s="233"/>
      <c r="CU54" s="233"/>
      <c r="CV54" s="234"/>
      <c r="CW54" s="233"/>
      <c r="CX54" s="233"/>
      <c r="CY54" s="233"/>
      <c r="CZ54" s="233"/>
      <c r="DA54" s="234"/>
      <c r="DB54" s="233"/>
      <c r="DC54" s="233"/>
      <c r="DD54" s="233"/>
      <c r="DE54" s="233"/>
      <c r="DF54" s="234"/>
      <c r="DG54" s="233"/>
      <c r="DH54" s="233"/>
      <c r="DI54" s="233"/>
      <c r="DJ54" s="233"/>
      <c r="DK54" s="234"/>
    </row>
    <row r="55" customFormat="false" ht="12.75" hidden="false" customHeight="false" outlineLevel="0" collapsed="false">
      <c r="A55" s="228" t="n">
        <v>0.0563175493938937</v>
      </c>
      <c r="B55" s="228" t="n">
        <v>0.0190257989276319</v>
      </c>
      <c r="C55" s="229" t="n">
        <v>0.00253461551402401</v>
      </c>
      <c r="D55" s="230" t="n">
        <v>0.00370214446430602</v>
      </c>
      <c r="E55" s="228" t="n">
        <v>-0.00182497466650032</v>
      </c>
      <c r="F55" s="228" t="n">
        <v>0.0693403044442226</v>
      </c>
      <c r="G55" s="228" t="n">
        <v>0.0098814294181229</v>
      </c>
      <c r="H55" s="229" t="n">
        <v>0.00202705252860078</v>
      </c>
      <c r="I55" s="230" t="n">
        <v>0.00167676681006887</v>
      </c>
      <c r="J55" s="228" t="n">
        <v>0.00148840117913309</v>
      </c>
      <c r="K55" s="228" t="n">
        <v>0.0631126656795931</v>
      </c>
      <c r="L55" s="228" t="n">
        <v>0.012572991483297</v>
      </c>
      <c r="M55" s="229" t="n">
        <v>0.00549348479824093</v>
      </c>
      <c r="N55" s="230" t="n">
        <v>0.00185941543606718</v>
      </c>
      <c r="O55" s="228" t="n">
        <v>-0.0013562945728436</v>
      </c>
      <c r="P55" s="228" t="n">
        <v>0.188644443773275</v>
      </c>
      <c r="Q55" s="228" t="n">
        <v>0.0482497751716623</v>
      </c>
      <c r="R55" s="229" t="n">
        <v>0.00306064158863146</v>
      </c>
      <c r="S55" s="230" t="n">
        <v>-0.00774986308998359</v>
      </c>
      <c r="T55" s="228" t="n">
        <v>0.00563417293296483</v>
      </c>
      <c r="U55" s="231" t="n">
        <v>1</v>
      </c>
      <c r="V55" s="231" t="n">
        <v>0</v>
      </c>
      <c r="W55" s="231" t="n">
        <v>0</v>
      </c>
      <c r="X55" s="231" t="n">
        <v>0</v>
      </c>
      <c r="Y55" s="231" t="n">
        <v>0</v>
      </c>
      <c r="Z55" s="228" t="n">
        <v>0.0322043611965038</v>
      </c>
      <c r="AA55" s="228" t="n">
        <v>0.00296222464113548</v>
      </c>
      <c r="AB55" s="229" t="n">
        <v>0.00240847642568095</v>
      </c>
      <c r="AC55" s="230" t="n">
        <v>0.00130575787870089</v>
      </c>
      <c r="AD55" s="228" t="n">
        <v>0.000751517769257904</v>
      </c>
      <c r="AE55" s="228" t="n">
        <v>0.045645549285511</v>
      </c>
      <c r="AF55" s="228" t="n">
        <v>0.0216238689517338</v>
      </c>
      <c r="AG55" s="229" t="n">
        <v>-0.00655142606011191</v>
      </c>
      <c r="AH55" s="230" t="n">
        <v>-0.00189761251510456</v>
      </c>
      <c r="AI55" s="228" t="n">
        <v>-0.00266331741724668</v>
      </c>
      <c r="AJ55" s="232" t="n">
        <v>1</v>
      </c>
      <c r="AK55" s="232" t="n">
        <v>0</v>
      </c>
      <c r="AL55" s="232" t="n">
        <v>0</v>
      </c>
      <c r="AM55" s="232" t="n">
        <v>0</v>
      </c>
      <c r="AN55" s="232" t="n">
        <v>0</v>
      </c>
      <c r="AO55" s="232" t="n">
        <v>1</v>
      </c>
      <c r="AP55" s="232" t="n">
        <v>0</v>
      </c>
      <c r="AQ55" s="232" t="n">
        <v>0</v>
      </c>
      <c r="AR55" s="232" t="n">
        <v>0</v>
      </c>
      <c r="AS55" s="232" t="n">
        <v>0</v>
      </c>
      <c r="AT55" s="232" t="n">
        <v>1</v>
      </c>
      <c r="AU55" s="232" t="n">
        <v>0</v>
      </c>
      <c r="AV55" s="232" t="n">
        <v>0</v>
      </c>
      <c r="AW55" s="232" t="n">
        <v>0</v>
      </c>
      <c r="AX55" s="232" t="n">
        <v>0</v>
      </c>
      <c r="AY55" s="232" t="n">
        <v>1</v>
      </c>
      <c r="AZ55" s="232" t="n">
        <v>0</v>
      </c>
      <c r="BA55" s="232" t="n">
        <v>0</v>
      </c>
      <c r="BB55" s="232" t="n">
        <v>0</v>
      </c>
      <c r="BC55" s="232" t="n">
        <v>0</v>
      </c>
      <c r="BD55" s="232" t="n">
        <v>1</v>
      </c>
      <c r="BE55" s="232" t="n">
        <v>0</v>
      </c>
      <c r="BF55" s="232" t="n">
        <v>0</v>
      </c>
      <c r="BG55" s="232" t="n">
        <v>0</v>
      </c>
      <c r="BH55" s="232" t="n">
        <v>0</v>
      </c>
      <c r="BI55" s="232"/>
      <c r="BJ55" s="232"/>
      <c r="BK55" s="232"/>
      <c r="BM55" s="217"/>
      <c r="BN55" s="232"/>
      <c r="BO55" s="232"/>
      <c r="BP55" s="232"/>
      <c r="BS55" s="232"/>
      <c r="BT55" s="232"/>
      <c r="BU55" s="232"/>
      <c r="BW55" s="217"/>
      <c r="BX55" s="233"/>
      <c r="BY55" s="233"/>
      <c r="BZ55" s="233"/>
      <c r="CA55" s="233"/>
      <c r="CB55" s="234"/>
      <c r="CC55" s="233"/>
      <c r="CD55" s="233"/>
      <c r="CE55" s="233"/>
      <c r="CF55" s="233"/>
      <c r="CG55" s="234"/>
      <c r="CH55" s="233"/>
      <c r="CI55" s="233"/>
      <c r="CJ55" s="233"/>
      <c r="CK55" s="233"/>
      <c r="CL55" s="234"/>
      <c r="CM55" s="233"/>
      <c r="CN55" s="233"/>
      <c r="CO55" s="233"/>
      <c r="CP55" s="233"/>
      <c r="CQ55" s="234"/>
      <c r="CR55" s="233"/>
      <c r="CS55" s="233"/>
      <c r="CT55" s="233"/>
      <c r="CU55" s="233"/>
      <c r="CV55" s="234"/>
      <c r="CW55" s="233"/>
      <c r="CX55" s="233"/>
      <c r="CY55" s="233"/>
      <c r="CZ55" s="233"/>
      <c r="DA55" s="234"/>
      <c r="DB55" s="233"/>
      <c r="DC55" s="233"/>
      <c r="DD55" s="233"/>
      <c r="DE55" s="233"/>
      <c r="DF55" s="234"/>
      <c r="DG55" s="233"/>
      <c r="DH55" s="233"/>
      <c r="DI55" s="233"/>
      <c r="DJ55" s="233"/>
      <c r="DK55" s="234"/>
    </row>
    <row r="56" customFormat="false" ht="12.75" hidden="false" customHeight="false" outlineLevel="0" collapsed="false">
      <c r="A56" s="228" t="n">
        <v>0.0563175493938937</v>
      </c>
      <c r="B56" s="228" t="n">
        <v>0.0190257989276319</v>
      </c>
      <c r="C56" s="229" t="n">
        <v>0.00253461551402401</v>
      </c>
      <c r="D56" s="230" t="n">
        <v>0.00370214446430602</v>
      </c>
      <c r="E56" s="228" t="n">
        <v>-0.00182497466650032</v>
      </c>
      <c r="F56" s="228" t="n">
        <v>0.0693403044442226</v>
      </c>
      <c r="G56" s="228" t="n">
        <v>0.0098814294181229</v>
      </c>
      <c r="H56" s="229" t="n">
        <v>0.00202705252860078</v>
      </c>
      <c r="I56" s="230" t="n">
        <v>0.00167676681006887</v>
      </c>
      <c r="J56" s="228" t="n">
        <v>0.00148840117913309</v>
      </c>
      <c r="K56" s="228" t="n">
        <v>0.0631126656795931</v>
      </c>
      <c r="L56" s="228" t="n">
        <v>0.012572991483297</v>
      </c>
      <c r="M56" s="229" t="n">
        <v>0.00549348479824093</v>
      </c>
      <c r="N56" s="230" t="n">
        <v>0.00185941543606718</v>
      </c>
      <c r="O56" s="228" t="n">
        <v>-0.0013562945728436</v>
      </c>
      <c r="P56" s="228" t="n">
        <v>0.188644443773275</v>
      </c>
      <c r="Q56" s="228" t="n">
        <v>0.0482497751716623</v>
      </c>
      <c r="R56" s="229" t="n">
        <v>0.00306064158863146</v>
      </c>
      <c r="S56" s="230" t="n">
        <v>-0.00774986308998359</v>
      </c>
      <c r="T56" s="228" t="n">
        <v>0.00563417293296483</v>
      </c>
      <c r="U56" s="231" t="n">
        <v>1</v>
      </c>
      <c r="V56" s="231" t="n">
        <v>0</v>
      </c>
      <c r="W56" s="231" t="n">
        <v>0</v>
      </c>
      <c r="X56" s="231" t="n">
        <v>0</v>
      </c>
      <c r="Y56" s="231" t="n">
        <v>0</v>
      </c>
      <c r="Z56" s="228" t="n">
        <v>0.0322043611965038</v>
      </c>
      <c r="AA56" s="228" t="n">
        <v>0.00296222464113548</v>
      </c>
      <c r="AB56" s="229" t="n">
        <v>0.00240847642568095</v>
      </c>
      <c r="AC56" s="230" t="n">
        <v>0.00130575787870089</v>
      </c>
      <c r="AD56" s="228" t="n">
        <v>0.000751517769257904</v>
      </c>
      <c r="AE56" s="228" t="n">
        <v>0.045645549285511</v>
      </c>
      <c r="AF56" s="228" t="n">
        <v>0.0216238689517338</v>
      </c>
      <c r="AG56" s="229" t="n">
        <v>-0.00655142606011191</v>
      </c>
      <c r="AH56" s="230" t="n">
        <v>-0.00189761251510456</v>
      </c>
      <c r="AI56" s="228" t="n">
        <v>-0.00266331741724668</v>
      </c>
      <c r="AJ56" s="232" t="n">
        <v>1</v>
      </c>
      <c r="AK56" s="232" t="n">
        <v>0</v>
      </c>
      <c r="AL56" s="232" t="n">
        <v>0</v>
      </c>
      <c r="AM56" s="232" t="n">
        <v>0</v>
      </c>
      <c r="AN56" s="232" t="n">
        <v>0</v>
      </c>
      <c r="AO56" s="232" t="n">
        <v>1</v>
      </c>
      <c r="AP56" s="232" t="n">
        <v>0</v>
      </c>
      <c r="AQ56" s="232" t="n">
        <v>0</v>
      </c>
      <c r="AR56" s="232" t="n">
        <v>0</v>
      </c>
      <c r="AS56" s="232" t="n">
        <v>0</v>
      </c>
      <c r="AT56" s="232" t="n">
        <v>1</v>
      </c>
      <c r="AU56" s="232" t="n">
        <v>0</v>
      </c>
      <c r="AV56" s="232" t="n">
        <v>0</v>
      </c>
      <c r="AW56" s="232" t="n">
        <v>0</v>
      </c>
      <c r="AX56" s="232" t="n">
        <v>0</v>
      </c>
      <c r="AY56" s="232" t="n">
        <v>1</v>
      </c>
      <c r="AZ56" s="232" t="n">
        <v>0</v>
      </c>
      <c r="BA56" s="232" t="n">
        <v>0</v>
      </c>
      <c r="BB56" s="232" t="n">
        <v>0</v>
      </c>
      <c r="BC56" s="232" t="n">
        <v>0</v>
      </c>
      <c r="BD56" s="232" t="n">
        <v>1</v>
      </c>
      <c r="BE56" s="232" t="n">
        <v>0</v>
      </c>
      <c r="BF56" s="232" t="n">
        <v>0</v>
      </c>
      <c r="BG56" s="232" t="n">
        <v>0</v>
      </c>
      <c r="BH56" s="232" t="n">
        <v>0</v>
      </c>
      <c r="BI56" s="232"/>
      <c r="BJ56" s="232"/>
      <c r="BK56" s="232"/>
      <c r="BM56" s="217"/>
      <c r="BN56" s="232"/>
      <c r="BO56" s="232"/>
      <c r="BP56" s="232"/>
      <c r="BS56" s="232"/>
      <c r="BT56" s="232"/>
      <c r="BU56" s="232"/>
      <c r="BW56" s="217"/>
      <c r="BX56" s="233"/>
      <c r="BY56" s="233"/>
      <c r="BZ56" s="233"/>
      <c r="CA56" s="233"/>
      <c r="CB56" s="234"/>
      <c r="CC56" s="233"/>
      <c r="CD56" s="233"/>
      <c r="CE56" s="233"/>
      <c r="CF56" s="233"/>
      <c r="CG56" s="234"/>
      <c r="CH56" s="233"/>
      <c r="CI56" s="233"/>
      <c r="CJ56" s="233"/>
      <c r="CK56" s="233"/>
      <c r="CL56" s="234"/>
      <c r="CM56" s="233"/>
      <c r="CN56" s="233"/>
      <c r="CO56" s="233"/>
      <c r="CP56" s="233"/>
      <c r="CQ56" s="234"/>
      <c r="CR56" s="233"/>
      <c r="CS56" s="233"/>
      <c r="CT56" s="233"/>
      <c r="CU56" s="233"/>
      <c r="CV56" s="234"/>
      <c r="CW56" s="233"/>
      <c r="CX56" s="233"/>
      <c r="CY56" s="233"/>
      <c r="CZ56" s="233"/>
      <c r="DA56" s="234"/>
      <c r="DB56" s="233"/>
      <c r="DC56" s="233"/>
      <c r="DD56" s="233"/>
      <c r="DE56" s="233"/>
      <c r="DF56" s="234"/>
      <c r="DG56" s="233"/>
      <c r="DH56" s="233"/>
      <c r="DI56" s="233"/>
      <c r="DJ56" s="233"/>
      <c r="DK56" s="234"/>
    </row>
    <row r="57" customFormat="false" ht="12.75" hidden="false" customHeight="false" outlineLevel="0" collapsed="false">
      <c r="A57" s="228" t="n">
        <v>0.0563175493938937</v>
      </c>
      <c r="B57" s="228" t="n">
        <v>0.0190257989276319</v>
      </c>
      <c r="C57" s="229" t="n">
        <v>0.00253461551402401</v>
      </c>
      <c r="D57" s="230" t="n">
        <v>0.00370214446430602</v>
      </c>
      <c r="E57" s="228" t="n">
        <v>-0.00182497466650032</v>
      </c>
      <c r="F57" s="228" t="n">
        <v>0.0693403044442226</v>
      </c>
      <c r="G57" s="228" t="n">
        <v>0.0098814294181229</v>
      </c>
      <c r="H57" s="229" t="n">
        <v>0.00202705252860078</v>
      </c>
      <c r="I57" s="230" t="n">
        <v>0.00167676681006887</v>
      </c>
      <c r="J57" s="228" t="n">
        <v>0.00148840117913309</v>
      </c>
      <c r="K57" s="228" t="n">
        <v>0.0631126656795931</v>
      </c>
      <c r="L57" s="228" t="n">
        <v>0.012572991483297</v>
      </c>
      <c r="M57" s="229" t="n">
        <v>0.00549348479824093</v>
      </c>
      <c r="N57" s="230" t="n">
        <v>0.00185941543606718</v>
      </c>
      <c r="O57" s="228" t="n">
        <v>-0.0013562945728436</v>
      </c>
      <c r="P57" s="228" t="n">
        <v>0.188644443773275</v>
      </c>
      <c r="Q57" s="228" t="n">
        <v>0.0482497751716623</v>
      </c>
      <c r="R57" s="229" t="n">
        <v>0.00306064158863146</v>
      </c>
      <c r="S57" s="230" t="n">
        <v>-0.00774986308998359</v>
      </c>
      <c r="T57" s="228" t="n">
        <v>0.00563417293296483</v>
      </c>
      <c r="U57" s="231" t="n">
        <v>1</v>
      </c>
      <c r="V57" s="231" t="n">
        <v>0</v>
      </c>
      <c r="W57" s="231" t="n">
        <v>0</v>
      </c>
      <c r="X57" s="231" t="n">
        <v>0</v>
      </c>
      <c r="Y57" s="231" t="n">
        <v>0</v>
      </c>
      <c r="Z57" s="228" t="n">
        <v>0.0322043611965038</v>
      </c>
      <c r="AA57" s="228" t="n">
        <v>0.00296222464113548</v>
      </c>
      <c r="AB57" s="229" t="n">
        <v>0.00240847642568095</v>
      </c>
      <c r="AC57" s="230" t="n">
        <v>0.00130575787870089</v>
      </c>
      <c r="AD57" s="228" t="n">
        <v>0.000751517769257904</v>
      </c>
      <c r="AE57" s="228" t="n">
        <v>0.045645549285511</v>
      </c>
      <c r="AF57" s="228" t="n">
        <v>0.0216238689517338</v>
      </c>
      <c r="AG57" s="229" t="n">
        <v>-0.00655142606011191</v>
      </c>
      <c r="AH57" s="230" t="n">
        <v>-0.00189761251510456</v>
      </c>
      <c r="AI57" s="228" t="n">
        <v>-0.00266331741724668</v>
      </c>
      <c r="AJ57" s="232" t="n">
        <v>1</v>
      </c>
      <c r="AK57" s="232" t="n">
        <v>0</v>
      </c>
      <c r="AL57" s="232" t="n">
        <v>0</v>
      </c>
      <c r="AM57" s="232" t="n">
        <v>0</v>
      </c>
      <c r="AN57" s="232" t="n">
        <v>0</v>
      </c>
      <c r="AO57" s="232" t="n">
        <v>1</v>
      </c>
      <c r="AP57" s="232" t="n">
        <v>0</v>
      </c>
      <c r="AQ57" s="232" t="n">
        <v>0</v>
      </c>
      <c r="AR57" s="232" t="n">
        <v>0</v>
      </c>
      <c r="AS57" s="232" t="n">
        <v>0</v>
      </c>
      <c r="AT57" s="232" t="n">
        <v>1</v>
      </c>
      <c r="AU57" s="232" t="n">
        <v>0</v>
      </c>
      <c r="AV57" s="232" t="n">
        <v>0</v>
      </c>
      <c r="AW57" s="232" t="n">
        <v>0</v>
      </c>
      <c r="AX57" s="232" t="n">
        <v>0</v>
      </c>
      <c r="AY57" s="232" t="n">
        <v>1</v>
      </c>
      <c r="AZ57" s="232" t="n">
        <v>0</v>
      </c>
      <c r="BA57" s="232" t="n">
        <v>0</v>
      </c>
      <c r="BB57" s="232" t="n">
        <v>0</v>
      </c>
      <c r="BC57" s="232" t="n">
        <v>0</v>
      </c>
      <c r="BD57" s="232" t="n">
        <v>1</v>
      </c>
      <c r="BE57" s="232" t="n">
        <v>0</v>
      </c>
      <c r="BF57" s="232" t="n">
        <v>0</v>
      </c>
      <c r="BG57" s="232" t="n">
        <v>0</v>
      </c>
      <c r="BH57" s="232" t="n">
        <v>0</v>
      </c>
      <c r="BI57" s="232"/>
      <c r="BJ57" s="232"/>
      <c r="BK57" s="232"/>
      <c r="BM57" s="217"/>
      <c r="BN57" s="232"/>
      <c r="BO57" s="232"/>
      <c r="BP57" s="232"/>
      <c r="BS57" s="232"/>
      <c r="BT57" s="232"/>
      <c r="BU57" s="232"/>
      <c r="BW57" s="217"/>
      <c r="BX57" s="233"/>
      <c r="BY57" s="233"/>
      <c r="BZ57" s="233"/>
      <c r="CA57" s="233"/>
      <c r="CB57" s="234"/>
      <c r="CC57" s="233"/>
      <c r="CD57" s="233"/>
      <c r="CE57" s="233"/>
      <c r="CF57" s="233"/>
      <c r="CG57" s="234"/>
      <c r="CH57" s="233"/>
      <c r="CI57" s="233"/>
      <c r="CJ57" s="233"/>
      <c r="CK57" s="233"/>
      <c r="CL57" s="234"/>
      <c r="CM57" s="233"/>
      <c r="CN57" s="233"/>
      <c r="CO57" s="233"/>
      <c r="CP57" s="233"/>
      <c r="CQ57" s="234"/>
      <c r="CR57" s="233"/>
      <c r="CS57" s="233"/>
      <c r="CT57" s="233"/>
      <c r="CU57" s="233"/>
      <c r="CV57" s="234"/>
      <c r="CW57" s="233"/>
      <c r="CX57" s="233"/>
      <c r="CY57" s="233"/>
      <c r="CZ57" s="233"/>
      <c r="DA57" s="234"/>
      <c r="DB57" s="233"/>
      <c r="DC57" s="233"/>
      <c r="DD57" s="233"/>
      <c r="DE57" s="233"/>
      <c r="DF57" s="234"/>
      <c r="DG57" s="233"/>
      <c r="DH57" s="233"/>
      <c r="DI57" s="233"/>
      <c r="DJ57" s="233"/>
      <c r="DK57" s="234"/>
    </row>
    <row r="58" customFormat="false" ht="12.75" hidden="false" customHeight="false" outlineLevel="0" collapsed="false">
      <c r="A58" s="228" t="n">
        <v>0.0563175493938937</v>
      </c>
      <c r="B58" s="228" t="n">
        <v>0.0190257989276319</v>
      </c>
      <c r="C58" s="229" t="n">
        <v>0.00253461551402401</v>
      </c>
      <c r="D58" s="230" t="n">
        <v>0.00370214446430602</v>
      </c>
      <c r="E58" s="228" t="n">
        <v>-0.00182497466650032</v>
      </c>
      <c r="F58" s="228" t="n">
        <v>0.0693403044442226</v>
      </c>
      <c r="G58" s="228" t="n">
        <v>0.0098814294181229</v>
      </c>
      <c r="H58" s="229" t="n">
        <v>0.00202705252860078</v>
      </c>
      <c r="I58" s="230" t="n">
        <v>0.00167676681006887</v>
      </c>
      <c r="J58" s="228" t="n">
        <v>0.00148840117913309</v>
      </c>
      <c r="K58" s="228" t="n">
        <v>0.0631126656795931</v>
      </c>
      <c r="L58" s="228" t="n">
        <v>0.012572991483297</v>
      </c>
      <c r="M58" s="229" t="n">
        <v>0.00549348479824093</v>
      </c>
      <c r="N58" s="230" t="n">
        <v>0.00185941543606718</v>
      </c>
      <c r="O58" s="228" t="n">
        <v>-0.0013562945728436</v>
      </c>
      <c r="P58" s="228" t="n">
        <v>0.188644443773275</v>
      </c>
      <c r="Q58" s="228" t="n">
        <v>0.0482497751716623</v>
      </c>
      <c r="R58" s="229" t="n">
        <v>0.00306064158863146</v>
      </c>
      <c r="S58" s="230" t="n">
        <v>-0.00774986308998359</v>
      </c>
      <c r="T58" s="228" t="n">
        <v>0.00563417293296483</v>
      </c>
      <c r="U58" s="231" t="n">
        <v>1</v>
      </c>
      <c r="V58" s="231" t="n">
        <v>0</v>
      </c>
      <c r="W58" s="231" t="n">
        <v>0</v>
      </c>
      <c r="X58" s="231" t="n">
        <v>0</v>
      </c>
      <c r="Y58" s="231" t="n">
        <v>0</v>
      </c>
      <c r="Z58" s="228" t="n">
        <v>0.0322043611965038</v>
      </c>
      <c r="AA58" s="228" t="n">
        <v>0.00296222464113548</v>
      </c>
      <c r="AB58" s="229" t="n">
        <v>0.00240847642568095</v>
      </c>
      <c r="AC58" s="230" t="n">
        <v>0.00130575787870089</v>
      </c>
      <c r="AD58" s="228" t="n">
        <v>0.000751517769257904</v>
      </c>
      <c r="AE58" s="228" t="n">
        <v>0.045645549285511</v>
      </c>
      <c r="AF58" s="228" t="n">
        <v>0.0216238689517338</v>
      </c>
      <c r="AG58" s="229" t="n">
        <v>-0.00655142606011191</v>
      </c>
      <c r="AH58" s="230" t="n">
        <v>-0.00189761251510456</v>
      </c>
      <c r="AI58" s="228" t="n">
        <v>-0.00266331741724668</v>
      </c>
      <c r="AJ58" s="232" t="n">
        <v>1</v>
      </c>
      <c r="AK58" s="232" t="n">
        <v>0</v>
      </c>
      <c r="AL58" s="232" t="n">
        <v>0</v>
      </c>
      <c r="AM58" s="232" t="n">
        <v>0</v>
      </c>
      <c r="AN58" s="232" t="n">
        <v>0</v>
      </c>
      <c r="AO58" s="232" t="n">
        <v>1</v>
      </c>
      <c r="AP58" s="232" t="n">
        <v>0</v>
      </c>
      <c r="AQ58" s="232" t="n">
        <v>0</v>
      </c>
      <c r="AR58" s="232" t="n">
        <v>0</v>
      </c>
      <c r="AS58" s="232" t="n">
        <v>0</v>
      </c>
      <c r="AT58" s="232" t="n">
        <v>1</v>
      </c>
      <c r="AU58" s="232" t="n">
        <v>0</v>
      </c>
      <c r="AV58" s="232" t="n">
        <v>0</v>
      </c>
      <c r="AW58" s="232" t="n">
        <v>0</v>
      </c>
      <c r="AX58" s="232" t="n">
        <v>0</v>
      </c>
      <c r="AY58" s="232" t="n">
        <v>1</v>
      </c>
      <c r="AZ58" s="232" t="n">
        <v>0</v>
      </c>
      <c r="BA58" s="232" t="n">
        <v>0</v>
      </c>
      <c r="BB58" s="232" t="n">
        <v>0</v>
      </c>
      <c r="BC58" s="232" t="n">
        <v>0</v>
      </c>
      <c r="BD58" s="232" t="n">
        <v>1</v>
      </c>
      <c r="BE58" s="232" t="n">
        <v>0</v>
      </c>
      <c r="BF58" s="232" t="n">
        <v>0</v>
      </c>
      <c r="BG58" s="232" t="n">
        <v>0</v>
      </c>
      <c r="BH58" s="232" t="n">
        <v>0</v>
      </c>
      <c r="BI58" s="232"/>
      <c r="BJ58" s="232"/>
      <c r="BK58" s="232"/>
      <c r="BM58" s="217"/>
      <c r="BN58" s="232"/>
      <c r="BO58" s="232"/>
      <c r="BP58" s="232"/>
      <c r="BS58" s="232"/>
      <c r="BT58" s="232"/>
      <c r="BU58" s="232"/>
      <c r="BW58" s="217"/>
      <c r="BX58" s="233"/>
      <c r="BY58" s="233"/>
      <c r="BZ58" s="233"/>
      <c r="CA58" s="233"/>
      <c r="CB58" s="234"/>
      <c r="CC58" s="233"/>
      <c r="CD58" s="233"/>
      <c r="CE58" s="233"/>
      <c r="CF58" s="233"/>
      <c r="CG58" s="234"/>
      <c r="CH58" s="233"/>
      <c r="CI58" s="233"/>
      <c r="CJ58" s="233"/>
      <c r="CK58" s="233"/>
      <c r="CL58" s="234"/>
      <c r="CM58" s="233"/>
      <c r="CN58" s="233"/>
      <c r="CO58" s="233"/>
      <c r="CP58" s="233"/>
      <c r="CQ58" s="234"/>
      <c r="CR58" s="233"/>
      <c r="CS58" s="233"/>
      <c r="CT58" s="233"/>
      <c r="CU58" s="233"/>
      <c r="CV58" s="234"/>
      <c r="CW58" s="233"/>
      <c r="CX58" s="233"/>
      <c r="CY58" s="233"/>
      <c r="CZ58" s="233"/>
      <c r="DA58" s="234"/>
      <c r="DB58" s="233"/>
      <c r="DC58" s="233"/>
      <c r="DD58" s="233"/>
      <c r="DE58" s="233"/>
      <c r="DF58" s="234"/>
      <c r="DG58" s="233"/>
      <c r="DH58" s="233"/>
      <c r="DI58" s="233"/>
      <c r="DJ58" s="233"/>
      <c r="DK58" s="234"/>
    </row>
    <row r="59" customFormat="false" ht="12.75" hidden="false" customHeight="false" outlineLevel="0" collapsed="false">
      <c r="A59" s="228" t="n">
        <v>0.0563175493938937</v>
      </c>
      <c r="B59" s="228" t="n">
        <v>0.0190257989276319</v>
      </c>
      <c r="C59" s="229" t="n">
        <v>0.00253461551402401</v>
      </c>
      <c r="D59" s="230" t="n">
        <v>0.00370214446430602</v>
      </c>
      <c r="E59" s="228" t="n">
        <v>-0.00182497466650032</v>
      </c>
      <c r="F59" s="228" t="n">
        <v>0.0693403044442226</v>
      </c>
      <c r="G59" s="228" t="n">
        <v>0.0098814294181229</v>
      </c>
      <c r="H59" s="229" t="n">
        <v>0.00202705252860078</v>
      </c>
      <c r="I59" s="230" t="n">
        <v>0.00167676681006887</v>
      </c>
      <c r="J59" s="228" t="n">
        <v>0.00148840117913309</v>
      </c>
      <c r="K59" s="228" t="n">
        <v>0.0631126656795931</v>
      </c>
      <c r="L59" s="228" t="n">
        <v>0.012572991483297</v>
      </c>
      <c r="M59" s="229" t="n">
        <v>0.00549348479824093</v>
      </c>
      <c r="N59" s="230" t="n">
        <v>0.00185941543606718</v>
      </c>
      <c r="O59" s="228" t="n">
        <v>-0.0013562945728436</v>
      </c>
      <c r="P59" s="228" t="n">
        <v>0.188644443773275</v>
      </c>
      <c r="Q59" s="228" t="n">
        <v>0.0482497751716623</v>
      </c>
      <c r="R59" s="229" t="n">
        <v>0.00306064158863146</v>
      </c>
      <c r="S59" s="230" t="n">
        <v>-0.00774986308998359</v>
      </c>
      <c r="T59" s="228" t="n">
        <v>0.00563417293296483</v>
      </c>
      <c r="U59" s="231" t="n">
        <v>1</v>
      </c>
      <c r="V59" s="231" t="n">
        <v>0</v>
      </c>
      <c r="W59" s="231" t="n">
        <v>0</v>
      </c>
      <c r="X59" s="231" t="n">
        <v>0</v>
      </c>
      <c r="Y59" s="231" t="n">
        <v>0</v>
      </c>
      <c r="Z59" s="228" t="n">
        <v>0.0322043611965038</v>
      </c>
      <c r="AA59" s="228" t="n">
        <v>0.00296222464113548</v>
      </c>
      <c r="AB59" s="229" t="n">
        <v>0.00240847642568095</v>
      </c>
      <c r="AC59" s="230" t="n">
        <v>0.00130575787870089</v>
      </c>
      <c r="AD59" s="228" t="n">
        <v>0.000751517769257904</v>
      </c>
      <c r="AE59" s="228" t="n">
        <v>0.045645549285511</v>
      </c>
      <c r="AF59" s="228" t="n">
        <v>0.0216238689517338</v>
      </c>
      <c r="AG59" s="229" t="n">
        <v>-0.00655142606011191</v>
      </c>
      <c r="AH59" s="230" t="n">
        <v>-0.00189761251510456</v>
      </c>
      <c r="AI59" s="228" t="n">
        <v>-0.00266331741724668</v>
      </c>
      <c r="AJ59" s="232" t="n">
        <v>1</v>
      </c>
      <c r="AK59" s="232" t="n">
        <v>0</v>
      </c>
      <c r="AL59" s="232" t="n">
        <v>0</v>
      </c>
      <c r="AM59" s="232" t="n">
        <v>0</v>
      </c>
      <c r="AN59" s="232" t="n">
        <v>0</v>
      </c>
      <c r="AO59" s="232" t="n">
        <v>1</v>
      </c>
      <c r="AP59" s="232" t="n">
        <v>0</v>
      </c>
      <c r="AQ59" s="232" t="n">
        <v>0</v>
      </c>
      <c r="AR59" s="232" t="n">
        <v>0</v>
      </c>
      <c r="AS59" s="232" t="n">
        <v>0</v>
      </c>
      <c r="AT59" s="232" t="n">
        <v>1</v>
      </c>
      <c r="AU59" s="232" t="n">
        <v>0</v>
      </c>
      <c r="AV59" s="232" t="n">
        <v>0</v>
      </c>
      <c r="AW59" s="232" t="n">
        <v>0</v>
      </c>
      <c r="AX59" s="232" t="n">
        <v>0</v>
      </c>
      <c r="AY59" s="232" t="n">
        <v>1</v>
      </c>
      <c r="AZ59" s="232" t="n">
        <v>0</v>
      </c>
      <c r="BA59" s="232" t="n">
        <v>0</v>
      </c>
      <c r="BB59" s="232" t="n">
        <v>0</v>
      </c>
      <c r="BC59" s="232" t="n">
        <v>0</v>
      </c>
      <c r="BD59" s="232" t="n">
        <v>1</v>
      </c>
      <c r="BE59" s="232" t="n">
        <v>0</v>
      </c>
      <c r="BF59" s="232" t="n">
        <v>0</v>
      </c>
      <c r="BG59" s="232" t="n">
        <v>0</v>
      </c>
      <c r="BH59" s="232" t="n">
        <v>0</v>
      </c>
      <c r="BI59" s="232"/>
      <c r="BJ59" s="232"/>
      <c r="BK59" s="232"/>
      <c r="BM59" s="217"/>
      <c r="BN59" s="232"/>
      <c r="BO59" s="232"/>
      <c r="BP59" s="232"/>
      <c r="BS59" s="232"/>
      <c r="BT59" s="232"/>
      <c r="BU59" s="232"/>
      <c r="BW59" s="217"/>
      <c r="BX59" s="233"/>
      <c r="BY59" s="233"/>
      <c r="BZ59" s="233"/>
      <c r="CA59" s="233"/>
      <c r="CB59" s="234"/>
      <c r="CC59" s="233"/>
      <c r="CD59" s="233"/>
      <c r="CE59" s="233"/>
      <c r="CF59" s="233"/>
      <c r="CG59" s="234"/>
      <c r="CH59" s="233"/>
      <c r="CI59" s="233"/>
      <c r="CJ59" s="233"/>
      <c r="CK59" s="233"/>
      <c r="CL59" s="234"/>
      <c r="CM59" s="233"/>
      <c r="CN59" s="233"/>
      <c r="CO59" s="233"/>
      <c r="CP59" s="233"/>
      <c r="CQ59" s="234"/>
      <c r="CR59" s="233"/>
      <c r="CS59" s="233"/>
      <c r="CT59" s="233"/>
      <c r="CU59" s="233"/>
      <c r="CV59" s="234"/>
      <c r="CW59" s="233"/>
      <c r="CX59" s="233"/>
      <c r="CY59" s="233"/>
      <c r="CZ59" s="233"/>
      <c r="DA59" s="234"/>
      <c r="DB59" s="233"/>
      <c r="DC59" s="233"/>
      <c r="DD59" s="233"/>
      <c r="DE59" s="233"/>
      <c r="DF59" s="234"/>
      <c r="DG59" s="233"/>
      <c r="DH59" s="233"/>
      <c r="DI59" s="233"/>
      <c r="DJ59" s="233"/>
      <c r="DK59" s="234"/>
    </row>
    <row r="60" customFormat="false" ht="12.75" hidden="false" customHeight="false" outlineLevel="0" collapsed="false">
      <c r="A60" s="228" t="n">
        <v>0.0563175493938937</v>
      </c>
      <c r="B60" s="228" t="n">
        <v>0.0190257989276319</v>
      </c>
      <c r="C60" s="229" t="n">
        <v>0.00253461551402401</v>
      </c>
      <c r="D60" s="230" t="n">
        <v>0.00370214446430602</v>
      </c>
      <c r="E60" s="228" t="n">
        <v>-0.00182497466650032</v>
      </c>
      <c r="F60" s="228" t="n">
        <v>0.0693403044442226</v>
      </c>
      <c r="G60" s="228" t="n">
        <v>0.0098814294181229</v>
      </c>
      <c r="H60" s="229" t="n">
        <v>0.00202705252860078</v>
      </c>
      <c r="I60" s="230" t="n">
        <v>0.00167676681006887</v>
      </c>
      <c r="J60" s="228" t="n">
        <v>0.00148840117913309</v>
      </c>
      <c r="K60" s="228" t="n">
        <v>0.0631126656795931</v>
      </c>
      <c r="L60" s="228" t="n">
        <v>0.012572991483297</v>
      </c>
      <c r="M60" s="229" t="n">
        <v>0.00549348479824093</v>
      </c>
      <c r="N60" s="230" t="n">
        <v>0.00185941543606718</v>
      </c>
      <c r="O60" s="228" t="n">
        <v>-0.0013562945728436</v>
      </c>
      <c r="P60" s="228" t="n">
        <v>0.188644443773275</v>
      </c>
      <c r="Q60" s="228" t="n">
        <v>0.0482497751716623</v>
      </c>
      <c r="R60" s="229" t="n">
        <v>0.00306064158863146</v>
      </c>
      <c r="S60" s="230" t="n">
        <v>-0.00774986308998359</v>
      </c>
      <c r="T60" s="228" t="n">
        <v>0.00563417293296483</v>
      </c>
      <c r="U60" s="231" t="n">
        <v>1</v>
      </c>
      <c r="V60" s="231" t="n">
        <v>0</v>
      </c>
      <c r="W60" s="231" t="n">
        <v>0</v>
      </c>
      <c r="X60" s="231" t="n">
        <v>0</v>
      </c>
      <c r="Y60" s="231" t="n">
        <v>0</v>
      </c>
      <c r="Z60" s="228" t="n">
        <v>0.0322043611965038</v>
      </c>
      <c r="AA60" s="228" t="n">
        <v>0.00296222464113548</v>
      </c>
      <c r="AB60" s="229" t="n">
        <v>0.00240847642568095</v>
      </c>
      <c r="AC60" s="230" t="n">
        <v>0.00130575787870089</v>
      </c>
      <c r="AD60" s="228" t="n">
        <v>0.000751517769257904</v>
      </c>
      <c r="AE60" s="228" t="n">
        <v>0.045645549285511</v>
      </c>
      <c r="AF60" s="228" t="n">
        <v>0.0216238689517338</v>
      </c>
      <c r="AG60" s="229" t="n">
        <v>-0.00655142606011191</v>
      </c>
      <c r="AH60" s="230" t="n">
        <v>-0.00189761251510456</v>
      </c>
      <c r="AI60" s="228" t="n">
        <v>-0.00266331741724668</v>
      </c>
      <c r="AJ60" s="232" t="n">
        <v>1</v>
      </c>
      <c r="AK60" s="232" t="n">
        <v>0</v>
      </c>
      <c r="AL60" s="232" t="n">
        <v>0</v>
      </c>
      <c r="AM60" s="232" t="n">
        <v>0</v>
      </c>
      <c r="AN60" s="232" t="n">
        <v>0</v>
      </c>
      <c r="AO60" s="232" t="n">
        <v>1</v>
      </c>
      <c r="AP60" s="232" t="n">
        <v>0</v>
      </c>
      <c r="AQ60" s="232" t="n">
        <v>0</v>
      </c>
      <c r="AR60" s="232" t="n">
        <v>0</v>
      </c>
      <c r="AS60" s="232" t="n">
        <v>0</v>
      </c>
      <c r="AT60" s="232" t="n">
        <v>1</v>
      </c>
      <c r="AU60" s="232" t="n">
        <v>0</v>
      </c>
      <c r="AV60" s="232" t="n">
        <v>0</v>
      </c>
      <c r="AW60" s="232" t="n">
        <v>0</v>
      </c>
      <c r="AX60" s="232" t="n">
        <v>0</v>
      </c>
      <c r="AY60" s="232" t="n">
        <v>1</v>
      </c>
      <c r="AZ60" s="232" t="n">
        <v>0</v>
      </c>
      <c r="BA60" s="232" t="n">
        <v>0</v>
      </c>
      <c r="BB60" s="232" t="n">
        <v>0</v>
      </c>
      <c r="BC60" s="232" t="n">
        <v>0</v>
      </c>
      <c r="BD60" s="232" t="n">
        <v>1</v>
      </c>
      <c r="BE60" s="232" t="n">
        <v>0</v>
      </c>
      <c r="BF60" s="232" t="n">
        <v>0</v>
      </c>
      <c r="BG60" s="232" t="n">
        <v>0</v>
      </c>
      <c r="BH60" s="232" t="n">
        <v>0</v>
      </c>
      <c r="BI60" s="232"/>
      <c r="BJ60" s="232"/>
      <c r="BK60" s="232"/>
      <c r="BM60" s="217"/>
      <c r="BN60" s="232"/>
      <c r="BO60" s="232"/>
      <c r="BP60" s="232"/>
      <c r="BS60" s="232"/>
      <c r="BT60" s="232"/>
      <c r="BU60" s="232"/>
      <c r="BW60" s="217"/>
      <c r="BX60" s="233"/>
      <c r="BY60" s="233"/>
      <c r="BZ60" s="233"/>
      <c r="CA60" s="233"/>
      <c r="CB60" s="234"/>
      <c r="CC60" s="233"/>
      <c r="CD60" s="233"/>
      <c r="CE60" s="233"/>
      <c r="CF60" s="233"/>
      <c r="CG60" s="234"/>
      <c r="CH60" s="233"/>
      <c r="CI60" s="233"/>
      <c r="CJ60" s="233"/>
      <c r="CK60" s="233"/>
      <c r="CL60" s="234"/>
      <c r="CM60" s="233"/>
      <c r="CN60" s="233"/>
      <c r="CO60" s="233"/>
      <c r="CP60" s="233"/>
      <c r="CQ60" s="234"/>
      <c r="CR60" s="233"/>
      <c r="CS60" s="233"/>
      <c r="CT60" s="233"/>
      <c r="CU60" s="233"/>
      <c r="CV60" s="234"/>
      <c r="CW60" s="233"/>
      <c r="CX60" s="233"/>
      <c r="CY60" s="233"/>
      <c r="CZ60" s="233"/>
      <c r="DA60" s="234"/>
      <c r="DB60" s="233"/>
      <c r="DC60" s="233"/>
      <c r="DD60" s="233"/>
      <c r="DE60" s="233"/>
      <c r="DF60" s="234"/>
      <c r="DG60" s="233"/>
      <c r="DH60" s="233"/>
      <c r="DI60" s="233"/>
      <c r="DJ60" s="233"/>
      <c r="DK60" s="234"/>
    </row>
    <row r="61" customFormat="false" ht="12.75" hidden="false" customHeight="false" outlineLevel="0" collapsed="false">
      <c r="A61" s="228" t="n">
        <v>0.0563175493938937</v>
      </c>
      <c r="B61" s="228" t="n">
        <v>0.0190257989276319</v>
      </c>
      <c r="C61" s="229" t="n">
        <v>0.00253461551402401</v>
      </c>
      <c r="D61" s="230" t="n">
        <v>0.00370214446430602</v>
      </c>
      <c r="E61" s="228" t="n">
        <v>-0.00182497466650032</v>
      </c>
      <c r="F61" s="228" t="n">
        <v>0.0693403044442226</v>
      </c>
      <c r="G61" s="228" t="n">
        <v>0.0098814294181229</v>
      </c>
      <c r="H61" s="229" t="n">
        <v>0.00202705252860078</v>
      </c>
      <c r="I61" s="230" t="n">
        <v>0.00167676681006887</v>
      </c>
      <c r="J61" s="228" t="n">
        <v>0.00148840117913309</v>
      </c>
      <c r="K61" s="228" t="n">
        <v>0.0631126656795931</v>
      </c>
      <c r="L61" s="228" t="n">
        <v>0.012572991483297</v>
      </c>
      <c r="M61" s="229" t="n">
        <v>0.00549348479824093</v>
      </c>
      <c r="N61" s="230" t="n">
        <v>0.00185941543606718</v>
      </c>
      <c r="O61" s="228" t="n">
        <v>-0.0013562945728436</v>
      </c>
      <c r="P61" s="228" t="n">
        <v>0.188644443773275</v>
      </c>
      <c r="Q61" s="228" t="n">
        <v>0.0482497751716623</v>
      </c>
      <c r="R61" s="229" t="n">
        <v>0.00306064158863146</v>
      </c>
      <c r="S61" s="230" t="n">
        <v>-0.00774986308998359</v>
      </c>
      <c r="T61" s="228" t="n">
        <v>0.00563417293296483</v>
      </c>
      <c r="U61" s="231" t="n">
        <v>1</v>
      </c>
      <c r="V61" s="231" t="n">
        <v>0</v>
      </c>
      <c r="W61" s="231" t="n">
        <v>0</v>
      </c>
      <c r="X61" s="231" t="n">
        <v>0</v>
      </c>
      <c r="Y61" s="231" t="n">
        <v>0</v>
      </c>
      <c r="Z61" s="228" t="n">
        <v>0.0322043611965038</v>
      </c>
      <c r="AA61" s="228" t="n">
        <v>0.00296222464113548</v>
      </c>
      <c r="AB61" s="229" t="n">
        <v>0.00240847642568095</v>
      </c>
      <c r="AC61" s="230" t="n">
        <v>0.00130575787870089</v>
      </c>
      <c r="AD61" s="228" t="n">
        <v>0.000751517769257904</v>
      </c>
      <c r="AE61" s="228" t="n">
        <v>0.045645549285511</v>
      </c>
      <c r="AF61" s="228" t="n">
        <v>0.0216238689517338</v>
      </c>
      <c r="AG61" s="229" t="n">
        <v>-0.00655142606011191</v>
      </c>
      <c r="AH61" s="230" t="n">
        <v>-0.00189761251510456</v>
      </c>
      <c r="AI61" s="228" t="n">
        <v>-0.00266331741724668</v>
      </c>
      <c r="AJ61" s="232" t="n">
        <v>1</v>
      </c>
      <c r="AK61" s="232" t="n">
        <v>0</v>
      </c>
      <c r="AL61" s="232" t="n">
        <v>0</v>
      </c>
      <c r="AM61" s="232" t="n">
        <v>0</v>
      </c>
      <c r="AN61" s="232" t="n">
        <v>0</v>
      </c>
      <c r="AO61" s="232" t="n">
        <v>1</v>
      </c>
      <c r="AP61" s="232" t="n">
        <v>0</v>
      </c>
      <c r="AQ61" s="232" t="n">
        <v>0</v>
      </c>
      <c r="AR61" s="232" t="n">
        <v>0</v>
      </c>
      <c r="AS61" s="232" t="n">
        <v>0</v>
      </c>
      <c r="AT61" s="232" t="n">
        <v>1</v>
      </c>
      <c r="AU61" s="232" t="n">
        <v>0</v>
      </c>
      <c r="AV61" s="232" t="n">
        <v>0</v>
      </c>
      <c r="AW61" s="232" t="n">
        <v>0</v>
      </c>
      <c r="AX61" s="232" t="n">
        <v>0</v>
      </c>
      <c r="AY61" s="232" t="n">
        <v>1</v>
      </c>
      <c r="AZ61" s="232" t="n">
        <v>0</v>
      </c>
      <c r="BA61" s="232" t="n">
        <v>0</v>
      </c>
      <c r="BB61" s="232" t="n">
        <v>0</v>
      </c>
      <c r="BC61" s="232" t="n">
        <v>0</v>
      </c>
      <c r="BD61" s="232" t="n">
        <v>1</v>
      </c>
      <c r="BE61" s="232" t="n">
        <v>0</v>
      </c>
      <c r="BF61" s="232" t="n">
        <v>0</v>
      </c>
      <c r="BG61" s="232" t="n">
        <v>0</v>
      </c>
      <c r="BH61" s="232" t="n">
        <v>0</v>
      </c>
      <c r="BI61" s="232"/>
      <c r="BJ61" s="232"/>
      <c r="BK61" s="232"/>
      <c r="BM61" s="217"/>
      <c r="BN61" s="232"/>
      <c r="BO61" s="232"/>
      <c r="BP61" s="232"/>
      <c r="BS61" s="232"/>
      <c r="BT61" s="232"/>
      <c r="BU61" s="232"/>
      <c r="BW61" s="217"/>
      <c r="BX61" s="233"/>
      <c r="BY61" s="233"/>
      <c r="BZ61" s="233"/>
      <c r="CA61" s="233"/>
      <c r="CB61" s="234"/>
      <c r="CC61" s="233"/>
      <c r="CD61" s="233"/>
      <c r="CE61" s="233"/>
      <c r="CF61" s="233"/>
      <c r="CG61" s="234"/>
      <c r="CH61" s="233"/>
      <c r="CI61" s="233"/>
      <c r="CJ61" s="233"/>
      <c r="CK61" s="233"/>
      <c r="CL61" s="234"/>
      <c r="CM61" s="233"/>
      <c r="CN61" s="233"/>
      <c r="CO61" s="233"/>
      <c r="CP61" s="233"/>
      <c r="CQ61" s="234"/>
      <c r="CR61" s="233"/>
      <c r="CS61" s="233"/>
      <c r="CT61" s="233"/>
      <c r="CU61" s="233"/>
      <c r="CV61" s="234"/>
      <c r="CW61" s="233"/>
      <c r="CX61" s="233"/>
      <c r="CY61" s="233"/>
      <c r="CZ61" s="233"/>
      <c r="DA61" s="234"/>
      <c r="DB61" s="233"/>
      <c r="DC61" s="233"/>
      <c r="DD61" s="233"/>
      <c r="DE61" s="233"/>
      <c r="DF61" s="234"/>
      <c r="DG61" s="233"/>
      <c r="DH61" s="233"/>
      <c r="DI61" s="233"/>
      <c r="DJ61" s="233"/>
      <c r="DK61" s="234"/>
    </row>
    <row r="62" customFormat="false" ht="12.75" hidden="false" customHeight="false" outlineLevel="0" collapsed="false">
      <c r="A62" s="228" t="n">
        <v>0.0563175493938937</v>
      </c>
      <c r="B62" s="228" t="n">
        <v>0.0190257989276319</v>
      </c>
      <c r="C62" s="229" t="n">
        <v>0.00253461551402401</v>
      </c>
      <c r="D62" s="230" t="n">
        <v>0.00370214446430602</v>
      </c>
      <c r="E62" s="228" t="n">
        <v>-0.00182497466650032</v>
      </c>
      <c r="F62" s="228" t="n">
        <v>0.0693403044442226</v>
      </c>
      <c r="G62" s="228" t="n">
        <v>0.0098814294181229</v>
      </c>
      <c r="H62" s="229" t="n">
        <v>0.00202705252860078</v>
      </c>
      <c r="I62" s="230" t="n">
        <v>0.00167676681006887</v>
      </c>
      <c r="J62" s="228" t="n">
        <v>0.00148840117913309</v>
      </c>
      <c r="K62" s="228" t="n">
        <v>0.0631126656795931</v>
      </c>
      <c r="L62" s="228" t="n">
        <v>0.012572991483297</v>
      </c>
      <c r="M62" s="229" t="n">
        <v>0.00549348479824093</v>
      </c>
      <c r="N62" s="230" t="n">
        <v>0.00185941543606718</v>
      </c>
      <c r="O62" s="228" t="n">
        <v>-0.0013562945728436</v>
      </c>
      <c r="P62" s="228" t="n">
        <v>0.188644443773275</v>
      </c>
      <c r="Q62" s="228" t="n">
        <v>0.0482497751716623</v>
      </c>
      <c r="R62" s="229" t="n">
        <v>0.00306064158863146</v>
      </c>
      <c r="S62" s="230" t="n">
        <v>-0.00774986308998359</v>
      </c>
      <c r="T62" s="228" t="n">
        <v>0.00563417293296483</v>
      </c>
      <c r="U62" s="231" t="n">
        <v>1</v>
      </c>
      <c r="V62" s="231" t="n">
        <v>0</v>
      </c>
      <c r="W62" s="231" t="n">
        <v>0</v>
      </c>
      <c r="X62" s="231" t="n">
        <v>0</v>
      </c>
      <c r="Y62" s="231" t="n">
        <v>0</v>
      </c>
      <c r="Z62" s="228" t="n">
        <v>0.0322043611965038</v>
      </c>
      <c r="AA62" s="228" t="n">
        <v>0.00296222464113548</v>
      </c>
      <c r="AB62" s="229" t="n">
        <v>0.00240847642568095</v>
      </c>
      <c r="AC62" s="230" t="n">
        <v>0.00130575787870089</v>
      </c>
      <c r="AD62" s="228" t="n">
        <v>0.000751517769257904</v>
      </c>
      <c r="AE62" s="228" t="n">
        <v>0.045645549285511</v>
      </c>
      <c r="AF62" s="228" t="n">
        <v>0.0216238689517338</v>
      </c>
      <c r="AG62" s="229" t="n">
        <v>-0.00655142606011191</v>
      </c>
      <c r="AH62" s="230" t="n">
        <v>-0.00189761251510456</v>
      </c>
      <c r="AI62" s="228" t="n">
        <v>-0.00266331741724668</v>
      </c>
      <c r="AJ62" s="232" t="n">
        <v>1</v>
      </c>
      <c r="AK62" s="232" t="n">
        <v>0</v>
      </c>
      <c r="AL62" s="232" t="n">
        <v>0</v>
      </c>
      <c r="AM62" s="232" t="n">
        <v>0</v>
      </c>
      <c r="AN62" s="232" t="n">
        <v>0</v>
      </c>
      <c r="AO62" s="232" t="n">
        <v>1</v>
      </c>
      <c r="AP62" s="232" t="n">
        <v>0</v>
      </c>
      <c r="AQ62" s="232" t="n">
        <v>0</v>
      </c>
      <c r="AR62" s="232" t="n">
        <v>0</v>
      </c>
      <c r="AS62" s="232" t="n">
        <v>0</v>
      </c>
      <c r="AT62" s="232" t="n">
        <v>1</v>
      </c>
      <c r="AU62" s="232" t="n">
        <v>0</v>
      </c>
      <c r="AV62" s="232" t="n">
        <v>0</v>
      </c>
      <c r="AW62" s="232" t="n">
        <v>0</v>
      </c>
      <c r="AX62" s="232" t="n">
        <v>0</v>
      </c>
      <c r="AY62" s="232" t="n">
        <v>1</v>
      </c>
      <c r="AZ62" s="232" t="n">
        <v>0</v>
      </c>
      <c r="BA62" s="232" t="n">
        <v>0</v>
      </c>
      <c r="BB62" s="232" t="n">
        <v>0</v>
      </c>
      <c r="BC62" s="232" t="n">
        <v>0</v>
      </c>
      <c r="BD62" s="232" t="n">
        <v>1</v>
      </c>
      <c r="BE62" s="232" t="n">
        <v>0</v>
      </c>
      <c r="BF62" s="232" t="n">
        <v>0</v>
      </c>
      <c r="BG62" s="232" t="n">
        <v>0</v>
      </c>
      <c r="BH62" s="232" t="n">
        <v>0</v>
      </c>
      <c r="BI62" s="232"/>
      <c r="BJ62" s="232"/>
      <c r="BK62" s="232"/>
      <c r="BM62" s="217"/>
      <c r="BN62" s="232"/>
      <c r="BO62" s="232"/>
      <c r="BP62" s="232"/>
      <c r="BS62" s="232"/>
      <c r="BT62" s="232"/>
      <c r="BU62" s="232"/>
      <c r="BW62" s="217"/>
      <c r="BX62" s="233"/>
      <c r="BY62" s="233"/>
      <c r="BZ62" s="233"/>
      <c r="CA62" s="233"/>
      <c r="CB62" s="234"/>
      <c r="CC62" s="233"/>
      <c r="CD62" s="233"/>
      <c r="CE62" s="233"/>
      <c r="CF62" s="233"/>
      <c r="CG62" s="234"/>
      <c r="CH62" s="233"/>
      <c r="CI62" s="233"/>
      <c r="CJ62" s="233"/>
      <c r="CK62" s="233"/>
      <c r="CL62" s="234"/>
      <c r="CM62" s="233"/>
      <c r="CN62" s="233"/>
      <c r="CO62" s="233"/>
      <c r="CP62" s="233"/>
      <c r="CQ62" s="234"/>
      <c r="CR62" s="233"/>
      <c r="CS62" s="233"/>
      <c r="CT62" s="233"/>
      <c r="CU62" s="233"/>
      <c r="CV62" s="234"/>
      <c r="CW62" s="233"/>
      <c r="CX62" s="233"/>
      <c r="CY62" s="233"/>
      <c r="CZ62" s="233"/>
      <c r="DA62" s="234"/>
      <c r="DB62" s="233"/>
      <c r="DC62" s="233"/>
      <c r="DD62" s="233"/>
      <c r="DE62" s="233"/>
      <c r="DF62" s="234"/>
      <c r="DG62" s="233"/>
      <c r="DH62" s="233"/>
      <c r="DI62" s="233"/>
      <c r="DJ62" s="233"/>
      <c r="DK62" s="234"/>
    </row>
    <row r="63" customFormat="false" ht="12.75" hidden="false" customHeight="false" outlineLevel="0" collapsed="false">
      <c r="A63" s="228" t="n">
        <v>0.0563175493938937</v>
      </c>
      <c r="B63" s="228" t="n">
        <v>0.0190257989276319</v>
      </c>
      <c r="C63" s="229" t="n">
        <v>0.00253461551402401</v>
      </c>
      <c r="D63" s="230" t="n">
        <v>0.00370214446430602</v>
      </c>
      <c r="E63" s="228" t="n">
        <v>-0.00182497466650032</v>
      </c>
      <c r="F63" s="228" t="n">
        <v>0.0693403044442226</v>
      </c>
      <c r="G63" s="228" t="n">
        <v>0.0098814294181229</v>
      </c>
      <c r="H63" s="229" t="n">
        <v>0.00202705252860078</v>
      </c>
      <c r="I63" s="230" t="n">
        <v>0.00167676681006887</v>
      </c>
      <c r="J63" s="228" t="n">
        <v>0.00148840117913309</v>
      </c>
      <c r="K63" s="228" t="n">
        <v>0.0631126656795931</v>
      </c>
      <c r="L63" s="228" t="n">
        <v>0.012572991483297</v>
      </c>
      <c r="M63" s="229" t="n">
        <v>0.00549348479824093</v>
      </c>
      <c r="N63" s="230" t="n">
        <v>0.00185941543606718</v>
      </c>
      <c r="O63" s="228" t="n">
        <v>-0.0013562945728436</v>
      </c>
      <c r="P63" s="228" t="n">
        <v>0.188644443773275</v>
      </c>
      <c r="Q63" s="228" t="n">
        <v>0.0482497751716623</v>
      </c>
      <c r="R63" s="229" t="n">
        <v>0.00306064158863146</v>
      </c>
      <c r="S63" s="230" t="n">
        <v>-0.00774986308998359</v>
      </c>
      <c r="T63" s="228" t="n">
        <v>0.00563417293296483</v>
      </c>
      <c r="U63" s="231" t="n">
        <v>1</v>
      </c>
      <c r="V63" s="231" t="n">
        <v>0</v>
      </c>
      <c r="W63" s="231" t="n">
        <v>0</v>
      </c>
      <c r="X63" s="231" t="n">
        <v>0</v>
      </c>
      <c r="Y63" s="231" t="n">
        <v>0</v>
      </c>
      <c r="Z63" s="228" t="n">
        <v>0.0322043611965038</v>
      </c>
      <c r="AA63" s="228" t="n">
        <v>0.00296222464113548</v>
      </c>
      <c r="AB63" s="229" t="n">
        <v>0.00240847642568095</v>
      </c>
      <c r="AC63" s="230" t="n">
        <v>0.00130575787870089</v>
      </c>
      <c r="AD63" s="228" t="n">
        <v>0.000751517769257904</v>
      </c>
      <c r="AE63" s="228" t="n">
        <v>0.045645549285511</v>
      </c>
      <c r="AF63" s="228" t="n">
        <v>0.0216238689517338</v>
      </c>
      <c r="AG63" s="229" t="n">
        <v>-0.00655142606011191</v>
      </c>
      <c r="AH63" s="230" t="n">
        <v>-0.00189761251510456</v>
      </c>
      <c r="AI63" s="228" t="n">
        <v>-0.00266331741724668</v>
      </c>
      <c r="AJ63" s="232" t="n">
        <v>1</v>
      </c>
      <c r="AK63" s="232" t="n">
        <v>0</v>
      </c>
      <c r="AL63" s="232" t="n">
        <v>0</v>
      </c>
      <c r="AM63" s="232" t="n">
        <v>0</v>
      </c>
      <c r="AN63" s="232" t="n">
        <v>0</v>
      </c>
      <c r="AO63" s="232" t="n">
        <v>1</v>
      </c>
      <c r="AP63" s="232" t="n">
        <v>0</v>
      </c>
      <c r="AQ63" s="232" t="n">
        <v>0</v>
      </c>
      <c r="AR63" s="232" t="n">
        <v>0</v>
      </c>
      <c r="AS63" s="232" t="n">
        <v>0</v>
      </c>
      <c r="AT63" s="232" t="n">
        <v>1</v>
      </c>
      <c r="AU63" s="232" t="n">
        <v>0</v>
      </c>
      <c r="AV63" s="232" t="n">
        <v>0</v>
      </c>
      <c r="AW63" s="232" t="n">
        <v>0</v>
      </c>
      <c r="AX63" s="232" t="n">
        <v>0</v>
      </c>
      <c r="AY63" s="232" t="n">
        <v>1</v>
      </c>
      <c r="AZ63" s="232" t="n">
        <v>0</v>
      </c>
      <c r="BA63" s="232" t="n">
        <v>0</v>
      </c>
      <c r="BB63" s="232" t="n">
        <v>0</v>
      </c>
      <c r="BC63" s="232" t="n">
        <v>0</v>
      </c>
      <c r="BD63" s="232" t="n">
        <v>1</v>
      </c>
      <c r="BE63" s="232" t="n">
        <v>0</v>
      </c>
      <c r="BF63" s="232" t="n">
        <v>0</v>
      </c>
      <c r="BG63" s="232" t="n">
        <v>0</v>
      </c>
      <c r="BH63" s="232" t="n">
        <v>0</v>
      </c>
      <c r="BI63" s="232"/>
      <c r="BJ63" s="232"/>
      <c r="BK63" s="232"/>
      <c r="BM63" s="217"/>
      <c r="BN63" s="232"/>
      <c r="BO63" s="232"/>
      <c r="BP63" s="232"/>
      <c r="BS63" s="232"/>
      <c r="BT63" s="232"/>
      <c r="BU63" s="232"/>
      <c r="BW63" s="217"/>
      <c r="BX63" s="233"/>
      <c r="BY63" s="233"/>
      <c r="BZ63" s="233"/>
      <c r="CA63" s="233"/>
      <c r="CB63" s="234"/>
      <c r="CC63" s="233"/>
      <c r="CD63" s="233"/>
      <c r="CE63" s="233"/>
      <c r="CF63" s="233"/>
      <c r="CG63" s="234"/>
      <c r="CH63" s="233"/>
      <c r="CI63" s="233"/>
      <c r="CJ63" s="233"/>
      <c r="CK63" s="233"/>
      <c r="CL63" s="234"/>
      <c r="CM63" s="233"/>
      <c r="CN63" s="233"/>
      <c r="CO63" s="233"/>
      <c r="CP63" s="233"/>
      <c r="CQ63" s="234"/>
      <c r="CR63" s="233"/>
      <c r="CS63" s="233"/>
      <c r="CT63" s="233"/>
      <c r="CU63" s="233"/>
      <c r="CV63" s="234"/>
      <c r="CW63" s="233"/>
      <c r="CX63" s="233"/>
      <c r="CY63" s="233"/>
      <c r="CZ63" s="233"/>
      <c r="DA63" s="234"/>
      <c r="DB63" s="233"/>
      <c r="DC63" s="233"/>
      <c r="DD63" s="233"/>
      <c r="DE63" s="233"/>
      <c r="DF63" s="234"/>
      <c r="DG63" s="233"/>
      <c r="DH63" s="233"/>
      <c r="DI63" s="233"/>
      <c r="DJ63" s="233"/>
      <c r="DK63" s="234"/>
    </row>
    <row r="64" customFormat="false" ht="12.75" hidden="false" customHeight="false" outlineLevel="0" collapsed="false">
      <c r="A64" s="228" t="n">
        <v>0.0563175493938937</v>
      </c>
      <c r="B64" s="228" t="n">
        <v>0.0190257989276319</v>
      </c>
      <c r="C64" s="229" t="n">
        <v>0.00253461551402401</v>
      </c>
      <c r="D64" s="230" t="n">
        <v>0.00370214446430602</v>
      </c>
      <c r="E64" s="228" t="n">
        <v>-0.00182497466650032</v>
      </c>
      <c r="F64" s="228" t="n">
        <v>0.0693403044442226</v>
      </c>
      <c r="G64" s="228" t="n">
        <v>0.0098814294181229</v>
      </c>
      <c r="H64" s="229" t="n">
        <v>0.00202705252860078</v>
      </c>
      <c r="I64" s="230" t="n">
        <v>0.00167676681006887</v>
      </c>
      <c r="J64" s="228" t="n">
        <v>0.00148840117913309</v>
      </c>
      <c r="K64" s="228" t="n">
        <v>0.0631126656795931</v>
      </c>
      <c r="L64" s="228" t="n">
        <v>0.012572991483297</v>
      </c>
      <c r="M64" s="229" t="n">
        <v>0.00549348479824093</v>
      </c>
      <c r="N64" s="230" t="n">
        <v>0.00185941543606718</v>
      </c>
      <c r="O64" s="228" t="n">
        <v>-0.0013562945728436</v>
      </c>
      <c r="P64" s="228" t="n">
        <v>0.188644443773275</v>
      </c>
      <c r="Q64" s="228" t="n">
        <v>0.0482497751716623</v>
      </c>
      <c r="R64" s="229" t="n">
        <v>0.00306064158863146</v>
      </c>
      <c r="S64" s="230" t="n">
        <v>-0.00774986308998359</v>
      </c>
      <c r="T64" s="228" t="n">
        <v>0.00563417293296483</v>
      </c>
      <c r="U64" s="231" t="n">
        <v>1</v>
      </c>
      <c r="V64" s="231" t="n">
        <v>0</v>
      </c>
      <c r="W64" s="231" t="n">
        <v>0</v>
      </c>
      <c r="X64" s="231" t="n">
        <v>0</v>
      </c>
      <c r="Y64" s="231" t="n">
        <v>0</v>
      </c>
      <c r="Z64" s="228" t="n">
        <v>0.0322043611965038</v>
      </c>
      <c r="AA64" s="228" t="n">
        <v>0.00296222464113548</v>
      </c>
      <c r="AB64" s="229" t="n">
        <v>0.00240847642568095</v>
      </c>
      <c r="AC64" s="230" t="n">
        <v>0.00130575787870089</v>
      </c>
      <c r="AD64" s="228" t="n">
        <v>0.000751517769257904</v>
      </c>
      <c r="AE64" s="228" t="n">
        <v>0.045645549285511</v>
      </c>
      <c r="AF64" s="228" t="n">
        <v>0.0216238689517338</v>
      </c>
      <c r="AG64" s="229" t="n">
        <v>-0.00655142606011191</v>
      </c>
      <c r="AH64" s="230" t="n">
        <v>-0.00189761251510456</v>
      </c>
      <c r="AI64" s="228" t="n">
        <v>-0.00266331741724668</v>
      </c>
      <c r="AJ64" s="232" t="n">
        <v>1</v>
      </c>
      <c r="AK64" s="232" t="n">
        <v>0</v>
      </c>
      <c r="AL64" s="232" t="n">
        <v>0</v>
      </c>
      <c r="AM64" s="232" t="n">
        <v>0</v>
      </c>
      <c r="AN64" s="232" t="n">
        <v>0</v>
      </c>
      <c r="AO64" s="232" t="n">
        <v>1</v>
      </c>
      <c r="AP64" s="232" t="n">
        <v>0</v>
      </c>
      <c r="AQ64" s="232" t="n">
        <v>0</v>
      </c>
      <c r="AR64" s="232" t="n">
        <v>0</v>
      </c>
      <c r="AS64" s="232" t="n">
        <v>0</v>
      </c>
      <c r="AT64" s="232" t="n">
        <v>1</v>
      </c>
      <c r="AU64" s="232" t="n">
        <v>0</v>
      </c>
      <c r="AV64" s="232" t="n">
        <v>0</v>
      </c>
      <c r="AW64" s="232" t="n">
        <v>0</v>
      </c>
      <c r="AX64" s="232" t="n">
        <v>0</v>
      </c>
      <c r="AY64" s="232" t="n">
        <v>1</v>
      </c>
      <c r="AZ64" s="232" t="n">
        <v>0</v>
      </c>
      <c r="BA64" s="232" t="n">
        <v>0</v>
      </c>
      <c r="BB64" s="232" t="n">
        <v>0</v>
      </c>
      <c r="BC64" s="232" t="n">
        <v>0</v>
      </c>
      <c r="BD64" s="232" t="n">
        <v>1</v>
      </c>
      <c r="BE64" s="232" t="n">
        <v>0</v>
      </c>
      <c r="BF64" s="232" t="n">
        <v>0</v>
      </c>
      <c r="BG64" s="232" t="n">
        <v>0</v>
      </c>
      <c r="BH64" s="232" t="n">
        <v>0</v>
      </c>
      <c r="BI64" s="232"/>
      <c r="BJ64" s="232"/>
      <c r="BK64" s="232"/>
      <c r="BM64" s="217"/>
      <c r="BN64" s="232"/>
      <c r="BO64" s="232"/>
      <c r="BP64" s="232"/>
      <c r="BS64" s="232"/>
      <c r="BT64" s="232"/>
      <c r="BU64" s="232"/>
      <c r="BW64" s="217"/>
      <c r="BX64" s="233"/>
      <c r="BY64" s="233"/>
      <c r="BZ64" s="233"/>
      <c r="CA64" s="233"/>
      <c r="CB64" s="234"/>
      <c r="CC64" s="233"/>
      <c r="CD64" s="233"/>
      <c r="CE64" s="233"/>
      <c r="CF64" s="233"/>
      <c r="CG64" s="234"/>
      <c r="CH64" s="233"/>
      <c r="CI64" s="233"/>
      <c r="CJ64" s="233"/>
      <c r="CK64" s="233"/>
      <c r="CL64" s="234"/>
      <c r="CM64" s="233"/>
      <c r="CN64" s="233"/>
      <c r="CO64" s="233"/>
      <c r="CP64" s="233"/>
      <c r="CQ64" s="234"/>
      <c r="CR64" s="233"/>
      <c r="CS64" s="233"/>
      <c r="CT64" s="233"/>
      <c r="CU64" s="233"/>
      <c r="CV64" s="234"/>
      <c r="CW64" s="233"/>
      <c r="CX64" s="233"/>
      <c r="CY64" s="233"/>
      <c r="CZ64" s="233"/>
      <c r="DA64" s="234"/>
      <c r="DB64" s="233"/>
      <c r="DC64" s="233"/>
      <c r="DD64" s="233"/>
      <c r="DE64" s="233"/>
      <c r="DF64" s="234"/>
      <c r="DG64" s="233"/>
      <c r="DH64" s="233"/>
      <c r="DI64" s="233"/>
      <c r="DJ64" s="233"/>
      <c r="DK64" s="234"/>
    </row>
    <row r="65" customFormat="false" ht="12.75" hidden="false" customHeight="false" outlineLevel="0" collapsed="false">
      <c r="A65" s="228" t="n">
        <v>0.0563175493938937</v>
      </c>
      <c r="B65" s="228" t="n">
        <v>0.0190257989276319</v>
      </c>
      <c r="C65" s="229" t="n">
        <v>0.00253461551402401</v>
      </c>
      <c r="D65" s="230" t="n">
        <v>0.00370214446430602</v>
      </c>
      <c r="E65" s="228" t="n">
        <v>-0.00182497466650032</v>
      </c>
      <c r="F65" s="228" t="n">
        <v>0.0693403044442226</v>
      </c>
      <c r="G65" s="228" t="n">
        <v>0.0098814294181229</v>
      </c>
      <c r="H65" s="229" t="n">
        <v>0.00202705252860078</v>
      </c>
      <c r="I65" s="230" t="n">
        <v>0.00167676681006887</v>
      </c>
      <c r="J65" s="228" t="n">
        <v>0.00148840117913309</v>
      </c>
      <c r="K65" s="228" t="n">
        <v>0.0631126656795931</v>
      </c>
      <c r="L65" s="228" t="n">
        <v>0.012572991483297</v>
      </c>
      <c r="M65" s="229" t="n">
        <v>0.00549348479824093</v>
      </c>
      <c r="N65" s="230" t="n">
        <v>0.00185941543606718</v>
      </c>
      <c r="O65" s="228" t="n">
        <v>-0.0013562945728436</v>
      </c>
      <c r="P65" s="228" t="n">
        <v>0.188644443773275</v>
      </c>
      <c r="Q65" s="228" t="n">
        <v>0.0482497751716623</v>
      </c>
      <c r="R65" s="229" t="n">
        <v>0.00306064158863146</v>
      </c>
      <c r="S65" s="230" t="n">
        <v>-0.00774986308998359</v>
      </c>
      <c r="T65" s="228" t="n">
        <v>0.00563417293296483</v>
      </c>
      <c r="U65" s="231" t="n">
        <v>1</v>
      </c>
      <c r="V65" s="231" t="n">
        <v>0</v>
      </c>
      <c r="W65" s="231" t="n">
        <v>0</v>
      </c>
      <c r="X65" s="231" t="n">
        <v>0</v>
      </c>
      <c r="Y65" s="231" t="n">
        <v>0</v>
      </c>
      <c r="Z65" s="228" t="n">
        <v>0.0322043611965038</v>
      </c>
      <c r="AA65" s="228" t="n">
        <v>0.00296222464113548</v>
      </c>
      <c r="AB65" s="229" t="n">
        <v>0.00240847642568095</v>
      </c>
      <c r="AC65" s="230" t="n">
        <v>0.00130575787870089</v>
      </c>
      <c r="AD65" s="228" t="n">
        <v>0.000751517769257904</v>
      </c>
      <c r="AE65" s="228" t="n">
        <v>0.045645549285511</v>
      </c>
      <c r="AF65" s="228" t="n">
        <v>0.0216238689517338</v>
      </c>
      <c r="AG65" s="229" t="n">
        <v>-0.00655142606011191</v>
      </c>
      <c r="AH65" s="230" t="n">
        <v>-0.00189761251510456</v>
      </c>
      <c r="AI65" s="228" t="n">
        <v>-0.00266331741724668</v>
      </c>
      <c r="AJ65" s="232" t="n">
        <v>1</v>
      </c>
      <c r="AK65" s="232" t="n">
        <v>0</v>
      </c>
      <c r="AL65" s="232" t="n">
        <v>0</v>
      </c>
      <c r="AM65" s="232" t="n">
        <v>0</v>
      </c>
      <c r="AN65" s="232" t="n">
        <v>0</v>
      </c>
      <c r="AO65" s="232" t="n">
        <v>1</v>
      </c>
      <c r="AP65" s="232" t="n">
        <v>0</v>
      </c>
      <c r="AQ65" s="232" t="n">
        <v>0</v>
      </c>
      <c r="AR65" s="232" t="n">
        <v>0</v>
      </c>
      <c r="AS65" s="232" t="n">
        <v>0</v>
      </c>
      <c r="AT65" s="232" t="n">
        <v>1</v>
      </c>
      <c r="AU65" s="232" t="n">
        <v>0</v>
      </c>
      <c r="AV65" s="232" t="n">
        <v>0</v>
      </c>
      <c r="AW65" s="232" t="n">
        <v>0</v>
      </c>
      <c r="AX65" s="232" t="n">
        <v>0</v>
      </c>
      <c r="AY65" s="232" t="n">
        <v>1</v>
      </c>
      <c r="AZ65" s="232" t="n">
        <v>0</v>
      </c>
      <c r="BA65" s="232" t="n">
        <v>0</v>
      </c>
      <c r="BB65" s="232" t="n">
        <v>0</v>
      </c>
      <c r="BC65" s="232" t="n">
        <v>0</v>
      </c>
      <c r="BD65" s="232" t="n">
        <v>1</v>
      </c>
      <c r="BE65" s="232" t="n">
        <v>0</v>
      </c>
      <c r="BF65" s="232" t="n">
        <v>0</v>
      </c>
      <c r="BG65" s="232" t="n">
        <v>0</v>
      </c>
      <c r="BH65" s="232" t="n">
        <v>0</v>
      </c>
      <c r="BI65" s="232"/>
      <c r="BJ65" s="232"/>
      <c r="BK65" s="232"/>
      <c r="BM65" s="217"/>
      <c r="BN65" s="232"/>
      <c r="BO65" s="232"/>
      <c r="BP65" s="232"/>
      <c r="BS65" s="232"/>
      <c r="BT65" s="232"/>
      <c r="BU65" s="232"/>
      <c r="BW65" s="217"/>
      <c r="BX65" s="233"/>
      <c r="BY65" s="233"/>
      <c r="BZ65" s="233"/>
      <c r="CA65" s="233"/>
      <c r="CB65" s="234"/>
      <c r="CC65" s="233"/>
      <c r="CD65" s="233"/>
      <c r="CE65" s="233"/>
      <c r="CF65" s="233"/>
      <c r="CG65" s="234"/>
      <c r="CH65" s="233"/>
      <c r="CI65" s="233"/>
      <c r="CJ65" s="233"/>
      <c r="CK65" s="233"/>
      <c r="CL65" s="234"/>
      <c r="CM65" s="233"/>
      <c r="CN65" s="233"/>
      <c r="CO65" s="233"/>
      <c r="CP65" s="233"/>
      <c r="CQ65" s="234"/>
      <c r="CR65" s="233"/>
      <c r="CS65" s="233"/>
      <c r="CT65" s="233"/>
      <c r="CU65" s="233"/>
      <c r="CV65" s="234"/>
      <c r="CW65" s="233"/>
      <c r="CX65" s="233"/>
      <c r="CY65" s="233"/>
      <c r="CZ65" s="233"/>
      <c r="DA65" s="234"/>
      <c r="DB65" s="233"/>
      <c r="DC65" s="233"/>
      <c r="DD65" s="233"/>
      <c r="DE65" s="233"/>
      <c r="DF65" s="234"/>
      <c r="DG65" s="233"/>
      <c r="DH65" s="233"/>
      <c r="DI65" s="233"/>
      <c r="DJ65" s="233"/>
      <c r="DK65" s="234"/>
    </row>
    <row r="66" customFormat="false" ht="12.75" hidden="false" customHeight="false" outlineLevel="0" collapsed="false">
      <c r="A66" s="228" t="n">
        <v>0.0563175493938937</v>
      </c>
      <c r="B66" s="228" t="n">
        <v>0.0190257989276319</v>
      </c>
      <c r="C66" s="229" t="n">
        <v>0.00253461551402401</v>
      </c>
      <c r="D66" s="230" t="n">
        <v>0.00370214446430602</v>
      </c>
      <c r="E66" s="228" t="n">
        <v>-0.00182497466650032</v>
      </c>
      <c r="F66" s="228" t="n">
        <v>0.0693403044442226</v>
      </c>
      <c r="G66" s="228" t="n">
        <v>0.0098814294181229</v>
      </c>
      <c r="H66" s="229" t="n">
        <v>0.00202705252860078</v>
      </c>
      <c r="I66" s="230" t="n">
        <v>0.00167676681006887</v>
      </c>
      <c r="J66" s="228" t="n">
        <v>0.00148840117913309</v>
      </c>
      <c r="K66" s="228" t="n">
        <v>0.0631126656795931</v>
      </c>
      <c r="L66" s="228" t="n">
        <v>0.012572991483297</v>
      </c>
      <c r="M66" s="229" t="n">
        <v>0.00549348479824093</v>
      </c>
      <c r="N66" s="230" t="n">
        <v>0.00185941543606718</v>
      </c>
      <c r="O66" s="228" t="n">
        <v>-0.0013562945728436</v>
      </c>
      <c r="P66" s="228" t="n">
        <v>0.188644443773275</v>
      </c>
      <c r="Q66" s="228" t="n">
        <v>0.0482497751716623</v>
      </c>
      <c r="R66" s="229" t="n">
        <v>0.00306064158863146</v>
      </c>
      <c r="S66" s="230" t="n">
        <v>-0.00774986308998359</v>
      </c>
      <c r="T66" s="228" t="n">
        <v>0.00563417293296483</v>
      </c>
      <c r="U66" s="231" t="n">
        <v>1</v>
      </c>
      <c r="V66" s="231" t="n">
        <v>0</v>
      </c>
      <c r="W66" s="231" t="n">
        <v>0</v>
      </c>
      <c r="X66" s="231" t="n">
        <v>0</v>
      </c>
      <c r="Y66" s="231" t="n">
        <v>0</v>
      </c>
      <c r="Z66" s="228" t="n">
        <v>0.0322043611965038</v>
      </c>
      <c r="AA66" s="228" t="n">
        <v>0.00296222464113548</v>
      </c>
      <c r="AB66" s="229" t="n">
        <v>0.00240847642568095</v>
      </c>
      <c r="AC66" s="230" t="n">
        <v>0.00130575787870089</v>
      </c>
      <c r="AD66" s="228" t="n">
        <v>0.000751517769257904</v>
      </c>
      <c r="AE66" s="228" t="n">
        <v>0.045645549285511</v>
      </c>
      <c r="AF66" s="228" t="n">
        <v>0.0216238689517338</v>
      </c>
      <c r="AG66" s="229" t="n">
        <v>-0.00655142606011191</v>
      </c>
      <c r="AH66" s="230" t="n">
        <v>-0.00189761251510456</v>
      </c>
      <c r="AI66" s="228" t="n">
        <v>-0.00266331741724668</v>
      </c>
      <c r="AJ66" s="232" t="n">
        <v>1</v>
      </c>
      <c r="AK66" s="232" t="n">
        <v>0</v>
      </c>
      <c r="AL66" s="232" t="n">
        <v>0</v>
      </c>
      <c r="AM66" s="232" t="n">
        <v>0</v>
      </c>
      <c r="AN66" s="232" t="n">
        <v>0</v>
      </c>
      <c r="AO66" s="232" t="n">
        <v>1</v>
      </c>
      <c r="AP66" s="232" t="n">
        <v>0</v>
      </c>
      <c r="AQ66" s="232" t="n">
        <v>0</v>
      </c>
      <c r="AR66" s="232" t="n">
        <v>0</v>
      </c>
      <c r="AS66" s="232" t="n">
        <v>0</v>
      </c>
      <c r="AT66" s="232" t="n">
        <v>1</v>
      </c>
      <c r="AU66" s="232" t="n">
        <v>0</v>
      </c>
      <c r="AV66" s="232" t="n">
        <v>0</v>
      </c>
      <c r="AW66" s="232" t="n">
        <v>0</v>
      </c>
      <c r="AX66" s="232" t="n">
        <v>0</v>
      </c>
      <c r="AY66" s="232" t="n">
        <v>1</v>
      </c>
      <c r="AZ66" s="232" t="n">
        <v>0</v>
      </c>
      <c r="BA66" s="232" t="n">
        <v>0</v>
      </c>
      <c r="BB66" s="232" t="n">
        <v>0</v>
      </c>
      <c r="BC66" s="232" t="n">
        <v>0</v>
      </c>
      <c r="BD66" s="232" t="n">
        <v>1</v>
      </c>
      <c r="BE66" s="232" t="n">
        <v>0</v>
      </c>
      <c r="BF66" s="232" t="n">
        <v>0</v>
      </c>
      <c r="BG66" s="232" t="n">
        <v>0</v>
      </c>
      <c r="BH66" s="232" t="n">
        <v>0</v>
      </c>
      <c r="BI66" s="232"/>
      <c r="BJ66" s="232"/>
      <c r="BK66" s="232"/>
      <c r="BM66" s="217"/>
      <c r="BN66" s="232"/>
      <c r="BO66" s="232"/>
      <c r="BP66" s="232"/>
      <c r="BS66" s="232"/>
      <c r="BT66" s="232"/>
      <c r="BU66" s="232"/>
      <c r="BW66" s="217"/>
      <c r="BX66" s="233"/>
      <c r="BY66" s="233"/>
      <c r="BZ66" s="233"/>
      <c r="CA66" s="233"/>
      <c r="CB66" s="234"/>
      <c r="CC66" s="233"/>
      <c r="CD66" s="233"/>
      <c r="CE66" s="233"/>
      <c r="CF66" s="233"/>
      <c r="CG66" s="234"/>
      <c r="CH66" s="233"/>
      <c r="CI66" s="233"/>
      <c r="CJ66" s="233"/>
      <c r="CK66" s="233"/>
      <c r="CL66" s="234"/>
      <c r="CM66" s="233"/>
      <c r="CN66" s="233"/>
      <c r="CO66" s="233"/>
      <c r="CP66" s="233"/>
      <c r="CQ66" s="234"/>
      <c r="CR66" s="233"/>
      <c r="CS66" s="233"/>
      <c r="CT66" s="233"/>
      <c r="CU66" s="233"/>
      <c r="CV66" s="234"/>
      <c r="CW66" s="233"/>
      <c r="CX66" s="233"/>
      <c r="CY66" s="233"/>
      <c r="CZ66" s="233"/>
      <c r="DA66" s="234"/>
      <c r="DB66" s="233"/>
      <c r="DC66" s="233"/>
      <c r="DD66" s="233"/>
      <c r="DE66" s="233"/>
      <c r="DF66" s="234"/>
      <c r="DG66" s="233"/>
      <c r="DH66" s="233"/>
      <c r="DI66" s="233"/>
      <c r="DJ66" s="233"/>
      <c r="DK66" s="234"/>
    </row>
    <row r="67" customFormat="false" ht="12.75" hidden="false" customHeight="false" outlineLevel="0" collapsed="false">
      <c r="A67" s="228" t="n">
        <v>0.0563175493938937</v>
      </c>
      <c r="B67" s="228" t="n">
        <v>0.0190257989276319</v>
      </c>
      <c r="C67" s="229" t="n">
        <v>0.00253461551402401</v>
      </c>
      <c r="D67" s="230" t="n">
        <v>0.00370214446430602</v>
      </c>
      <c r="E67" s="228" t="n">
        <v>-0.00182497466650032</v>
      </c>
      <c r="F67" s="228" t="n">
        <v>0.0693403044442226</v>
      </c>
      <c r="G67" s="228" t="n">
        <v>0.0098814294181229</v>
      </c>
      <c r="H67" s="229" t="n">
        <v>0.00202705252860078</v>
      </c>
      <c r="I67" s="230" t="n">
        <v>0.00167676681006887</v>
      </c>
      <c r="J67" s="228" t="n">
        <v>0.00148840117913309</v>
      </c>
      <c r="K67" s="228" t="n">
        <v>0.0631126656795931</v>
      </c>
      <c r="L67" s="228" t="n">
        <v>0.012572991483297</v>
      </c>
      <c r="M67" s="229" t="n">
        <v>0.00549348479824093</v>
      </c>
      <c r="N67" s="230" t="n">
        <v>0.00185941543606718</v>
      </c>
      <c r="O67" s="228" t="n">
        <v>-0.0013562945728436</v>
      </c>
      <c r="P67" s="228" t="n">
        <v>0.188644443773275</v>
      </c>
      <c r="Q67" s="228" t="n">
        <v>0.0482497751716623</v>
      </c>
      <c r="R67" s="229" t="n">
        <v>0.00306064158863146</v>
      </c>
      <c r="S67" s="230" t="n">
        <v>-0.00774986308998359</v>
      </c>
      <c r="T67" s="228" t="n">
        <v>0.00563417293296483</v>
      </c>
      <c r="U67" s="231" t="n">
        <v>1</v>
      </c>
      <c r="V67" s="231" t="n">
        <v>0</v>
      </c>
      <c r="W67" s="231" t="n">
        <v>0</v>
      </c>
      <c r="X67" s="231" t="n">
        <v>0</v>
      </c>
      <c r="Y67" s="231" t="n">
        <v>0</v>
      </c>
      <c r="Z67" s="228" t="n">
        <v>0.0322043611965038</v>
      </c>
      <c r="AA67" s="228" t="n">
        <v>0.00296222464113548</v>
      </c>
      <c r="AB67" s="229" t="n">
        <v>0.00240847642568095</v>
      </c>
      <c r="AC67" s="230" t="n">
        <v>0.00130575787870089</v>
      </c>
      <c r="AD67" s="228" t="n">
        <v>0.000751517769257904</v>
      </c>
      <c r="AE67" s="228" t="n">
        <v>0.045645549285511</v>
      </c>
      <c r="AF67" s="228" t="n">
        <v>0.0216238689517338</v>
      </c>
      <c r="AG67" s="229" t="n">
        <v>-0.00655142606011191</v>
      </c>
      <c r="AH67" s="230" t="n">
        <v>-0.00189761251510456</v>
      </c>
      <c r="AI67" s="228" t="n">
        <v>-0.00266331741724668</v>
      </c>
      <c r="AJ67" s="232" t="n">
        <v>1</v>
      </c>
      <c r="AK67" s="232" t="n">
        <v>0</v>
      </c>
      <c r="AL67" s="232" t="n">
        <v>0</v>
      </c>
      <c r="AM67" s="232" t="n">
        <v>0</v>
      </c>
      <c r="AN67" s="232" t="n">
        <v>0</v>
      </c>
      <c r="AO67" s="232" t="n">
        <v>1</v>
      </c>
      <c r="AP67" s="232" t="n">
        <v>0</v>
      </c>
      <c r="AQ67" s="232" t="n">
        <v>0</v>
      </c>
      <c r="AR67" s="232" t="n">
        <v>0</v>
      </c>
      <c r="AS67" s="232" t="n">
        <v>0</v>
      </c>
      <c r="AT67" s="232" t="n">
        <v>1</v>
      </c>
      <c r="AU67" s="232" t="n">
        <v>0</v>
      </c>
      <c r="AV67" s="232" t="n">
        <v>0</v>
      </c>
      <c r="AW67" s="232" t="n">
        <v>0</v>
      </c>
      <c r="AX67" s="232" t="n">
        <v>0</v>
      </c>
      <c r="AY67" s="232" t="n">
        <v>1</v>
      </c>
      <c r="AZ67" s="232" t="n">
        <v>0</v>
      </c>
      <c r="BA67" s="232" t="n">
        <v>0</v>
      </c>
      <c r="BB67" s="232" t="n">
        <v>0</v>
      </c>
      <c r="BC67" s="232" t="n">
        <v>0</v>
      </c>
      <c r="BD67" s="232" t="n">
        <v>1</v>
      </c>
      <c r="BE67" s="232" t="n">
        <v>0</v>
      </c>
      <c r="BF67" s="232" t="n">
        <v>0</v>
      </c>
      <c r="BG67" s="232" t="n">
        <v>0</v>
      </c>
      <c r="BH67" s="232" t="n">
        <v>0</v>
      </c>
      <c r="BI67" s="232"/>
      <c r="BJ67" s="232"/>
      <c r="BK67" s="232"/>
      <c r="BM67" s="217"/>
      <c r="BN67" s="232"/>
      <c r="BO67" s="232"/>
      <c r="BP67" s="232"/>
      <c r="BS67" s="232"/>
      <c r="BT67" s="232"/>
      <c r="BU67" s="232"/>
      <c r="BW67" s="217"/>
      <c r="BX67" s="233"/>
      <c r="BY67" s="233"/>
      <c r="BZ67" s="233"/>
      <c r="CA67" s="233"/>
      <c r="CB67" s="234"/>
      <c r="CC67" s="233"/>
      <c r="CD67" s="233"/>
      <c r="CE67" s="233"/>
      <c r="CF67" s="233"/>
      <c r="CG67" s="234"/>
      <c r="CH67" s="233"/>
      <c r="CI67" s="233"/>
      <c r="CJ67" s="233"/>
      <c r="CK67" s="233"/>
      <c r="CL67" s="234"/>
      <c r="CM67" s="233"/>
      <c r="CN67" s="233"/>
      <c r="CO67" s="233"/>
      <c r="CP67" s="233"/>
      <c r="CQ67" s="234"/>
      <c r="CR67" s="233"/>
      <c r="CS67" s="233"/>
      <c r="CT67" s="233"/>
      <c r="CU67" s="233"/>
      <c r="CV67" s="234"/>
      <c r="CW67" s="233"/>
      <c r="CX67" s="233"/>
      <c r="CY67" s="233"/>
      <c r="CZ67" s="233"/>
      <c r="DA67" s="234"/>
      <c r="DB67" s="233"/>
      <c r="DC67" s="233"/>
      <c r="DD67" s="233"/>
      <c r="DE67" s="233"/>
      <c r="DF67" s="234"/>
      <c r="DG67" s="233"/>
      <c r="DH67" s="233"/>
      <c r="DI67" s="233"/>
      <c r="DJ67" s="233"/>
      <c r="DK67" s="234"/>
    </row>
    <row r="68" customFormat="false" ht="12.75" hidden="false" customHeight="false" outlineLevel="0" collapsed="false">
      <c r="A68" s="228" t="n">
        <v>0.0563175493938937</v>
      </c>
      <c r="B68" s="228" t="n">
        <v>0.0190257989276319</v>
      </c>
      <c r="C68" s="229" t="n">
        <v>0.00253461551402401</v>
      </c>
      <c r="D68" s="230" t="n">
        <v>0.00370214446430602</v>
      </c>
      <c r="E68" s="228" t="n">
        <v>-0.00182497466650032</v>
      </c>
      <c r="F68" s="228" t="n">
        <v>0.0693403044442226</v>
      </c>
      <c r="G68" s="228" t="n">
        <v>0.0098814294181229</v>
      </c>
      <c r="H68" s="229" t="n">
        <v>0.00202705252860078</v>
      </c>
      <c r="I68" s="230" t="n">
        <v>0.00167676681006887</v>
      </c>
      <c r="J68" s="228" t="n">
        <v>0.00148840117913309</v>
      </c>
      <c r="K68" s="228" t="n">
        <v>0.0631126656795931</v>
      </c>
      <c r="L68" s="228" t="n">
        <v>0.012572991483297</v>
      </c>
      <c r="M68" s="229" t="n">
        <v>0.00549348479824093</v>
      </c>
      <c r="N68" s="230" t="n">
        <v>0.00185941543606718</v>
      </c>
      <c r="O68" s="228" t="n">
        <v>-0.0013562945728436</v>
      </c>
      <c r="P68" s="228" t="n">
        <v>0.188644443773275</v>
      </c>
      <c r="Q68" s="228" t="n">
        <v>0.0482497751716623</v>
      </c>
      <c r="R68" s="229" t="n">
        <v>0.00306064158863146</v>
      </c>
      <c r="S68" s="230" t="n">
        <v>-0.00774986308998359</v>
      </c>
      <c r="T68" s="228" t="n">
        <v>0.00563417293296483</v>
      </c>
      <c r="U68" s="231" t="n">
        <v>1</v>
      </c>
      <c r="V68" s="231" t="n">
        <v>0</v>
      </c>
      <c r="W68" s="231" t="n">
        <v>0</v>
      </c>
      <c r="X68" s="231" t="n">
        <v>0</v>
      </c>
      <c r="Y68" s="231" t="n">
        <v>0</v>
      </c>
      <c r="Z68" s="228" t="n">
        <v>0.0322043611965038</v>
      </c>
      <c r="AA68" s="228" t="n">
        <v>0.00296222464113548</v>
      </c>
      <c r="AB68" s="229" t="n">
        <v>0.00240847642568095</v>
      </c>
      <c r="AC68" s="230" t="n">
        <v>0.00130575787870089</v>
      </c>
      <c r="AD68" s="228" t="n">
        <v>0.000751517769257904</v>
      </c>
      <c r="AE68" s="228" t="n">
        <v>0.045645549285511</v>
      </c>
      <c r="AF68" s="228" t="n">
        <v>0.0216238689517338</v>
      </c>
      <c r="AG68" s="229" t="n">
        <v>-0.00655142606011191</v>
      </c>
      <c r="AH68" s="230" t="n">
        <v>-0.00189761251510456</v>
      </c>
      <c r="AI68" s="228" t="n">
        <v>-0.00266331741724668</v>
      </c>
      <c r="AJ68" s="232" t="n">
        <v>1</v>
      </c>
      <c r="AK68" s="232" t="n">
        <v>0</v>
      </c>
      <c r="AL68" s="232" t="n">
        <v>0</v>
      </c>
      <c r="AM68" s="232" t="n">
        <v>0</v>
      </c>
      <c r="AN68" s="232" t="n">
        <v>0</v>
      </c>
      <c r="AO68" s="232" t="n">
        <v>1</v>
      </c>
      <c r="AP68" s="232" t="n">
        <v>0</v>
      </c>
      <c r="AQ68" s="232" t="n">
        <v>0</v>
      </c>
      <c r="AR68" s="232" t="n">
        <v>0</v>
      </c>
      <c r="AS68" s="232" t="n">
        <v>0</v>
      </c>
      <c r="AT68" s="232" t="n">
        <v>1</v>
      </c>
      <c r="AU68" s="232" t="n">
        <v>0</v>
      </c>
      <c r="AV68" s="232" t="n">
        <v>0</v>
      </c>
      <c r="AW68" s="232" t="n">
        <v>0</v>
      </c>
      <c r="AX68" s="232" t="n">
        <v>0</v>
      </c>
      <c r="AY68" s="232" t="n">
        <v>1</v>
      </c>
      <c r="AZ68" s="232" t="n">
        <v>0</v>
      </c>
      <c r="BA68" s="232" t="n">
        <v>0</v>
      </c>
      <c r="BB68" s="232" t="n">
        <v>0</v>
      </c>
      <c r="BC68" s="232" t="n">
        <v>0</v>
      </c>
      <c r="BD68" s="232" t="n">
        <v>1</v>
      </c>
      <c r="BE68" s="232" t="n">
        <v>0</v>
      </c>
      <c r="BF68" s="232" t="n">
        <v>0</v>
      </c>
      <c r="BG68" s="232" t="n">
        <v>0</v>
      </c>
      <c r="BH68" s="232" t="n">
        <v>0</v>
      </c>
      <c r="BI68" s="232"/>
      <c r="BJ68" s="232"/>
      <c r="BK68" s="232"/>
      <c r="BM68" s="217"/>
      <c r="BN68" s="232"/>
      <c r="BO68" s="232"/>
      <c r="BP68" s="232"/>
      <c r="BS68" s="232"/>
      <c r="BT68" s="232"/>
      <c r="BU68" s="232"/>
      <c r="BW68" s="217"/>
      <c r="BX68" s="233"/>
      <c r="BY68" s="233"/>
      <c r="BZ68" s="233"/>
      <c r="CA68" s="233"/>
      <c r="CB68" s="234"/>
      <c r="CC68" s="233"/>
      <c r="CD68" s="233"/>
      <c r="CE68" s="233"/>
      <c r="CF68" s="233"/>
      <c r="CG68" s="234"/>
      <c r="CH68" s="233"/>
      <c r="CI68" s="233"/>
      <c r="CJ68" s="233"/>
      <c r="CK68" s="233"/>
      <c r="CL68" s="234"/>
      <c r="CM68" s="233"/>
      <c r="CN68" s="233"/>
      <c r="CO68" s="233"/>
      <c r="CP68" s="233"/>
      <c r="CQ68" s="234"/>
      <c r="CR68" s="233"/>
      <c r="CS68" s="233"/>
      <c r="CT68" s="233"/>
      <c r="CU68" s="233"/>
      <c r="CV68" s="234"/>
      <c r="CW68" s="233"/>
      <c r="CX68" s="233"/>
      <c r="CY68" s="233"/>
      <c r="CZ68" s="233"/>
      <c r="DA68" s="234"/>
      <c r="DB68" s="233"/>
      <c r="DC68" s="233"/>
      <c r="DD68" s="233"/>
      <c r="DE68" s="233"/>
      <c r="DF68" s="234"/>
      <c r="DG68" s="233"/>
      <c r="DH68" s="233"/>
      <c r="DI68" s="233"/>
      <c r="DJ68" s="233"/>
      <c r="DK68" s="234"/>
    </row>
    <row r="69" customFormat="false" ht="12.75" hidden="false" customHeight="false" outlineLevel="0" collapsed="false">
      <c r="A69" s="228" t="n">
        <v>0.0563175493938937</v>
      </c>
      <c r="B69" s="228" t="n">
        <v>0.0190257989276319</v>
      </c>
      <c r="C69" s="229" t="n">
        <v>0.00253461551402401</v>
      </c>
      <c r="D69" s="230" t="n">
        <v>0.00370214446430602</v>
      </c>
      <c r="E69" s="228" t="n">
        <v>-0.00182497466650032</v>
      </c>
      <c r="F69" s="228" t="n">
        <v>0.0693403044442226</v>
      </c>
      <c r="G69" s="228" t="n">
        <v>0.0098814294181229</v>
      </c>
      <c r="H69" s="229" t="n">
        <v>0.00202705252860078</v>
      </c>
      <c r="I69" s="230" t="n">
        <v>0.00167676681006887</v>
      </c>
      <c r="J69" s="228" t="n">
        <v>0.00148840117913309</v>
      </c>
      <c r="K69" s="228" t="n">
        <v>0.0631126656795931</v>
      </c>
      <c r="L69" s="228" t="n">
        <v>0.012572991483297</v>
      </c>
      <c r="M69" s="229" t="n">
        <v>0.00549348479824093</v>
      </c>
      <c r="N69" s="230" t="n">
        <v>0.00185941543606718</v>
      </c>
      <c r="O69" s="228" t="n">
        <v>-0.0013562945728436</v>
      </c>
      <c r="P69" s="228" t="n">
        <v>0.188644443773275</v>
      </c>
      <c r="Q69" s="228" t="n">
        <v>0.0482497751716623</v>
      </c>
      <c r="R69" s="229" t="n">
        <v>0.00306064158863146</v>
      </c>
      <c r="S69" s="230" t="n">
        <v>-0.00774986308998359</v>
      </c>
      <c r="T69" s="228" t="n">
        <v>0.00563417293296483</v>
      </c>
      <c r="U69" s="231" t="n">
        <v>1</v>
      </c>
      <c r="V69" s="231" t="n">
        <v>0</v>
      </c>
      <c r="W69" s="231" t="n">
        <v>0</v>
      </c>
      <c r="X69" s="231" t="n">
        <v>0</v>
      </c>
      <c r="Y69" s="231" t="n">
        <v>0</v>
      </c>
      <c r="Z69" s="228" t="n">
        <v>0.0322043611965038</v>
      </c>
      <c r="AA69" s="228" t="n">
        <v>0.00296222464113548</v>
      </c>
      <c r="AB69" s="229" t="n">
        <v>0.00240847642568095</v>
      </c>
      <c r="AC69" s="230" t="n">
        <v>0.00130575787870089</v>
      </c>
      <c r="AD69" s="228" t="n">
        <v>0.000751517769257904</v>
      </c>
      <c r="AE69" s="228" t="n">
        <v>0.045645549285511</v>
      </c>
      <c r="AF69" s="228" t="n">
        <v>0.0216238689517338</v>
      </c>
      <c r="AG69" s="229" t="n">
        <v>-0.00655142606011191</v>
      </c>
      <c r="AH69" s="230" t="n">
        <v>-0.00189761251510456</v>
      </c>
      <c r="AI69" s="228" t="n">
        <v>-0.00266331741724668</v>
      </c>
      <c r="AJ69" s="232" t="n">
        <v>1</v>
      </c>
      <c r="AK69" s="232" t="n">
        <v>0</v>
      </c>
      <c r="AL69" s="232" t="n">
        <v>0</v>
      </c>
      <c r="AM69" s="232" t="n">
        <v>0</v>
      </c>
      <c r="AN69" s="232" t="n">
        <v>0</v>
      </c>
      <c r="AO69" s="232" t="n">
        <v>1</v>
      </c>
      <c r="AP69" s="232" t="n">
        <v>0</v>
      </c>
      <c r="AQ69" s="232" t="n">
        <v>0</v>
      </c>
      <c r="AR69" s="232" t="n">
        <v>0</v>
      </c>
      <c r="AS69" s="232" t="n">
        <v>0</v>
      </c>
      <c r="AT69" s="232" t="n">
        <v>1</v>
      </c>
      <c r="AU69" s="232" t="n">
        <v>0</v>
      </c>
      <c r="AV69" s="232" t="n">
        <v>0</v>
      </c>
      <c r="AW69" s="232" t="n">
        <v>0</v>
      </c>
      <c r="AX69" s="232" t="n">
        <v>0</v>
      </c>
      <c r="AY69" s="232" t="n">
        <v>1</v>
      </c>
      <c r="AZ69" s="232" t="n">
        <v>0</v>
      </c>
      <c r="BA69" s="232" t="n">
        <v>0</v>
      </c>
      <c r="BB69" s="232" t="n">
        <v>0</v>
      </c>
      <c r="BC69" s="232" t="n">
        <v>0</v>
      </c>
      <c r="BD69" s="232" t="n">
        <v>1</v>
      </c>
      <c r="BE69" s="232" t="n">
        <v>0</v>
      </c>
      <c r="BF69" s="232" t="n">
        <v>0</v>
      </c>
      <c r="BG69" s="232" t="n">
        <v>0</v>
      </c>
      <c r="BH69" s="232" t="n">
        <v>0</v>
      </c>
      <c r="BI69" s="232"/>
      <c r="BJ69" s="232"/>
      <c r="BK69" s="232"/>
      <c r="BM69" s="217"/>
      <c r="BN69" s="232"/>
      <c r="BO69" s="232"/>
      <c r="BP69" s="232"/>
      <c r="BS69" s="232"/>
      <c r="BT69" s="232"/>
      <c r="BU69" s="232"/>
      <c r="BW69" s="217"/>
      <c r="BX69" s="233"/>
      <c r="BY69" s="233"/>
      <c r="BZ69" s="233"/>
      <c r="CA69" s="233"/>
      <c r="CB69" s="234"/>
      <c r="CC69" s="233"/>
      <c r="CD69" s="233"/>
      <c r="CE69" s="233"/>
      <c r="CF69" s="233"/>
      <c r="CG69" s="234"/>
      <c r="CH69" s="233"/>
      <c r="CI69" s="233"/>
      <c r="CJ69" s="233"/>
      <c r="CK69" s="233"/>
      <c r="CL69" s="234"/>
      <c r="CM69" s="233"/>
      <c r="CN69" s="233"/>
      <c r="CO69" s="233"/>
      <c r="CP69" s="233"/>
      <c r="CQ69" s="234"/>
      <c r="CR69" s="233"/>
      <c r="CS69" s="233"/>
      <c r="CT69" s="233"/>
      <c r="CU69" s="233"/>
      <c r="CV69" s="234"/>
      <c r="CW69" s="233"/>
      <c r="CX69" s="233"/>
      <c r="CY69" s="233"/>
      <c r="CZ69" s="233"/>
      <c r="DA69" s="234"/>
      <c r="DB69" s="233"/>
      <c r="DC69" s="233"/>
      <c r="DD69" s="233"/>
      <c r="DE69" s="233"/>
      <c r="DF69" s="234"/>
      <c r="DG69" s="233"/>
      <c r="DH69" s="233"/>
      <c r="DI69" s="233"/>
      <c r="DJ69" s="233"/>
      <c r="DK69" s="234"/>
    </row>
    <row r="70" customFormat="false" ht="12.75" hidden="false" customHeight="false" outlineLevel="0" collapsed="false">
      <c r="A70" s="228" t="n">
        <v>0.0563175493938937</v>
      </c>
      <c r="B70" s="228" t="n">
        <v>0.0190257989276319</v>
      </c>
      <c r="C70" s="229" t="n">
        <v>0.00253461551402401</v>
      </c>
      <c r="D70" s="230" t="n">
        <v>0.00370214446430602</v>
      </c>
      <c r="E70" s="228" t="n">
        <v>-0.00182497466650032</v>
      </c>
      <c r="F70" s="228" t="n">
        <v>0.0693403044442226</v>
      </c>
      <c r="G70" s="228" t="n">
        <v>0.0098814294181229</v>
      </c>
      <c r="H70" s="229" t="n">
        <v>0.00202705252860078</v>
      </c>
      <c r="I70" s="230" t="n">
        <v>0.00167676681006887</v>
      </c>
      <c r="J70" s="228" t="n">
        <v>0.00148840117913309</v>
      </c>
      <c r="K70" s="228" t="n">
        <v>0.0631126656795931</v>
      </c>
      <c r="L70" s="228" t="n">
        <v>0.012572991483297</v>
      </c>
      <c r="M70" s="229" t="n">
        <v>0.00549348479824093</v>
      </c>
      <c r="N70" s="230" t="n">
        <v>0.00185941543606718</v>
      </c>
      <c r="O70" s="228" t="n">
        <v>-0.0013562945728436</v>
      </c>
      <c r="P70" s="228" t="n">
        <v>0.188644443773275</v>
      </c>
      <c r="Q70" s="228" t="n">
        <v>0.0482497751716623</v>
      </c>
      <c r="R70" s="229" t="n">
        <v>0.00306064158863146</v>
      </c>
      <c r="S70" s="230" t="n">
        <v>-0.00774986308998359</v>
      </c>
      <c r="T70" s="228" t="n">
        <v>0.00563417293296483</v>
      </c>
      <c r="U70" s="231" t="n">
        <v>1</v>
      </c>
      <c r="V70" s="231" t="n">
        <v>0</v>
      </c>
      <c r="W70" s="231" t="n">
        <v>0</v>
      </c>
      <c r="X70" s="231" t="n">
        <v>0</v>
      </c>
      <c r="Y70" s="231" t="n">
        <v>0</v>
      </c>
      <c r="Z70" s="228" t="n">
        <v>0.0322043611965038</v>
      </c>
      <c r="AA70" s="228" t="n">
        <v>0.00296222464113548</v>
      </c>
      <c r="AB70" s="229" t="n">
        <v>0.00240847642568095</v>
      </c>
      <c r="AC70" s="230" t="n">
        <v>0.00130575787870089</v>
      </c>
      <c r="AD70" s="228" t="n">
        <v>0.000751517769257904</v>
      </c>
      <c r="AE70" s="228" t="n">
        <v>0.045645549285511</v>
      </c>
      <c r="AF70" s="228" t="n">
        <v>0.0216238689517338</v>
      </c>
      <c r="AG70" s="229" t="n">
        <v>-0.00655142606011191</v>
      </c>
      <c r="AH70" s="230" t="n">
        <v>-0.00189761251510456</v>
      </c>
      <c r="AI70" s="228" t="n">
        <v>-0.00266331741724668</v>
      </c>
      <c r="AJ70" s="232" t="n">
        <v>1</v>
      </c>
      <c r="AK70" s="232" t="n">
        <v>0</v>
      </c>
      <c r="AL70" s="232" t="n">
        <v>0</v>
      </c>
      <c r="AM70" s="232" t="n">
        <v>0</v>
      </c>
      <c r="AN70" s="232" t="n">
        <v>0</v>
      </c>
      <c r="AO70" s="232" t="n">
        <v>1</v>
      </c>
      <c r="AP70" s="232" t="n">
        <v>0</v>
      </c>
      <c r="AQ70" s="232" t="n">
        <v>0</v>
      </c>
      <c r="AR70" s="232" t="n">
        <v>0</v>
      </c>
      <c r="AS70" s="232" t="n">
        <v>0</v>
      </c>
      <c r="AT70" s="232" t="n">
        <v>1</v>
      </c>
      <c r="AU70" s="232" t="n">
        <v>0</v>
      </c>
      <c r="AV70" s="232" t="n">
        <v>0</v>
      </c>
      <c r="AW70" s="232" t="n">
        <v>0</v>
      </c>
      <c r="AX70" s="232" t="n">
        <v>0</v>
      </c>
      <c r="AY70" s="232" t="n">
        <v>1</v>
      </c>
      <c r="AZ70" s="232" t="n">
        <v>0</v>
      </c>
      <c r="BA70" s="232" t="n">
        <v>0</v>
      </c>
      <c r="BB70" s="232" t="n">
        <v>0</v>
      </c>
      <c r="BC70" s="232" t="n">
        <v>0</v>
      </c>
      <c r="BD70" s="232" t="n">
        <v>1</v>
      </c>
      <c r="BE70" s="232" t="n">
        <v>0</v>
      </c>
      <c r="BF70" s="232" t="n">
        <v>0</v>
      </c>
      <c r="BG70" s="232" t="n">
        <v>0</v>
      </c>
      <c r="BH70" s="232" t="n">
        <v>0</v>
      </c>
      <c r="BI70" s="232"/>
      <c r="BJ70" s="232"/>
      <c r="BK70" s="232"/>
      <c r="BM70" s="217"/>
      <c r="BN70" s="232"/>
      <c r="BO70" s="232"/>
      <c r="BP70" s="232"/>
      <c r="BS70" s="232"/>
      <c r="BT70" s="232"/>
      <c r="BU70" s="232"/>
      <c r="BW70" s="217"/>
      <c r="BX70" s="233"/>
      <c r="BY70" s="233"/>
      <c r="BZ70" s="233"/>
      <c r="CA70" s="233"/>
      <c r="CB70" s="234"/>
      <c r="CC70" s="233"/>
      <c r="CD70" s="233"/>
      <c r="CE70" s="233"/>
      <c r="CF70" s="233"/>
      <c r="CG70" s="234"/>
      <c r="CH70" s="233"/>
      <c r="CI70" s="233"/>
      <c r="CJ70" s="233"/>
      <c r="CK70" s="233"/>
      <c r="CL70" s="234"/>
      <c r="CM70" s="233"/>
      <c r="CN70" s="233"/>
      <c r="CO70" s="233"/>
      <c r="CP70" s="233"/>
      <c r="CQ70" s="234"/>
      <c r="CR70" s="233"/>
      <c r="CS70" s="233"/>
      <c r="CT70" s="233"/>
      <c r="CU70" s="233"/>
      <c r="CV70" s="234"/>
      <c r="CW70" s="233"/>
      <c r="CX70" s="233"/>
      <c r="CY70" s="233"/>
      <c r="CZ70" s="233"/>
      <c r="DA70" s="234"/>
      <c r="DB70" s="233"/>
      <c r="DC70" s="233"/>
      <c r="DD70" s="233"/>
      <c r="DE70" s="233"/>
      <c r="DF70" s="234"/>
      <c r="DG70" s="233"/>
      <c r="DH70" s="233"/>
      <c r="DI70" s="233"/>
      <c r="DJ70" s="233"/>
      <c r="DK70" s="234"/>
    </row>
    <row r="71" customFormat="false" ht="12.75" hidden="false" customHeight="false" outlineLevel="0" collapsed="false">
      <c r="A71" s="228" t="n">
        <v>0.0563175493938937</v>
      </c>
      <c r="B71" s="228" t="n">
        <v>0.0190257989276319</v>
      </c>
      <c r="C71" s="229" t="n">
        <v>0.00253461551402401</v>
      </c>
      <c r="D71" s="230" t="n">
        <v>0.00370214446430602</v>
      </c>
      <c r="E71" s="228" t="n">
        <v>-0.00182497466650032</v>
      </c>
      <c r="F71" s="228" t="n">
        <v>0.0693403044442226</v>
      </c>
      <c r="G71" s="228" t="n">
        <v>0.0098814294181229</v>
      </c>
      <c r="H71" s="229" t="n">
        <v>0.00202705252860078</v>
      </c>
      <c r="I71" s="230" t="n">
        <v>0.00167676681006887</v>
      </c>
      <c r="J71" s="228" t="n">
        <v>0.00148840117913309</v>
      </c>
      <c r="K71" s="228" t="n">
        <v>0.0631126656795931</v>
      </c>
      <c r="L71" s="228" t="n">
        <v>0.012572991483297</v>
      </c>
      <c r="M71" s="229" t="n">
        <v>0.00549348479824093</v>
      </c>
      <c r="N71" s="230" t="n">
        <v>0.00185941543606718</v>
      </c>
      <c r="O71" s="228" t="n">
        <v>-0.0013562945728436</v>
      </c>
      <c r="P71" s="228" t="n">
        <v>0.188644443773275</v>
      </c>
      <c r="Q71" s="228" t="n">
        <v>0.0482497751716623</v>
      </c>
      <c r="R71" s="229" t="n">
        <v>0.00306064158863146</v>
      </c>
      <c r="S71" s="230" t="n">
        <v>-0.00774986308998359</v>
      </c>
      <c r="T71" s="228" t="n">
        <v>0.00563417293296483</v>
      </c>
      <c r="U71" s="231" t="n">
        <v>1</v>
      </c>
      <c r="V71" s="231" t="n">
        <v>0</v>
      </c>
      <c r="W71" s="231" t="n">
        <v>0</v>
      </c>
      <c r="X71" s="231" t="n">
        <v>0</v>
      </c>
      <c r="Y71" s="231" t="n">
        <v>0</v>
      </c>
      <c r="Z71" s="228" t="n">
        <v>0.0322043611965038</v>
      </c>
      <c r="AA71" s="228" t="n">
        <v>0.00296222464113548</v>
      </c>
      <c r="AB71" s="229" t="n">
        <v>0.00240847642568095</v>
      </c>
      <c r="AC71" s="230" t="n">
        <v>0.00130575787870089</v>
      </c>
      <c r="AD71" s="228" t="n">
        <v>0.000751517769257904</v>
      </c>
      <c r="AE71" s="228" t="n">
        <v>0.045645549285511</v>
      </c>
      <c r="AF71" s="228" t="n">
        <v>0.0216238689517338</v>
      </c>
      <c r="AG71" s="229" t="n">
        <v>-0.00655142606011191</v>
      </c>
      <c r="AH71" s="230" t="n">
        <v>-0.00189761251510456</v>
      </c>
      <c r="AI71" s="228" t="n">
        <v>-0.00266331741724668</v>
      </c>
      <c r="AJ71" s="232" t="n">
        <v>1</v>
      </c>
      <c r="AK71" s="232" t="n">
        <v>0</v>
      </c>
      <c r="AL71" s="232" t="n">
        <v>0</v>
      </c>
      <c r="AM71" s="232" t="n">
        <v>0</v>
      </c>
      <c r="AN71" s="232" t="n">
        <v>0</v>
      </c>
      <c r="AO71" s="232" t="n">
        <v>1</v>
      </c>
      <c r="AP71" s="232" t="n">
        <v>0</v>
      </c>
      <c r="AQ71" s="232" t="n">
        <v>0</v>
      </c>
      <c r="AR71" s="232" t="n">
        <v>0</v>
      </c>
      <c r="AS71" s="232" t="n">
        <v>0</v>
      </c>
      <c r="AT71" s="232" t="n">
        <v>1</v>
      </c>
      <c r="AU71" s="232" t="n">
        <v>0</v>
      </c>
      <c r="AV71" s="232" t="n">
        <v>0</v>
      </c>
      <c r="AW71" s="232" t="n">
        <v>0</v>
      </c>
      <c r="AX71" s="232" t="n">
        <v>0</v>
      </c>
      <c r="AY71" s="232" t="n">
        <v>1</v>
      </c>
      <c r="AZ71" s="232" t="n">
        <v>0</v>
      </c>
      <c r="BA71" s="232" t="n">
        <v>0</v>
      </c>
      <c r="BB71" s="232" t="n">
        <v>0</v>
      </c>
      <c r="BC71" s="232" t="n">
        <v>0</v>
      </c>
      <c r="BD71" s="232" t="n">
        <v>1</v>
      </c>
      <c r="BE71" s="232" t="n">
        <v>0</v>
      </c>
      <c r="BF71" s="232" t="n">
        <v>0</v>
      </c>
      <c r="BG71" s="232" t="n">
        <v>0</v>
      </c>
      <c r="BH71" s="232" t="n">
        <v>0</v>
      </c>
      <c r="BI71" s="232"/>
      <c r="BJ71" s="232"/>
      <c r="BK71" s="232"/>
      <c r="BM71" s="217"/>
      <c r="BN71" s="232"/>
      <c r="BO71" s="232"/>
      <c r="BP71" s="232"/>
      <c r="BS71" s="232"/>
      <c r="BT71" s="232"/>
      <c r="BU71" s="232"/>
      <c r="BW71" s="217"/>
      <c r="BX71" s="233"/>
      <c r="BY71" s="233"/>
      <c r="BZ71" s="233"/>
      <c r="CA71" s="233"/>
      <c r="CB71" s="234"/>
      <c r="CC71" s="233"/>
      <c r="CD71" s="233"/>
      <c r="CE71" s="233"/>
      <c r="CF71" s="233"/>
      <c r="CG71" s="234"/>
      <c r="CH71" s="233"/>
      <c r="CI71" s="233"/>
      <c r="CJ71" s="233"/>
      <c r="CK71" s="233"/>
      <c r="CL71" s="234"/>
      <c r="CM71" s="233"/>
      <c r="CN71" s="233"/>
      <c r="CO71" s="233"/>
      <c r="CP71" s="233"/>
      <c r="CQ71" s="234"/>
      <c r="CR71" s="233"/>
      <c r="CS71" s="233"/>
      <c r="CT71" s="233"/>
      <c r="CU71" s="233"/>
      <c r="CV71" s="234"/>
      <c r="CW71" s="233"/>
      <c r="CX71" s="233"/>
      <c r="CY71" s="233"/>
      <c r="CZ71" s="233"/>
      <c r="DA71" s="234"/>
      <c r="DB71" s="233"/>
      <c r="DC71" s="233"/>
      <c r="DD71" s="233"/>
      <c r="DE71" s="233"/>
      <c r="DF71" s="234"/>
      <c r="DG71" s="233"/>
      <c r="DH71" s="233"/>
      <c r="DI71" s="233"/>
      <c r="DJ71" s="233"/>
      <c r="DK71" s="234"/>
    </row>
    <row r="72" customFormat="false" ht="12.75" hidden="false" customHeight="false" outlineLevel="0" collapsed="false">
      <c r="A72" s="228" t="n">
        <v>0.0563175493938937</v>
      </c>
      <c r="B72" s="228" t="n">
        <v>0.0190257989276319</v>
      </c>
      <c r="C72" s="229" t="n">
        <v>0.00253461551402401</v>
      </c>
      <c r="D72" s="230" t="n">
        <v>0.00370214446430602</v>
      </c>
      <c r="E72" s="228" t="n">
        <v>-0.00182497466650032</v>
      </c>
      <c r="F72" s="228" t="n">
        <v>0.0693403044442226</v>
      </c>
      <c r="G72" s="228" t="n">
        <v>0.0098814294181229</v>
      </c>
      <c r="H72" s="229" t="n">
        <v>0.00202705252860078</v>
      </c>
      <c r="I72" s="230" t="n">
        <v>0.00167676681006887</v>
      </c>
      <c r="J72" s="228" t="n">
        <v>0.00148840117913309</v>
      </c>
      <c r="K72" s="228" t="n">
        <v>0.0631126656795931</v>
      </c>
      <c r="L72" s="228" t="n">
        <v>0.012572991483297</v>
      </c>
      <c r="M72" s="229" t="n">
        <v>0.00549348479824093</v>
      </c>
      <c r="N72" s="230" t="n">
        <v>0.00185941543606718</v>
      </c>
      <c r="O72" s="228" t="n">
        <v>-0.0013562945728436</v>
      </c>
      <c r="P72" s="228" t="n">
        <v>0.188644443773275</v>
      </c>
      <c r="Q72" s="228" t="n">
        <v>0.0482497751716623</v>
      </c>
      <c r="R72" s="229" t="n">
        <v>0.00306064158863146</v>
      </c>
      <c r="S72" s="230" t="n">
        <v>-0.00774986308998359</v>
      </c>
      <c r="T72" s="228" t="n">
        <v>0.00563417293296483</v>
      </c>
      <c r="U72" s="231" t="n">
        <v>1</v>
      </c>
      <c r="V72" s="231" t="n">
        <v>0</v>
      </c>
      <c r="W72" s="231" t="n">
        <v>0</v>
      </c>
      <c r="X72" s="231" t="n">
        <v>0</v>
      </c>
      <c r="Y72" s="231" t="n">
        <v>0</v>
      </c>
      <c r="Z72" s="228" t="n">
        <v>0.0322043611965038</v>
      </c>
      <c r="AA72" s="228" t="n">
        <v>0.00296222464113548</v>
      </c>
      <c r="AB72" s="229" t="n">
        <v>0.00240847642568095</v>
      </c>
      <c r="AC72" s="230" t="n">
        <v>0.00130575787870089</v>
      </c>
      <c r="AD72" s="228" t="n">
        <v>0.000751517769257904</v>
      </c>
      <c r="AE72" s="228" t="n">
        <v>0.045645549285511</v>
      </c>
      <c r="AF72" s="228" t="n">
        <v>0.0216238689517338</v>
      </c>
      <c r="AG72" s="229" t="n">
        <v>-0.00655142606011191</v>
      </c>
      <c r="AH72" s="230" t="n">
        <v>-0.00189761251510456</v>
      </c>
      <c r="AI72" s="228" t="n">
        <v>-0.00266331741724668</v>
      </c>
      <c r="AJ72" s="232" t="n">
        <v>1</v>
      </c>
      <c r="AK72" s="232" t="n">
        <v>0</v>
      </c>
      <c r="AL72" s="232" t="n">
        <v>0</v>
      </c>
      <c r="AM72" s="232" t="n">
        <v>0</v>
      </c>
      <c r="AN72" s="232" t="n">
        <v>0</v>
      </c>
      <c r="AO72" s="232" t="n">
        <v>1</v>
      </c>
      <c r="AP72" s="232" t="n">
        <v>0</v>
      </c>
      <c r="AQ72" s="232" t="n">
        <v>0</v>
      </c>
      <c r="AR72" s="232" t="n">
        <v>0</v>
      </c>
      <c r="AS72" s="232" t="n">
        <v>0</v>
      </c>
      <c r="AT72" s="232" t="n">
        <v>1</v>
      </c>
      <c r="AU72" s="232" t="n">
        <v>0</v>
      </c>
      <c r="AV72" s="232" t="n">
        <v>0</v>
      </c>
      <c r="AW72" s="232" t="n">
        <v>0</v>
      </c>
      <c r="AX72" s="232" t="n">
        <v>0</v>
      </c>
      <c r="AY72" s="232" t="n">
        <v>1</v>
      </c>
      <c r="AZ72" s="232" t="n">
        <v>0</v>
      </c>
      <c r="BA72" s="232" t="n">
        <v>0</v>
      </c>
      <c r="BB72" s="232" t="n">
        <v>0</v>
      </c>
      <c r="BC72" s="232" t="n">
        <v>0</v>
      </c>
      <c r="BD72" s="232" t="n">
        <v>1</v>
      </c>
      <c r="BE72" s="232" t="n">
        <v>0</v>
      </c>
      <c r="BF72" s="232" t="n">
        <v>0</v>
      </c>
      <c r="BG72" s="232" t="n">
        <v>0</v>
      </c>
      <c r="BH72" s="232" t="n">
        <v>0</v>
      </c>
      <c r="BI72" s="232"/>
      <c r="BJ72" s="232"/>
      <c r="BK72" s="232"/>
      <c r="BM72" s="217"/>
      <c r="BN72" s="232"/>
      <c r="BO72" s="232"/>
      <c r="BP72" s="232"/>
      <c r="BS72" s="232"/>
      <c r="BT72" s="232"/>
      <c r="BU72" s="232"/>
      <c r="BW72" s="217"/>
      <c r="BX72" s="233"/>
      <c r="BY72" s="233"/>
      <c r="BZ72" s="233"/>
      <c r="CA72" s="233"/>
      <c r="CB72" s="234"/>
      <c r="CC72" s="233"/>
      <c r="CD72" s="233"/>
      <c r="CE72" s="233"/>
      <c r="CF72" s="233"/>
      <c r="CG72" s="234"/>
      <c r="CH72" s="233"/>
      <c r="CI72" s="233"/>
      <c r="CJ72" s="233"/>
      <c r="CK72" s="233"/>
      <c r="CL72" s="234"/>
      <c r="CM72" s="233"/>
      <c r="CN72" s="233"/>
      <c r="CO72" s="233"/>
      <c r="CP72" s="233"/>
      <c r="CQ72" s="234"/>
      <c r="CR72" s="233"/>
      <c r="CS72" s="233"/>
      <c r="CT72" s="233"/>
      <c r="CU72" s="233"/>
      <c r="CV72" s="234"/>
      <c r="CW72" s="233"/>
      <c r="CX72" s="233"/>
      <c r="CY72" s="233"/>
      <c r="CZ72" s="233"/>
      <c r="DA72" s="234"/>
      <c r="DB72" s="233"/>
      <c r="DC72" s="233"/>
      <c r="DD72" s="233"/>
      <c r="DE72" s="233"/>
      <c r="DF72" s="234"/>
      <c r="DG72" s="233"/>
      <c r="DH72" s="233"/>
      <c r="DI72" s="233"/>
      <c r="DJ72" s="233"/>
      <c r="DK72" s="234"/>
    </row>
    <row r="73" customFormat="false" ht="12.75" hidden="false" customHeight="false" outlineLevel="0" collapsed="false">
      <c r="A73" s="228" t="n">
        <v>0.0563175493938937</v>
      </c>
      <c r="B73" s="228" t="n">
        <v>0.0190257989276319</v>
      </c>
      <c r="C73" s="229" t="n">
        <v>0.00253461551402401</v>
      </c>
      <c r="D73" s="230" t="n">
        <v>0.00370214446430602</v>
      </c>
      <c r="E73" s="228" t="n">
        <v>-0.00182497466650032</v>
      </c>
      <c r="F73" s="228" t="n">
        <v>0.0693403044442226</v>
      </c>
      <c r="G73" s="228" t="n">
        <v>0.0098814294181229</v>
      </c>
      <c r="H73" s="229" t="n">
        <v>0.00202705252860078</v>
      </c>
      <c r="I73" s="230" t="n">
        <v>0.00167676681006887</v>
      </c>
      <c r="J73" s="228" t="n">
        <v>0.00148840117913309</v>
      </c>
      <c r="K73" s="228" t="n">
        <v>0.0631126656795931</v>
      </c>
      <c r="L73" s="228" t="n">
        <v>0.012572991483297</v>
      </c>
      <c r="M73" s="229" t="n">
        <v>0.00549348479824093</v>
      </c>
      <c r="N73" s="230" t="n">
        <v>0.00185941543606718</v>
      </c>
      <c r="O73" s="228" t="n">
        <v>-0.0013562945728436</v>
      </c>
      <c r="P73" s="228" t="n">
        <v>0.188644443773275</v>
      </c>
      <c r="Q73" s="228" t="n">
        <v>0.0482497751716623</v>
      </c>
      <c r="R73" s="229" t="n">
        <v>0.00306064158863146</v>
      </c>
      <c r="S73" s="230" t="n">
        <v>-0.00774986308998359</v>
      </c>
      <c r="T73" s="228" t="n">
        <v>0.00563417293296483</v>
      </c>
      <c r="U73" s="231" t="n">
        <v>1</v>
      </c>
      <c r="V73" s="231" t="n">
        <v>0</v>
      </c>
      <c r="W73" s="231" t="n">
        <v>0</v>
      </c>
      <c r="X73" s="231" t="n">
        <v>0</v>
      </c>
      <c r="Y73" s="231" t="n">
        <v>0</v>
      </c>
      <c r="Z73" s="228" t="n">
        <v>0.0322043611965038</v>
      </c>
      <c r="AA73" s="228" t="n">
        <v>0.00296222464113548</v>
      </c>
      <c r="AB73" s="229" t="n">
        <v>0.00240847642568095</v>
      </c>
      <c r="AC73" s="230" t="n">
        <v>0.00130575787870089</v>
      </c>
      <c r="AD73" s="228" t="n">
        <v>0.000751517769257904</v>
      </c>
      <c r="AE73" s="228" t="n">
        <v>0.045645549285511</v>
      </c>
      <c r="AF73" s="228" t="n">
        <v>0.0216238689517338</v>
      </c>
      <c r="AG73" s="229" t="n">
        <v>-0.00655142606011191</v>
      </c>
      <c r="AH73" s="230" t="n">
        <v>-0.00189761251510456</v>
      </c>
      <c r="AI73" s="228" t="n">
        <v>-0.00266331741724668</v>
      </c>
      <c r="AJ73" s="232" t="n">
        <v>1</v>
      </c>
      <c r="AK73" s="232" t="n">
        <v>0</v>
      </c>
      <c r="AL73" s="232" t="n">
        <v>0</v>
      </c>
      <c r="AM73" s="232" t="n">
        <v>0</v>
      </c>
      <c r="AN73" s="232" t="n">
        <v>0</v>
      </c>
      <c r="AO73" s="232" t="n">
        <v>1</v>
      </c>
      <c r="AP73" s="232" t="n">
        <v>0</v>
      </c>
      <c r="AQ73" s="232" t="n">
        <v>0</v>
      </c>
      <c r="AR73" s="232" t="n">
        <v>0</v>
      </c>
      <c r="AS73" s="232" t="n">
        <v>0</v>
      </c>
      <c r="AT73" s="232" t="n">
        <v>1</v>
      </c>
      <c r="AU73" s="232" t="n">
        <v>0</v>
      </c>
      <c r="AV73" s="232" t="n">
        <v>0</v>
      </c>
      <c r="AW73" s="232" t="n">
        <v>0</v>
      </c>
      <c r="AX73" s="232" t="n">
        <v>0</v>
      </c>
      <c r="AY73" s="232" t="n">
        <v>1</v>
      </c>
      <c r="AZ73" s="232" t="n">
        <v>0</v>
      </c>
      <c r="BA73" s="232" t="n">
        <v>0</v>
      </c>
      <c r="BB73" s="232" t="n">
        <v>0</v>
      </c>
      <c r="BC73" s="232" t="n">
        <v>0</v>
      </c>
      <c r="BD73" s="232" t="n">
        <v>1</v>
      </c>
      <c r="BE73" s="232" t="n">
        <v>0</v>
      </c>
      <c r="BF73" s="232" t="n">
        <v>0</v>
      </c>
      <c r="BG73" s="232" t="n">
        <v>0</v>
      </c>
      <c r="BH73" s="232" t="n">
        <v>0</v>
      </c>
      <c r="BI73" s="232"/>
      <c r="BJ73" s="232"/>
      <c r="BK73" s="232"/>
      <c r="BM73" s="217"/>
      <c r="BN73" s="232"/>
      <c r="BO73" s="232"/>
      <c r="BP73" s="232"/>
      <c r="BS73" s="232"/>
      <c r="BT73" s="232"/>
      <c r="BU73" s="232"/>
      <c r="BW73" s="217"/>
      <c r="BX73" s="233"/>
      <c r="BY73" s="233"/>
      <c r="BZ73" s="233"/>
      <c r="CA73" s="233"/>
      <c r="CB73" s="234"/>
      <c r="CC73" s="233"/>
      <c r="CD73" s="233"/>
      <c r="CE73" s="233"/>
      <c r="CF73" s="233"/>
      <c r="CG73" s="234"/>
      <c r="CH73" s="233"/>
      <c r="CI73" s="233"/>
      <c r="CJ73" s="233"/>
      <c r="CK73" s="233"/>
      <c r="CL73" s="234"/>
      <c r="CM73" s="233"/>
      <c r="CN73" s="233"/>
      <c r="CO73" s="233"/>
      <c r="CP73" s="233"/>
      <c r="CQ73" s="234"/>
      <c r="CR73" s="233"/>
      <c r="CS73" s="233"/>
      <c r="CT73" s="233"/>
      <c r="CU73" s="233"/>
      <c r="CV73" s="234"/>
      <c r="CW73" s="233"/>
      <c r="CX73" s="233"/>
      <c r="CY73" s="233"/>
      <c r="CZ73" s="233"/>
      <c r="DA73" s="234"/>
      <c r="DB73" s="233"/>
      <c r="DC73" s="233"/>
      <c r="DD73" s="233"/>
      <c r="DE73" s="233"/>
      <c r="DF73" s="234"/>
      <c r="DG73" s="233"/>
      <c r="DH73" s="233"/>
      <c r="DI73" s="233"/>
      <c r="DJ73" s="233"/>
      <c r="DK73" s="234"/>
    </row>
    <row r="74" customFormat="false" ht="12.75" hidden="false" customHeight="false" outlineLevel="0" collapsed="false">
      <c r="A74" s="228" t="n">
        <v>0.0563175493938937</v>
      </c>
      <c r="B74" s="228" t="n">
        <v>0.0190257989276319</v>
      </c>
      <c r="C74" s="229" t="n">
        <v>0.00253461551402401</v>
      </c>
      <c r="D74" s="230" t="n">
        <v>0.00370214446430602</v>
      </c>
      <c r="E74" s="228" t="n">
        <v>-0.00182497466650032</v>
      </c>
      <c r="F74" s="228" t="n">
        <v>0.0693403044442226</v>
      </c>
      <c r="G74" s="228" t="n">
        <v>0.0098814294181229</v>
      </c>
      <c r="H74" s="229" t="n">
        <v>0.00202705252860078</v>
      </c>
      <c r="I74" s="230" t="n">
        <v>0.00167676681006887</v>
      </c>
      <c r="J74" s="228" t="n">
        <v>0.00148840117913309</v>
      </c>
      <c r="K74" s="228" t="n">
        <v>0.0631126656795931</v>
      </c>
      <c r="L74" s="228" t="n">
        <v>0.012572991483297</v>
      </c>
      <c r="M74" s="229" t="n">
        <v>0.00549348479824093</v>
      </c>
      <c r="N74" s="230" t="n">
        <v>0.00185941543606718</v>
      </c>
      <c r="O74" s="228" t="n">
        <v>-0.0013562945728436</v>
      </c>
      <c r="P74" s="228" t="n">
        <v>0.188644443773275</v>
      </c>
      <c r="Q74" s="228" t="n">
        <v>0.0482497751716623</v>
      </c>
      <c r="R74" s="229" t="n">
        <v>0.00306064158863146</v>
      </c>
      <c r="S74" s="230" t="n">
        <v>-0.00774986308998359</v>
      </c>
      <c r="T74" s="228" t="n">
        <v>0.00563417293296483</v>
      </c>
      <c r="U74" s="231" t="n">
        <v>1</v>
      </c>
      <c r="V74" s="231" t="n">
        <v>0</v>
      </c>
      <c r="W74" s="231" t="n">
        <v>0</v>
      </c>
      <c r="X74" s="231" t="n">
        <v>0</v>
      </c>
      <c r="Y74" s="231" t="n">
        <v>0</v>
      </c>
      <c r="Z74" s="228" t="n">
        <v>0.0322043611965038</v>
      </c>
      <c r="AA74" s="228" t="n">
        <v>0.00296222464113548</v>
      </c>
      <c r="AB74" s="229" t="n">
        <v>0.00240847642568095</v>
      </c>
      <c r="AC74" s="230" t="n">
        <v>0.00130575787870089</v>
      </c>
      <c r="AD74" s="228" t="n">
        <v>0.000751517769257904</v>
      </c>
      <c r="AE74" s="228" t="n">
        <v>0.045645549285511</v>
      </c>
      <c r="AF74" s="228" t="n">
        <v>0.0216238689517338</v>
      </c>
      <c r="AG74" s="229" t="n">
        <v>-0.00655142606011191</v>
      </c>
      <c r="AH74" s="230" t="n">
        <v>-0.00189761251510456</v>
      </c>
      <c r="AI74" s="228" t="n">
        <v>-0.00266331741724668</v>
      </c>
      <c r="AJ74" s="232" t="n">
        <v>1</v>
      </c>
      <c r="AK74" s="232" t="n">
        <v>0</v>
      </c>
      <c r="AL74" s="232" t="n">
        <v>0</v>
      </c>
      <c r="AM74" s="232" t="n">
        <v>0</v>
      </c>
      <c r="AN74" s="232" t="n">
        <v>0</v>
      </c>
      <c r="AO74" s="232" t="n">
        <v>1</v>
      </c>
      <c r="AP74" s="232" t="n">
        <v>0</v>
      </c>
      <c r="AQ74" s="232" t="n">
        <v>0</v>
      </c>
      <c r="AR74" s="232" t="n">
        <v>0</v>
      </c>
      <c r="AS74" s="232" t="n">
        <v>0</v>
      </c>
      <c r="AT74" s="232" t="n">
        <v>1</v>
      </c>
      <c r="AU74" s="232" t="n">
        <v>0</v>
      </c>
      <c r="AV74" s="232" t="n">
        <v>0</v>
      </c>
      <c r="AW74" s="232" t="n">
        <v>0</v>
      </c>
      <c r="AX74" s="232" t="n">
        <v>0</v>
      </c>
      <c r="AY74" s="232" t="n">
        <v>1</v>
      </c>
      <c r="AZ74" s="232" t="n">
        <v>0</v>
      </c>
      <c r="BA74" s="232" t="n">
        <v>0</v>
      </c>
      <c r="BB74" s="232" t="n">
        <v>0</v>
      </c>
      <c r="BC74" s="232" t="n">
        <v>0</v>
      </c>
      <c r="BD74" s="232" t="n">
        <v>1</v>
      </c>
      <c r="BE74" s="232" t="n">
        <v>0</v>
      </c>
      <c r="BF74" s="232" t="n">
        <v>0</v>
      </c>
      <c r="BG74" s="232" t="n">
        <v>0</v>
      </c>
      <c r="BH74" s="232" t="n">
        <v>0</v>
      </c>
      <c r="BI74" s="232"/>
      <c r="BJ74" s="232"/>
      <c r="BK74" s="232"/>
      <c r="BM74" s="217"/>
      <c r="BN74" s="232"/>
      <c r="BO74" s="232"/>
      <c r="BP74" s="232"/>
      <c r="BS74" s="232"/>
      <c r="BT74" s="232"/>
      <c r="BU74" s="232"/>
      <c r="BW74" s="217"/>
      <c r="BX74" s="233"/>
      <c r="BY74" s="233"/>
      <c r="BZ74" s="233"/>
      <c r="CA74" s="233"/>
      <c r="CB74" s="234"/>
      <c r="CC74" s="233"/>
      <c r="CD74" s="233"/>
      <c r="CE74" s="233"/>
      <c r="CF74" s="233"/>
      <c r="CG74" s="234"/>
      <c r="CH74" s="233"/>
      <c r="CI74" s="233"/>
      <c r="CJ74" s="233"/>
      <c r="CK74" s="233"/>
      <c r="CL74" s="234"/>
      <c r="CM74" s="233"/>
      <c r="CN74" s="233"/>
      <c r="CO74" s="233"/>
      <c r="CP74" s="233"/>
      <c r="CQ74" s="234"/>
      <c r="CR74" s="233"/>
      <c r="CS74" s="233"/>
      <c r="CT74" s="233"/>
      <c r="CU74" s="233"/>
      <c r="CV74" s="234"/>
      <c r="CW74" s="233"/>
      <c r="CX74" s="233"/>
      <c r="CY74" s="233"/>
      <c r="CZ74" s="233"/>
      <c r="DA74" s="234"/>
      <c r="DB74" s="233"/>
      <c r="DC74" s="233"/>
      <c r="DD74" s="233"/>
      <c r="DE74" s="233"/>
      <c r="DF74" s="234"/>
      <c r="DG74" s="233"/>
      <c r="DH74" s="233"/>
      <c r="DI74" s="233"/>
      <c r="DJ74" s="233"/>
      <c r="DK74" s="234"/>
    </row>
    <row r="75" customFormat="false" ht="12.75" hidden="false" customHeight="false" outlineLevel="0" collapsed="false">
      <c r="A75" s="228" t="n">
        <v>0.0563175493938937</v>
      </c>
      <c r="B75" s="228" t="n">
        <v>0.0190257989276319</v>
      </c>
      <c r="C75" s="229" t="n">
        <v>0.00253461551402401</v>
      </c>
      <c r="D75" s="230" t="n">
        <v>0.00370214446430602</v>
      </c>
      <c r="E75" s="228" t="n">
        <v>-0.00182497466650032</v>
      </c>
      <c r="F75" s="228" t="n">
        <v>0.0693403044442226</v>
      </c>
      <c r="G75" s="228" t="n">
        <v>0.0098814294181229</v>
      </c>
      <c r="H75" s="229" t="n">
        <v>0.00202705252860078</v>
      </c>
      <c r="I75" s="230" t="n">
        <v>0.00167676681006887</v>
      </c>
      <c r="J75" s="228" t="n">
        <v>0.00148840117913309</v>
      </c>
      <c r="K75" s="228" t="n">
        <v>0.0631126656795931</v>
      </c>
      <c r="L75" s="228" t="n">
        <v>0.012572991483297</v>
      </c>
      <c r="M75" s="229" t="n">
        <v>0.00549348479824093</v>
      </c>
      <c r="N75" s="230" t="n">
        <v>0.00185941543606718</v>
      </c>
      <c r="O75" s="228" t="n">
        <v>-0.0013562945728436</v>
      </c>
      <c r="P75" s="228" t="n">
        <v>0.188644443773275</v>
      </c>
      <c r="Q75" s="228" t="n">
        <v>0.0482497751716623</v>
      </c>
      <c r="R75" s="229" t="n">
        <v>0.00306064158863146</v>
      </c>
      <c r="S75" s="230" t="n">
        <v>-0.00774986308998359</v>
      </c>
      <c r="T75" s="228" t="n">
        <v>0.00563417293296483</v>
      </c>
      <c r="U75" s="231" t="n">
        <v>1</v>
      </c>
      <c r="V75" s="231" t="n">
        <v>0</v>
      </c>
      <c r="W75" s="231" t="n">
        <v>0</v>
      </c>
      <c r="X75" s="231" t="n">
        <v>0</v>
      </c>
      <c r="Y75" s="231" t="n">
        <v>0</v>
      </c>
      <c r="Z75" s="228" t="n">
        <v>0.0322043611965038</v>
      </c>
      <c r="AA75" s="228" t="n">
        <v>0.00296222464113548</v>
      </c>
      <c r="AB75" s="229" t="n">
        <v>0.00240847642568095</v>
      </c>
      <c r="AC75" s="230" t="n">
        <v>0.00130575787870089</v>
      </c>
      <c r="AD75" s="228" t="n">
        <v>0.000751517769257904</v>
      </c>
      <c r="AE75" s="228" t="n">
        <v>0.045645549285511</v>
      </c>
      <c r="AF75" s="228" t="n">
        <v>0.0216238689517338</v>
      </c>
      <c r="AG75" s="229" t="n">
        <v>-0.00655142606011191</v>
      </c>
      <c r="AH75" s="230" t="n">
        <v>-0.00189761251510456</v>
      </c>
      <c r="AI75" s="228" t="n">
        <v>-0.00266331741724668</v>
      </c>
      <c r="AJ75" s="232" t="n">
        <v>1</v>
      </c>
      <c r="AK75" s="232" t="n">
        <v>0</v>
      </c>
      <c r="AL75" s="232" t="n">
        <v>0</v>
      </c>
      <c r="AM75" s="232" t="n">
        <v>0</v>
      </c>
      <c r="AN75" s="232" t="n">
        <v>0</v>
      </c>
      <c r="AO75" s="232" t="n">
        <v>1</v>
      </c>
      <c r="AP75" s="232" t="n">
        <v>0</v>
      </c>
      <c r="AQ75" s="232" t="n">
        <v>0</v>
      </c>
      <c r="AR75" s="232" t="n">
        <v>0</v>
      </c>
      <c r="AS75" s="232" t="n">
        <v>0</v>
      </c>
      <c r="AT75" s="232" t="n">
        <v>1</v>
      </c>
      <c r="AU75" s="232" t="n">
        <v>0</v>
      </c>
      <c r="AV75" s="232" t="n">
        <v>0</v>
      </c>
      <c r="AW75" s="232" t="n">
        <v>0</v>
      </c>
      <c r="AX75" s="232" t="n">
        <v>0</v>
      </c>
      <c r="AY75" s="232" t="n">
        <v>1</v>
      </c>
      <c r="AZ75" s="232" t="n">
        <v>0</v>
      </c>
      <c r="BA75" s="232" t="n">
        <v>0</v>
      </c>
      <c r="BB75" s="232" t="n">
        <v>0</v>
      </c>
      <c r="BC75" s="232" t="n">
        <v>0</v>
      </c>
      <c r="BD75" s="232" t="n">
        <v>1</v>
      </c>
      <c r="BE75" s="232" t="n">
        <v>0</v>
      </c>
      <c r="BF75" s="232" t="n">
        <v>0</v>
      </c>
      <c r="BG75" s="232" t="n">
        <v>0</v>
      </c>
      <c r="BH75" s="232" t="n">
        <v>0</v>
      </c>
      <c r="BI75" s="232"/>
      <c r="BJ75" s="232"/>
      <c r="BK75" s="232"/>
      <c r="BM75" s="217"/>
      <c r="BN75" s="232"/>
      <c r="BO75" s="232"/>
      <c r="BP75" s="232"/>
      <c r="BS75" s="232"/>
      <c r="BT75" s="232"/>
      <c r="BU75" s="232"/>
      <c r="BW75" s="217"/>
      <c r="BX75" s="233"/>
      <c r="BY75" s="233"/>
      <c r="BZ75" s="233"/>
      <c r="CA75" s="233"/>
      <c r="CB75" s="234"/>
      <c r="CC75" s="233"/>
      <c r="CD75" s="233"/>
      <c r="CE75" s="233"/>
      <c r="CF75" s="233"/>
      <c r="CG75" s="234"/>
      <c r="CH75" s="233"/>
      <c r="CI75" s="233"/>
      <c r="CJ75" s="233"/>
      <c r="CK75" s="233"/>
      <c r="CL75" s="234"/>
      <c r="CM75" s="233"/>
      <c r="CN75" s="233"/>
      <c r="CO75" s="233"/>
      <c r="CP75" s="233"/>
      <c r="CQ75" s="234"/>
      <c r="CR75" s="233"/>
      <c r="CS75" s="233"/>
      <c r="CT75" s="233"/>
      <c r="CU75" s="233"/>
      <c r="CV75" s="234"/>
      <c r="CW75" s="233"/>
      <c r="CX75" s="233"/>
      <c r="CY75" s="233"/>
      <c r="CZ75" s="233"/>
      <c r="DA75" s="234"/>
      <c r="DB75" s="233"/>
      <c r="DC75" s="233"/>
      <c r="DD75" s="233"/>
      <c r="DE75" s="233"/>
      <c r="DF75" s="234"/>
      <c r="DG75" s="233"/>
      <c r="DH75" s="233"/>
      <c r="DI75" s="233"/>
      <c r="DJ75" s="233"/>
      <c r="DK75" s="234"/>
    </row>
    <row r="76" customFormat="false" ht="12.75" hidden="false" customHeight="false" outlineLevel="0" collapsed="false">
      <c r="A76" s="228" t="n">
        <v>0.0563175493938937</v>
      </c>
      <c r="B76" s="228" t="n">
        <v>0.0190257989276319</v>
      </c>
      <c r="C76" s="229" t="n">
        <v>0.00253461551402401</v>
      </c>
      <c r="D76" s="230" t="n">
        <v>0.00370214446430602</v>
      </c>
      <c r="E76" s="228" t="n">
        <v>-0.00182497466650032</v>
      </c>
      <c r="F76" s="228" t="n">
        <v>0.0693403044442226</v>
      </c>
      <c r="G76" s="228" t="n">
        <v>0.0098814294181229</v>
      </c>
      <c r="H76" s="229" t="n">
        <v>0.00202705252860078</v>
      </c>
      <c r="I76" s="230" t="n">
        <v>0.00167676681006887</v>
      </c>
      <c r="J76" s="228" t="n">
        <v>0.00148840117913309</v>
      </c>
      <c r="K76" s="228" t="n">
        <v>0.0631126656795931</v>
      </c>
      <c r="L76" s="228" t="n">
        <v>0.012572991483297</v>
      </c>
      <c r="M76" s="229" t="n">
        <v>0.00549348479824093</v>
      </c>
      <c r="N76" s="230" t="n">
        <v>0.00185941543606718</v>
      </c>
      <c r="O76" s="228" t="n">
        <v>-0.0013562945728436</v>
      </c>
      <c r="P76" s="228" t="n">
        <v>0.188644443773275</v>
      </c>
      <c r="Q76" s="228" t="n">
        <v>0.0482497751716623</v>
      </c>
      <c r="R76" s="229" t="n">
        <v>0.00306064158863146</v>
      </c>
      <c r="S76" s="230" t="n">
        <v>-0.00774986308998359</v>
      </c>
      <c r="T76" s="228" t="n">
        <v>0.00563417293296483</v>
      </c>
      <c r="U76" s="231" t="n">
        <v>1</v>
      </c>
      <c r="V76" s="231" t="n">
        <v>0</v>
      </c>
      <c r="W76" s="231" t="n">
        <v>0</v>
      </c>
      <c r="X76" s="231" t="n">
        <v>0</v>
      </c>
      <c r="Y76" s="231" t="n">
        <v>0</v>
      </c>
      <c r="Z76" s="228" t="n">
        <v>0.0322043611965038</v>
      </c>
      <c r="AA76" s="228" t="n">
        <v>0.00296222464113548</v>
      </c>
      <c r="AB76" s="229" t="n">
        <v>0.00240847642568095</v>
      </c>
      <c r="AC76" s="230" t="n">
        <v>0.00130575787870089</v>
      </c>
      <c r="AD76" s="228" t="n">
        <v>0.000751517769257904</v>
      </c>
      <c r="AE76" s="228" t="n">
        <v>0.045645549285511</v>
      </c>
      <c r="AF76" s="228" t="n">
        <v>0.0216238689517338</v>
      </c>
      <c r="AG76" s="229" t="n">
        <v>-0.00655142606011191</v>
      </c>
      <c r="AH76" s="230" t="n">
        <v>-0.00189761251510456</v>
      </c>
      <c r="AI76" s="228" t="n">
        <v>-0.00266331741724668</v>
      </c>
      <c r="AJ76" s="232" t="n">
        <v>1</v>
      </c>
      <c r="AK76" s="232" t="n">
        <v>0</v>
      </c>
      <c r="AL76" s="232" t="n">
        <v>0</v>
      </c>
      <c r="AM76" s="232" t="n">
        <v>0</v>
      </c>
      <c r="AN76" s="232" t="n">
        <v>0</v>
      </c>
      <c r="AO76" s="232" t="n">
        <v>1</v>
      </c>
      <c r="AP76" s="232" t="n">
        <v>0</v>
      </c>
      <c r="AQ76" s="232" t="n">
        <v>0</v>
      </c>
      <c r="AR76" s="232" t="n">
        <v>0</v>
      </c>
      <c r="AS76" s="232" t="n">
        <v>0</v>
      </c>
      <c r="AT76" s="232" t="n">
        <v>1</v>
      </c>
      <c r="AU76" s="232" t="n">
        <v>0</v>
      </c>
      <c r="AV76" s="232" t="n">
        <v>0</v>
      </c>
      <c r="AW76" s="232" t="n">
        <v>0</v>
      </c>
      <c r="AX76" s="232" t="n">
        <v>0</v>
      </c>
      <c r="AY76" s="232" t="n">
        <v>1</v>
      </c>
      <c r="AZ76" s="232" t="n">
        <v>0</v>
      </c>
      <c r="BA76" s="232" t="n">
        <v>0</v>
      </c>
      <c r="BB76" s="232" t="n">
        <v>0</v>
      </c>
      <c r="BC76" s="232" t="n">
        <v>0</v>
      </c>
      <c r="BD76" s="232" t="n">
        <v>1</v>
      </c>
      <c r="BE76" s="232" t="n">
        <v>0</v>
      </c>
      <c r="BF76" s="232" t="n">
        <v>0</v>
      </c>
      <c r="BG76" s="232" t="n">
        <v>0</v>
      </c>
      <c r="BH76" s="232" t="n">
        <v>0</v>
      </c>
      <c r="BI76" s="232"/>
      <c r="BJ76" s="232"/>
      <c r="BK76" s="232"/>
      <c r="BM76" s="217"/>
      <c r="BN76" s="232"/>
      <c r="BO76" s="232"/>
      <c r="BP76" s="232"/>
      <c r="BS76" s="232"/>
      <c r="BT76" s="232"/>
      <c r="BU76" s="232"/>
      <c r="BW76" s="217"/>
      <c r="BX76" s="233"/>
      <c r="BY76" s="233"/>
      <c r="BZ76" s="233"/>
      <c r="CA76" s="233"/>
      <c r="CB76" s="234"/>
      <c r="CC76" s="233"/>
      <c r="CD76" s="233"/>
      <c r="CE76" s="233"/>
      <c r="CF76" s="233"/>
      <c r="CG76" s="234"/>
      <c r="CH76" s="233"/>
      <c r="CI76" s="233"/>
      <c r="CJ76" s="233"/>
      <c r="CK76" s="233"/>
      <c r="CL76" s="234"/>
      <c r="CM76" s="233"/>
      <c r="CN76" s="233"/>
      <c r="CO76" s="233"/>
      <c r="CP76" s="233"/>
      <c r="CQ76" s="234"/>
      <c r="CR76" s="233"/>
      <c r="CS76" s="233"/>
      <c r="CT76" s="233"/>
      <c r="CU76" s="233"/>
      <c r="CV76" s="234"/>
      <c r="CW76" s="233"/>
      <c r="CX76" s="233"/>
      <c r="CY76" s="233"/>
      <c r="CZ76" s="233"/>
      <c r="DA76" s="234"/>
      <c r="DB76" s="233"/>
      <c r="DC76" s="233"/>
      <c r="DD76" s="233"/>
      <c r="DE76" s="233"/>
      <c r="DF76" s="234"/>
      <c r="DG76" s="233"/>
      <c r="DH76" s="233"/>
      <c r="DI76" s="233"/>
      <c r="DJ76" s="233"/>
      <c r="DK76" s="234"/>
    </row>
    <row r="77" customFormat="false" ht="12.75" hidden="false" customHeight="false" outlineLevel="0" collapsed="false">
      <c r="A77" s="228" t="n">
        <v>0.0563175493938937</v>
      </c>
      <c r="B77" s="228" t="n">
        <v>0.0190257989276319</v>
      </c>
      <c r="C77" s="229" t="n">
        <v>0.00253461551402401</v>
      </c>
      <c r="D77" s="230" t="n">
        <v>0.00370214446430602</v>
      </c>
      <c r="E77" s="228" t="n">
        <v>-0.00182497466650032</v>
      </c>
      <c r="F77" s="228" t="n">
        <v>0.0693403044442226</v>
      </c>
      <c r="G77" s="228" t="n">
        <v>0.0098814294181229</v>
      </c>
      <c r="H77" s="229" t="n">
        <v>0.00202705252860078</v>
      </c>
      <c r="I77" s="230" t="n">
        <v>0.00167676681006887</v>
      </c>
      <c r="J77" s="228" t="n">
        <v>0.00148840117913309</v>
      </c>
      <c r="K77" s="228" t="n">
        <v>0.0631126656795931</v>
      </c>
      <c r="L77" s="228" t="n">
        <v>0.012572991483297</v>
      </c>
      <c r="M77" s="229" t="n">
        <v>0.00549348479824093</v>
      </c>
      <c r="N77" s="230" t="n">
        <v>0.00185941543606718</v>
      </c>
      <c r="O77" s="228" t="n">
        <v>-0.0013562945728436</v>
      </c>
      <c r="P77" s="228" t="n">
        <v>0.188644443773275</v>
      </c>
      <c r="Q77" s="228" t="n">
        <v>0.0482497751716623</v>
      </c>
      <c r="R77" s="229" t="n">
        <v>0.00306064158863146</v>
      </c>
      <c r="S77" s="230" t="n">
        <v>-0.00774986308998359</v>
      </c>
      <c r="T77" s="228" t="n">
        <v>0.00563417293296483</v>
      </c>
      <c r="U77" s="231" t="n">
        <v>1</v>
      </c>
      <c r="V77" s="231" t="n">
        <v>0</v>
      </c>
      <c r="W77" s="231" t="n">
        <v>0</v>
      </c>
      <c r="X77" s="231" t="n">
        <v>0</v>
      </c>
      <c r="Y77" s="231" t="n">
        <v>0</v>
      </c>
      <c r="Z77" s="228" t="n">
        <v>0.0322043611965038</v>
      </c>
      <c r="AA77" s="228" t="n">
        <v>0.00296222464113548</v>
      </c>
      <c r="AB77" s="229" t="n">
        <v>0.00240847642568095</v>
      </c>
      <c r="AC77" s="230" t="n">
        <v>0.00130575787870089</v>
      </c>
      <c r="AD77" s="228" t="n">
        <v>0.000751517769257904</v>
      </c>
      <c r="AE77" s="228" t="n">
        <v>0.045645549285511</v>
      </c>
      <c r="AF77" s="228" t="n">
        <v>0.0216238689517338</v>
      </c>
      <c r="AG77" s="229" t="n">
        <v>-0.00655142606011191</v>
      </c>
      <c r="AH77" s="230" t="n">
        <v>-0.00189761251510456</v>
      </c>
      <c r="AI77" s="228" t="n">
        <v>-0.00266331741724668</v>
      </c>
      <c r="AJ77" s="232" t="n">
        <v>1</v>
      </c>
      <c r="AK77" s="232" t="n">
        <v>0</v>
      </c>
      <c r="AL77" s="232" t="n">
        <v>0</v>
      </c>
      <c r="AM77" s="232" t="n">
        <v>0</v>
      </c>
      <c r="AN77" s="232" t="n">
        <v>0</v>
      </c>
      <c r="AO77" s="232" t="n">
        <v>1</v>
      </c>
      <c r="AP77" s="232" t="n">
        <v>0</v>
      </c>
      <c r="AQ77" s="232" t="n">
        <v>0</v>
      </c>
      <c r="AR77" s="232" t="n">
        <v>0</v>
      </c>
      <c r="AS77" s="232" t="n">
        <v>0</v>
      </c>
      <c r="AT77" s="232" t="n">
        <v>1</v>
      </c>
      <c r="AU77" s="232" t="n">
        <v>0</v>
      </c>
      <c r="AV77" s="232" t="n">
        <v>0</v>
      </c>
      <c r="AW77" s="232" t="n">
        <v>0</v>
      </c>
      <c r="AX77" s="232" t="n">
        <v>0</v>
      </c>
      <c r="AY77" s="232" t="n">
        <v>1</v>
      </c>
      <c r="AZ77" s="232" t="n">
        <v>0</v>
      </c>
      <c r="BA77" s="232" t="n">
        <v>0</v>
      </c>
      <c r="BB77" s="232" t="n">
        <v>0</v>
      </c>
      <c r="BC77" s="232" t="n">
        <v>0</v>
      </c>
      <c r="BD77" s="232" t="n">
        <v>1</v>
      </c>
      <c r="BE77" s="232" t="n">
        <v>0</v>
      </c>
      <c r="BF77" s="232" t="n">
        <v>0</v>
      </c>
      <c r="BG77" s="232" t="n">
        <v>0</v>
      </c>
      <c r="BH77" s="232" t="n">
        <v>0</v>
      </c>
      <c r="BI77" s="232"/>
      <c r="BJ77" s="232"/>
      <c r="BK77" s="232"/>
      <c r="BM77" s="217"/>
      <c r="BN77" s="232"/>
      <c r="BO77" s="232"/>
      <c r="BP77" s="232"/>
      <c r="BS77" s="232"/>
      <c r="BT77" s="232"/>
      <c r="BU77" s="232"/>
      <c r="BW77" s="217"/>
      <c r="BX77" s="233"/>
      <c r="BY77" s="233"/>
      <c r="BZ77" s="233"/>
      <c r="CA77" s="233"/>
      <c r="CB77" s="234"/>
      <c r="CC77" s="233"/>
      <c r="CD77" s="233"/>
      <c r="CE77" s="233"/>
      <c r="CF77" s="233"/>
      <c r="CG77" s="234"/>
      <c r="CH77" s="233"/>
      <c r="CI77" s="233"/>
      <c r="CJ77" s="233"/>
      <c r="CK77" s="233"/>
      <c r="CL77" s="234"/>
      <c r="CM77" s="233"/>
      <c r="CN77" s="233"/>
      <c r="CO77" s="233"/>
      <c r="CP77" s="233"/>
      <c r="CQ77" s="234"/>
      <c r="CR77" s="233"/>
      <c r="CS77" s="233"/>
      <c r="CT77" s="233"/>
      <c r="CU77" s="233"/>
      <c r="CV77" s="234"/>
      <c r="CW77" s="233"/>
      <c r="CX77" s="233"/>
      <c r="CY77" s="233"/>
      <c r="CZ77" s="233"/>
      <c r="DA77" s="234"/>
      <c r="DB77" s="233"/>
      <c r="DC77" s="233"/>
      <c r="DD77" s="233"/>
      <c r="DE77" s="233"/>
      <c r="DF77" s="234"/>
      <c r="DG77" s="233"/>
      <c r="DH77" s="233"/>
      <c r="DI77" s="233"/>
      <c r="DJ77" s="233"/>
      <c r="DK77" s="234"/>
    </row>
    <row r="78" customFormat="false" ht="12.75" hidden="false" customHeight="false" outlineLevel="0" collapsed="false">
      <c r="A78" s="228" t="n">
        <v>0.0563175493938937</v>
      </c>
      <c r="B78" s="228" t="n">
        <v>0.0190257989276319</v>
      </c>
      <c r="C78" s="229" t="n">
        <v>0.00253461551402401</v>
      </c>
      <c r="D78" s="230" t="n">
        <v>0.00370214446430602</v>
      </c>
      <c r="E78" s="228" t="n">
        <v>-0.00182497466650032</v>
      </c>
      <c r="F78" s="228" t="n">
        <v>0.0693403044442226</v>
      </c>
      <c r="G78" s="228" t="n">
        <v>0.0098814294181229</v>
      </c>
      <c r="H78" s="229" t="n">
        <v>0.00202705252860078</v>
      </c>
      <c r="I78" s="230" t="n">
        <v>0.00167676681006887</v>
      </c>
      <c r="J78" s="228" t="n">
        <v>0.00148840117913309</v>
      </c>
      <c r="K78" s="228" t="n">
        <v>0.0631126656795931</v>
      </c>
      <c r="L78" s="228" t="n">
        <v>0.012572991483297</v>
      </c>
      <c r="M78" s="229" t="n">
        <v>0.00549348479824093</v>
      </c>
      <c r="N78" s="230" t="n">
        <v>0.00185941543606718</v>
      </c>
      <c r="O78" s="228" t="n">
        <v>-0.0013562945728436</v>
      </c>
      <c r="P78" s="228" t="n">
        <v>0.188644443773275</v>
      </c>
      <c r="Q78" s="228" t="n">
        <v>0.0482497751716623</v>
      </c>
      <c r="R78" s="229" t="n">
        <v>0.00306064158863146</v>
      </c>
      <c r="S78" s="230" t="n">
        <v>-0.00774986308998359</v>
      </c>
      <c r="T78" s="228" t="n">
        <v>0.00563417293296483</v>
      </c>
      <c r="U78" s="231" t="n">
        <v>1</v>
      </c>
      <c r="V78" s="231" t="n">
        <v>0</v>
      </c>
      <c r="W78" s="231" t="n">
        <v>0</v>
      </c>
      <c r="X78" s="231" t="n">
        <v>0</v>
      </c>
      <c r="Y78" s="231" t="n">
        <v>0</v>
      </c>
      <c r="Z78" s="228" t="n">
        <v>0.0322043611965038</v>
      </c>
      <c r="AA78" s="228" t="n">
        <v>0.00296222464113548</v>
      </c>
      <c r="AB78" s="229" t="n">
        <v>0.00240847642568095</v>
      </c>
      <c r="AC78" s="230" t="n">
        <v>0.00130575787870089</v>
      </c>
      <c r="AD78" s="228" t="n">
        <v>0.000751517769257904</v>
      </c>
      <c r="AE78" s="228" t="n">
        <v>0.045645549285511</v>
      </c>
      <c r="AF78" s="228" t="n">
        <v>0.0216238689517338</v>
      </c>
      <c r="AG78" s="229" t="n">
        <v>-0.00655142606011191</v>
      </c>
      <c r="AH78" s="230" t="n">
        <v>-0.00189761251510456</v>
      </c>
      <c r="AI78" s="228" t="n">
        <v>-0.00266331741724668</v>
      </c>
      <c r="AJ78" s="232" t="n">
        <v>1</v>
      </c>
      <c r="AK78" s="232" t="n">
        <v>0</v>
      </c>
      <c r="AL78" s="232" t="n">
        <v>0</v>
      </c>
      <c r="AM78" s="232" t="n">
        <v>0</v>
      </c>
      <c r="AN78" s="232" t="n">
        <v>0</v>
      </c>
      <c r="AO78" s="232" t="n">
        <v>1</v>
      </c>
      <c r="AP78" s="232" t="n">
        <v>0</v>
      </c>
      <c r="AQ78" s="232" t="n">
        <v>0</v>
      </c>
      <c r="AR78" s="232" t="n">
        <v>0</v>
      </c>
      <c r="AS78" s="232" t="n">
        <v>0</v>
      </c>
      <c r="AT78" s="232" t="n">
        <v>1</v>
      </c>
      <c r="AU78" s="232" t="n">
        <v>0</v>
      </c>
      <c r="AV78" s="232" t="n">
        <v>0</v>
      </c>
      <c r="AW78" s="232" t="n">
        <v>0</v>
      </c>
      <c r="AX78" s="232" t="n">
        <v>0</v>
      </c>
      <c r="AY78" s="232" t="n">
        <v>1</v>
      </c>
      <c r="AZ78" s="232" t="n">
        <v>0</v>
      </c>
      <c r="BA78" s="232" t="n">
        <v>0</v>
      </c>
      <c r="BB78" s="232" t="n">
        <v>0</v>
      </c>
      <c r="BC78" s="232" t="n">
        <v>0</v>
      </c>
      <c r="BD78" s="232" t="n">
        <v>1</v>
      </c>
      <c r="BE78" s="232" t="n">
        <v>0</v>
      </c>
      <c r="BF78" s="232" t="n">
        <v>0</v>
      </c>
      <c r="BG78" s="232" t="n">
        <v>0</v>
      </c>
      <c r="BH78" s="232" t="n">
        <v>0</v>
      </c>
      <c r="BI78" s="232"/>
      <c r="BJ78" s="232"/>
      <c r="BK78" s="232"/>
      <c r="BM78" s="217"/>
      <c r="BN78" s="232"/>
      <c r="BO78" s="232"/>
      <c r="BP78" s="232"/>
      <c r="BS78" s="232"/>
      <c r="BT78" s="232"/>
      <c r="BU78" s="232"/>
      <c r="BW78" s="217"/>
      <c r="BX78" s="233"/>
      <c r="BY78" s="233"/>
      <c r="BZ78" s="233"/>
      <c r="CA78" s="233"/>
      <c r="CB78" s="234"/>
      <c r="CC78" s="233"/>
      <c r="CD78" s="233"/>
      <c r="CE78" s="233"/>
      <c r="CF78" s="233"/>
      <c r="CG78" s="234"/>
      <c r="CH78" s="233"/>
      <c r="CI78" s="233"/>
      <c r="CJ78" s="233"/>
      <c r="CK78" s="233"/>
      <c r="CL78" s="234"/>
      <c r="CM78" s="233"/>
      <c r="CN78" s="233"/>
      <c r="CO78" s="233"/>
      <c r="CP78" s="233"/>
      <c r="CQ78" s="234"/>
      <c r="CR78" s="233"/>
      <c r="CS78" s="233"/>
      <c r="CT78" s="233"/>
      <c r="CU78" s="233"/>
      <c r="CV78" s="234"/>
      <c r="CW78" s="233"/>
      <c r="CX78" s="233"/>
      <c r="CY78" s="233"/>
      <c r="CZ78" s="233"/>
      <c r="DA78" s="234"/>
      <c r="DB78" s="233"/>
      <c r="DC78" s="233"/>
      <c r="DD78" s="233"/>
      <c r="DE78" s="233"/>
      <c r="DF78" s="234"/>
      <c r="DG78" s="233"/>
      <c r="DH78" s="233"/>
      <c r="DI78" s="233"/>
      <c r="DJ78" s="233"/>
      <c r="DK78" s="234"/>
    </row>
    <row r="79" customFormat="false" ht="12.75" hidden="false" customHeight="false" outlineLevel="0" collapsed="false">
      <c r="A79" s="228" t="n">
        <v>0.0563175493938937</v>
      </c>
      <c r="B79" s="228" t="n">
        <v>0.0190257989276319</v>
      </c>
      <c r="C79" s="229" t="n">
        <v>0.00253461551402401</v>
      </c>
      <c r="D79" s="230" t="n">
        <v>0.00370214446430602</v>
      </c>
      <c r="E79" s="228" t="n">
        <v>-0.00182497466650032</v>
      </c>
      <c r="F79" s="228" t="n">
        <v>0.0693403044442226</v>
      </c>
      <c r="G79" s="228" t="n">
        <v>0.0098814294181229</v>
      </c>
      <c r="H79" s="229" t="n">
        <v>0.00202705252860078</v>
      </c>
      <c r="I79" s="230" t="n">
        <v>0.00167676681006887</v>
      </c>
      <c r="J79" s="228" t="n">
        <v>0.00148840117913309</v>
      </c>
      <c r="K79" s="228" t="n">
        <v>0.0631126656795931</v>
      </c>
      <c r="L79" s="228" t="n">
        <v>0.012572991483297</v>
      </c>
      <c r="M79" s="229" t="n">
        <v>0.00549348479824093</v>
      </c>
      <c r="N79" s="230" t="n">
        <v>0.00185941543606718</v>
      </c>
      <c r="O79" s="228" t="n">
        <v>-0.0013562945728436</v>
      </c>
      <c r="P79" s="228" t="n">
        <v>0.188644443773275</v>
      </c>
      <c r="Q79" s="228" t="n">
        <v>0.0482497751716623</v>
      </c>
      <c r="R79" s="229" t="n">
        <v>0.00306064158863146</v>
      </c>
      <c r="S79" s="230" t="n">
        <v>-0.00774986308998359</v>
      </c>
      <c r="T79" s="228" t="n">
        <v>0.00563417293296483</v>
      </c>
      <c r="U79" s="231" t="n">
        <v>1</v>
      </c>
      <c r="V79" s="231" t="n">
        <v>0</v>
      </c>
      <c r="W79" s="231" t="n">
        <v>0</v>
      </c>
      <c r="X79" s="231" t="n">
        <v>0</v>
      </c>
      <c r="Y79" s="231" t="n">
        <v>0</v>
      </c>
      <c r="Z79" s="228" t="n">
        <v>0.0322043611965038</v>
      </c>
      <c r="AA79" s="228" t="n">
        <v>0.00296222464113548</v>
      </c>
      <c r="AB79" s="229" t="n">
        <v>0.00240847642568095</v>
      </c>
      <c r="AC79" s="230" t="n">
        <v>0.00130575787870089</v>
      </c>
      <c r="AD79" s="228" t="n">
        <v>0.000751517769257904</v>
      </c>
      <c r="AE79" s="228" t="n">
        <v>0.045645549285511</v>
      </c>
      <c r="AF79" s="228" t="n">
        <v>0.0216238689517338</v>
      </c>
      <c r="AG79" s="229" t="n">
        <v>-0.00655142606011191</v>
      </c>
      <c r="AH79" s="230" t="n">
        <v>-0.00189761251510456</v>
      </c>
      <c r="AI79" s="228" t="n">
        <v>-0.00266331741724668</v>
      </c>
      <c r="AJ79" s="232" t="n">
        <v>1</v>
      </c>
      <c r="AK79" s="232" t="n">
        <v>0</v>
      </c>
      <c r="AL79" s="232" t="n">
        <v>0</v>
      </c>
      <c r="AM79" s="232" t="n">
        <v>0</v>
      </c>
      <c r="AN79" s="232" t="n">
        <v>0</v>
      </c>
      <c r="AO79" s="232" t="n">
        <v>1</v>
      </c>
      <c r="AP79" s="232" t="n">
        <v>0</v>
      </c>
      <c r="AQ79" s="232" t="n">
        <v>0</v>
      </c>
      <c r="AR79" s="232" t="n">
        <v>0</v>
      </c>
      <c r="AS79" s="232" t="n">
        <v>0</v>
      </c>
      <c r="AT79" s="232" t="n">
        <v>1</v>
      </c>
      <c r="AU79" s="232" t="n">
        <v>0</v>
      </c>
      <c r="AV79" s="232" t="n">
        <v>0</v>
      </c>
      <c r="AW79" s="232" t="n">
        <v>0</v>
      </c>
      <c r="AX79" s="232" t="n">
        <v>0</v>
      </c>
      <c r="AY79" s="232" t="n">
        <v>1</v>
      </c>
      <c r="AZ79" s="232" t="n">
        <v>0</v>
      </c>
      <c r="BA79" s="232" t="n">
        <v>0</v>
      </c>
      <c r="BB79" s="232" t="n">
        <v>0</v>
      </c>
      <c r="BC79" s="232" t="n">
        <v>0</v>
      </c>
      <c r="BD79" s="232" t="n">
        <v>1</v>
      </c>
      <c r="BE79" s="232" t="n">
        <v>0</v>
      </c>
      <c r="BF79" s="232" t="n">
        <v>0</v>
      </c>
      <c r="BG79" s="232" t="n">
        <v>0</v>
      </c>
      <c r="BH79" s="232" t="n">
        <v>0</v>
      </c>
      <c r="BI79" s="232"/>
      <c r="BJ79" s="232"/>
      <c r="BK79" s="232"/>
      <c r="BM79" s="217"/>
      <c r="BN79" s="232"/>
      <c r="BO79" s="232"/>
      <c r="BP79" s="232"/>
      <c r="BS79" s="232"/>
      <c r="BT79" s="232"/>
      <c r="BU79" s="232"/>
      <c r="BW79" s="217"/>
      <c r="BX79" s="233"/>
      <c r="BY79" s="233"/>
      <c r="BZ79" s="233"/>
      <c r="CA79" s="233"/>
      <c r="CB79" s="234"/>
      <c r="CC79" s="233"/>
      <c r="CD79" s="233"/>
      <c r="CE79" s="233"/>
      <c r="CF79" s="233"/>
      <c r="CG79" s="234"/>
      <c r="CH79" s="233"/>
      <c r="CI79" s="233"/>
      <c r="CJ79" s="233"/>
      <c r="CK79" s="233"/>
      <c r="CL79" s="234"/>
      <c r="CM79" s="233"/>
      <c r="CN79" s="233"/>
      <c r="CO79" s="233"/>
      <c r="CP79" s="233"/>
      <c r="CQ79" s="234"/>
      <c r="CR79" s="233"/>
      <c r="CS79" s="233"/>
      <c r="CT79" s="233"/>
      <c r="CU79" s="233"/>
      <c r="CV79" s="234"/>
      <c r="CW79" s="233"/>
      <c r="CX79" s="233"/>
      <c r="CY79" s="233"/>
      <c r="CZ79" s="233"/>
      <c r="DA79" s="234"/>
      <c r="DB79" s="233"/>
      <c r="DC79" s="233"/>
      <c r="DD79" s="233"/>
      <c r="DE79" s="233"/>
      <c r="DF79" s="234"/>
      <c r="DG79" s="233"/>
      <c r="DH79" s="233"/>
      <c r="DI79" s="233"/>
      <c r="DJ79" s="233"/>
      <c r="DK79" s="234"/>
    </row>
    <row r="80" customFormat="false" ht="12.75" hidden="false" customHeight="false" outlineLevel="0" collapsed="false">
      <c r="A80" s="228" t="n">
        <v>0.0563175493938937</v>
      </c>
      <c r="B80" s="228" t="n">
        <v>0.0190257989276319</v>
      </c>
      <c r="C80" s="229" t="n">
        <v>0.00253461551402401</v>
      </c>
      <c r="D80" s="230" t="n">
        <v>0.00370214446430602</v>
      </c>
      <c r="E80" s="228" t="n">
        <v>-0.00182497466650032</v>
      </c>
      <c r="F80" s="228" t="n">
        <v>0.0693403044442226</v>
      </c>
      <c r="G80" s="228" t="n">
        <v>0.0098814294181229</v>
      </c>
      <c r="H80" s="229" t="n">
        <v>0.00202705252860078</v>
      </c>
      <c r="I80" s="230" t="n">
        <v>0.00167676681006887</v>
      </c>
      <c r="J80" s="228" t="n">
        <v>0.00148840117913309</v>
      </c>
      <c r="K80" s="228" t="n">
        <v>0.0631126656795931</v>
      </c>
      <c r="L80" s="228" t="n">
        <v>0.012572991483297</v>
      </c>
      <c r="M80" s="229" t="n">
        <v>0.00549348479824093</v>
      </c>
      <c r="N80" s="230" t="n">
        <v>0.00185941543606718</v>
      </c>
      <c r="O80" s="228" t="n">
        <v>-0.0013562945728436</v>
      </c>
      <c r="P80" s="228" t="n">
        <v>0.188644443773275</v>
      </c>
      <c r="Q80" s="228" t="n">
        <v>0.0482497751716623</v>
      </c>
      <c r="R80" s="229" t="n">
        <v>0.00306064158863146</v>
      </c>
      <c r="S80" s="230" t="n">
        <v>-0.00774986308998359</v>
      </c>
      <c r="T80" s="228" t="n">
        <v>0.00563417293296483</v>
      </c>
      <c r="U80" s="231" t="n">
        <v>1</v>
      </c>
      <c r="V80" s="231" t="n">
        <v>0</v>
      </c>
      <c r="W80" s="231" t="n">
        <v>0</v>
      </c>
      <c r="X80" s="231" t="n">
        <v>0</v>
      </c>
      <c r="Y80" s="231" t="n">
        <v>0</v>
      </c>
      <c r="Z80" s="228" t="n">
        <v>0.0322043611965038</v>
      </c>
      <c r="AA80" s="228" t="n">
        <v>0.00296222464113548</v>
      </c>
      <c r="AB80" s="229" t="n">
        <v>0.00240847642568095</v>
      </c>
      <c r="AC80" s="230" t="n">
        <v>0.00130575787870089</v>
      </c>
      <c r="AD80" s="228" t="n">
        <v>0.000751517769257904</v>
      </c>
      <c r="AE80" s="228" t="n">
        <v>0.045645549285511</v>
      </c>
      <c r="AF80" s="228" t="n">
        <v>0.0216238689517338</v>
      </c>
      <c r="AG80" s="229" t="n">
        <v>-0.00655142606011191</v>
      </c>
      <c r="AH80" s="230" t="n">
        <v>-0.00189761251510456</v>
      </c>
      <c r="AI80" s="228" t="n">
        <v>-0.00266331741724668</v>
      </c>
      <c r="AJ80" s="232" t="n">
        <v>1</v>
      </c>
      <c r="AK80" s="232" t="n">
        <v>0</v>
      </c>
      <c r="AL80" s="232" t="n">
        <v>0</v>
      </c>
      <c r="AM80" s="232" t="n">
        <v>0</v>
      </c>
      <c r="AN80" s="232" t="n">
        <v>0</v>
      </c>
      <c r="AO80" s="232" t="n">
        <v>1</v>
      </c>
      <c r="AP80" s="232" t="n">
        <v>0</v>
      </c>
      <c r="AQ80" s="232" t="n">
        <v>0</v>
      </c>
      <c r="AR80" s="232" t="n">
        <v>0</v>
      </c>
      <c r="AS80" s="232" t="n">
        <v>0</v>
      </c>
      <c r="AT80" s="232" t="n">
        <v>1</v>
      </c>
      <c r="AU80" s="232" t="n">
        <v>0</v>
      </c>
      <c r="AV80" s="232" t="n">
        <v>0</v>
      </c>
      <c r="AW80" s="232" t="n">
        <v>0</v>
      </c>
      <c r="AX80" s="232" t="n">
        <v>0</v>
      </c>
      <c r="AY80" s="232" t="n">
        <v>1</v>
      </c>
      <c r="AZ80" s="232" t="n">
        <v>0</v>
      </c>
      <c r="BA80" s="232" t="n">
        <v>0</v>
      </c>
      <c r="BB80" s="232" t="n">
        <v>0</v>
      </c>
      <c r="BC80" s="232" t="n">
        <v>0</v>
      </c>
      <c r="BD80" s="232" t="n">
        <v>1</v>
      </c>
      <c r="BE80" s="232" t="n">
        <v>0</v>
      </c>
      <c r="BF80" s="232" t="n">
        <v>0</v>
      </c>
      <c r="BG80" s="232" t="n">
        <v>0</v>
      </c>
      <c r="BH80" s="232" t="n">
        <v>0</v>
      </c>
      <c r="BI80" s="232"/>
      <c r="BJ80" s="232"/>
      <c r="BK80" s="232"/>
      <c r="BM80" s="217"/>
      <c r="BN80" s="232"/>
      <c r="BO80" s="232"/>
      <c r="BP80" s="232"/>
      <c r="BS80" s="232"/>
      <c r="BT80" s="232"/>
      <c r="BU80" s="232"/>
      <c r="BW80" s="217"/>
      <c r="BX80" s="233"/>
      <c r="BY80" s="233"/>
      <c r="BZ80" s="233"/>
      <c r="CA80" s="233"/>
      <c r="CB80" s="234"/>
      <c r="CC80" s="233"/>
      <c r="CD80" s="233"/>
      <c r="CE80" s="233"/>
      <c r="CF80" s="233"/>
      <c r="CG80" s="234"/>
      <c r="CH80" s="233"/>
      <c r="CI80" s="233"/>
      <c r="CJ80" s="233"/>
      <c r="CK80" s="233"/>
      <c r="CL80" s="234"/>
      <c r="CM80" s="233"/>
      <c r="CN80" s="233"/>
      <c r="CO80" s="233"/>
      <c r="CP80" s="233"/>
      <c r="CQ80" s="234"/>
      <c r="CR80" s="233"/>
      <c r="CS80" s="233"/>
      <c r="CT80" s="233"/>
      <c r="CU80" s="233"/>
      <c r="CV80" s="234"/>
      <c r="CW80" s="233"/>
      <c r="CX80" s="233"/>
      <c r="CY80" s="233"/>
      <c r="CZ80" s="233"/>
      <c r="DA80" s="234"/>
      <c r="DB80" s="233"/>
      <c r="DC80" s="233"/>
      <c r="DD80" s="233"/>
      <c r="DE80" s="233"/>
      <c r="DF80" s="234"/>
      <c r="DG80" s="233"/>
      <c r="DH80" s="233"/>
      <c r="DI80" s="233"/>
      <c r="DJ80" s="233"/>
      <c r="DK80" s="234"/>
    </row>
    <row r="81" customFormat="false" ht="12.75" hidden="false" customHeight="false" outlineLevel="0" collapsed="false">
      <c r="A81" s="228" t="n">
        <v>0.0563175493938937</v>
      </c>
      <c r="B81" s="228" t="n">
        <v>0.0190257989276319</v>
      </c>
      <c r="C81" s="229" t="n">
        <v>0.00253461551402401</v>
      </c>
      <c r="D81" s="230" t="n">
        <v>0.00370214446430602</v>
      </c>
      <c r="E81" s="228" t="n">
        <v>-0.00182497466650032</v>
      </c>
      <c r="F81" s="228" t="n">
        <v>0.0693403044442226</v>
      </c>
      <c r="G81" s="228" t="n">
        <v>0.0098814294181229</v>
      </c>
      <c r="H81" s="229" t="n">
        <v>0.00202705252860078</v>
      </c>
      <c r="I81" s="230" t="n">
        <v>0.00167676681006887</v>
      </c>
      <c r="J81" s="228" t="n">
        <v>0.00148840117913309</v>
      </c>
      <c r="K81" s="228" t="n">
        <v>0.0631126656795931</v>
      </c>
      <c r="L81" s="228" t="n">
        <v>0.012572991483297</v>
      </c>
      <c r="M81" s="229" t="n">
        <v>0.00549348479824093</v>
      </c>
      <c r="N81" s="230" t="n">
        <v>0.00185941543606718</v>
      </c>
      <c r="O81" s="228" t="n">
        <v>-0.0013562945728436</v>
      </c>
      <c r="P81" s="228" t="n">
        <v>0.188644443773275</v>
      </c>
      <c r="Q81" s="228" t="n">
        <v>0.0482497751716623</v>
      </c>
      <c r="R81" s="229" t="n">
        <v>0.00306064158863146</v>
      </c>
      <c r="S81" s="230" t="n">
        <v>-0.00774986308998359</v>
      </c>
      <c r="T81" s="228" t="n">
        <v>0.00563417293296483</v>
      </c>
      <c r="U81" s="231" t="n">
        <v>1</v>
      </c>
      <c r="V81" s="231" t="n">
        <v>0</v>
      </c>
      <c r="W81" s="231" t="n">
        <v>0</v>
      </c>
      <c r="X81" s="231" t="n">
        <v>0</v>
      </c>
      <c r="Y81" s="231" t="n">
        <v>0</v>
      </c>
      <c r="Z81" s="228" t="n">
        <v>0.0322043611965038</v>
      </c>
      <c r="AA81" s="228" t="n">
        <v>0.00296222464113548</v>
      </c>
      <c r="AB81" s="229" t="n">
        <v>0.00240847642568095</v>
      </c>
      <c r="AC81" s="230" t="n">
        <v>0.00130575787870089</v>
      </c>
      <c r="AD81" s="228" t="n">
        <v>0.000751517769257904</v>
      </c>
      <c r="AE81" s="228" t="n">
        <v>0.045645549285511</v>
      </c>
      <c r="AF81" s="228" t="n">
        <v>0.0216238689517338</v>
      </c>
      <c r="AG81" s="229" t="n">
        <v>-0.00655142606011191</v>
      </c>
      <c r="AH81" s="230" t="n">
        <v>-0.00189761251510456</v>
      </c>
      <c r="AI81" s="228" t="n">
        <v>-0.00266331741724668</v>
      </c>
      <c r="AJ81" s="232" t="n">
        <v>1</v>
      </c>
      <c r="AK81" s="232" t="n">
        <v>0</v>
      </c>
      <c r="AL81" s="232" t="n">
        <v>0</v>
      </c>
      <c r="AM81" s="232" t="n">
        <v>0</v>
      </c>
      <c r="AN81" s="232" t="n">
        <v>0</v>
      </c>
      <c r="AO81" s="232" t="n">
        <v>1</v>
      </c>
      <c r="AP81" s="232" t="n">
        <v>0</v>
      </c>
      <c r="AQ81" s="232" t="n">
        <v>0</v>
      </c>
      <c r="AR81" s="232" t="n">
        <v>0</v>
      </c>
      <c r="AS81" s="232" t="n">
        <v>0</v>
      </c>
      <c r="AT81" s="232" t="n">
        <v>1</v>
      </c>
      <c r="AU81" s="232" t="n">
        <v>0</v>
      </c>
      <c r="AV81" s="232" t="n">
        <v>0</v>
      </c>
      <c r="AW81" s="232" t="n">
        <v>0</v>
      </c>
      <c r="AX81" s="232" t="n">
        <v>0</v>
      </c>
      <c r="AY81" s="232" t="n">
        <v>1</v>
      </c>
      <c r="AZ81" s="232" t="n">
        <v>0</v>
      </c>
      <c r="BA81" s="232" t="n">
        <v>0</v>
      </c>
      <c r="BB81" s="232" t="n">
        <v>0</v>
      </c>
      <c r="BC81" s="232" t="n">
        <v>0</v>
      </c>
      <c r="BD81" s="232" t="n">
        <v>1</v>
      </c>
      <c r="BE81" s="232" t="n">
        <v>0</v>
      </c>
      <c r="BF81" s="232" t="n">
        <v>0</v>
      </c>
      <c r="BG81" s="232" t="n">
        <v>0</v>
      </c>
      <c r="BH81" s="232" t="n">
        <v>0</v>
      </c>
      <c r="BI81" s="232"/>
      <c r="BJ81" s="232"/>
      <c r="BK81" s="232"/>
      <c r="BM81" s="217"/>
      <c r="BN81" s="232"/>
      <c r="BO81" s="232"/>
      <c r="BP81" s="232"/>
      <c r="BS81" s="232"/>
      <c r="BT81" s="232"/>
      <c r="BU81" s="232"/>
      <c r="BW81" s="217"/>
      <c r="BX81" s="233"/>
      <c r="BY81" s="233"/>
      <c r="BZ81" s="233"/>
      <c r="CA81" s="233"/>
      <c r="CB81" s="234"/>
      <c r="CC81" s="233"/>
      <c r="CD81" s="233"/>
      <c r="CE81" s="233"/>
      <c r="CF81" s="233"/>
      <c r="CG81" s="234"/>
      <c r="CH81" s="233"/>
      <c r="CI81" s="233"/>
      <c r="CJ81" s="233"/>
      <c r="CK81" s="233"/>
      <c r="CL81" s="234"/>
      <c r="CM81" s="233"/>
      <c r="CN81" s="233"/>
      <c r="CO81" s="233"/>
      <c r="CP81" s="233"/>
      <c r="CQ81" s="234"/>
      <c r="CR81" s="233"/>
      <c r="CS81" s="233"/>
      <c r="CT81" s="233"/>
      <c r="CU81" s="233"/>
      <c r="CV81" s="234"/>
      <c r="CW81" s="233"/>
      <c r="CX81" s="233"/>
      <c r="CY81" s="233"/>
      <c r="CZ81" s="233"/>
      <c r="DA81" s="234"/>
      <c r="DB81" s="233"/>
      <c r="DC81" s="233"/>
      <c r="DD81" s="233"/>
      <c r="DE81" s="233"/>
      <c r="DF81" s="234"/>
      <c r="DG81" s="233"/>
      <c r="DH81" s="233"/>
      <c r="DI81" s="233"/>
      <c r="DJ81" s="233"/>
      <c r="DK81" s="234"/>
    </row>
    <row r="82" customFormat="false" ht="12.75" hidden="false" customHeight="false" outlineLevel="0" collapsed="false">
      <c r="A82" s="228" t="n">
        <v>0.0563175493938937</v>
      </c>
      <c r="B82" s="228" t="n">
        <v>0.0190257989276319</v>
      </c>
      <c r="C82" s="229" t="n">
        <v>0.00253461551402401</v>
      </c>
      <c r="D82" s="230" t="n">
        <v>0.00370214446430602</v>
      </c>
      <c r="E82" s="228" t="n">
        <v>-0.00182497466650032</v>
      </c>
      <c r="F82" s="228" t="n">
        <v>0.0693403044442226</v>
      </c>
      <c r="G82" s="228" t="n">
        <v>0.0098814294181229</v>
      </c>
      <c r="H82" s="229" t="n">
        <v>0.00202705252860078</v>
      </c>
      <c r="I82" s="230" t="n">
        <v>0.00167676681006887</v>
      </c>
      <c r="J82" s="228" t="n">
        <v>0.00148840117913309</v>
      </c>
      <c r="K82" s="228" t="n">
        <v>0.0631126656795931</v>
      </c>
      <c r="L82" s="228" t="n">
        <v>0.012572991483297</v>
      </c>
      <c r="M82" s="229" t="n">
        <v>0.00549348479824093</v>
      </c>
      <c r="N82" s="230" t="n">
        <v>0.00185941543606718</v>
      </c>
      <c r="O82" s="228" t="n">
        <v>-0.0013562945728436</v>
      </c>
      <c r="P82" s="228" t="n">
        <v>0.188644443773275</v>
      </c>
      <c r="Q82" s="228" t="n">
        <v>0.0482497751716623</v>
      </c>
      <c r="R82" s="229" t="n">
        <v>0.00306064158863146</v>
      </c>
      <c r="S82" s="230" t="n">
        <v>-0.00774986308998359</v>
      </c>
      <c r="T82" s="228" t="n">
        <v>0.00563417293296483</v>
      </c>
      <c r="U82" s="231" t="n">
        <v>1</v>
      </c>
      <c r="V82" s="231" t="n">
        <v>0</v>
      </c>
      <c r="W82" s="231" t="n">
        <v>0</v>
      </c>
      <c r="X82" s="231" t="n">
        <v>0</v>
      </c>
      <c r="Y82" s="231" t="n">
        <v>0</v>
      </c>
      <c r="Z82" s="228" t="n">
        <v>0.0322043611965038</v>
      </c>
      <c r="AA82" s="228" t="n">
        <v>0.00296222464113548</v>
      </c>
      <c r="AB82" s="229" t="n">
        <v>0.00240847642568095</v>
      </c>
      <c r="AC82" s="230" t="n">
        <v>0.00130575787870089</v>
      </c>
      <c r="AD82" s="228" t="n">
        <v>0.000751517769257904</v>
      </c>
      <c r="AE82" s="228" t="n">
        <v>0.045645549285511</v>
      </c>
      <c r="AF82" s="228" t="n">
        <v>0.0216238689517338</v>
      </c>
      <c r="AG82" s="229" t="n">
        <v>-0.00655142606011191</v>
      </c>
      <c r="AH82" s="230" t="n">
        <v>-0.00189761251510456</v>
      </c>
      <c r="AI82" s="228" t="n">
        <v>-0.00266331741724668</v>
      </c>
      <c r="AJ82" s="232" t="n">
        <v>1</v>
      </c>
      <c r="AK82" s="232" t="n">
        <v>0</v>
      </c>
      <c r="AL82" s="232" t="n">
        <v>0</v>
      </c>
      <c r="AM82" s="232" t="n">
        <v>0</v>
      </c>
      <c r="AN82" s="232" t="n">
        <v>0</v>
      </c>
      <c r="AO82" s="232" t="n">
        <v>1</v>
      </c>
      <c r="AP82" s="232" t="n">
        <v>0</v>
      </c>
      <c r="AQ82" s="232" t="n">
        <v>0</v>
      </c>
      <c r="AR82" s="232" t="n">
        <v>0</v>
      </c>
      <c r="AS82" s="232" t="n">
        <v>0</v>
      </c>
      <c r="AT82" s="232" t="n">
        <v>1</v>
      </c>
      <c r="AU82" s="232" t="n">
        <v>0</v>
      </c>
      <c r="AV82" s="232" t="n">
        <v>0</v>
      </c>
      <c r="AW82" s="232" t="n">
        <v>0</v>
      </c>
      <c r="AX82" s="232" t="n">
        <v>0</v>
      </c>
      <c r="AY82" s="232" t="n">
        <v>1</v>
      </c>
      <c r="AZ82" s="232" t="n">
        <v>0</v>
      </c>
      <c r="BA82" s="232" t="n">
        <v>0</v>
      </c>
      <c r="BB82" s="232" t="n">
        <v>0</v>
      </c>
      <c r="BC82" s="232" t="n">
        <v>0</v>
      </c>
      <c r="BD82" s="232" t="n">
        <v>1</v>
      </c>
      <c r="BE82" s="232" t="n">
        <v>0</v>
      </c>
      <c r="BF82" s="232" t="n">
        <v>0</v>
      </c>
      <c r="BG82" s="232" t="n">
        <v>0</v>
      </c>
      <c r="BH82" s="232" t="n">
        <v>0</v>
      </c>
      <c r="BI82" s="232"/>
      <c r="BJ82" s="232"/>
      <c r="BK82" s="232"/>
      <c r="BM82" s="217"/>
      <c r="BN82" s="232"/>
      <c r="BO82" s="232"/>
      <c r="BP82" s="232"/>
      <c r="BS82" s="232"/>
      <c r="BT82" s="232"/>
      <c r="BU82" s="232"/>
      <c r="BW82" s="217"/>
      <c r="BX82" s="233"/>
      <c r="BY82" s="233"/>
      <c r="BZ82" s="233"/>
      <c r="CA82" s="233"/>
      <c r="CB82" s="234"/>
      <c r="CC82" s="233"/>
      <c r="CD82" s="233"/>
      <c r="CE82" s="233"/>
      <c r="CF82" s="233"/>
      <c r="CG82" s="234"/>
      <c r="CH82" s="233"/>
      <c r="CI82" s="233"/>
      <c r="CJ82" s="233"/>
      <c r="CK82" s="233"/>
      <c r="CL82" s="234"/>
      <c r="CM82" s="233"/>
      <c r="CN82" s="233"/>
      <c r="CO82" s="233"/>
      <c r="CP82" s="233"/>
      <c r="CQ82" s="234"/>
      <c r="CR82" s="233"/>
      <c r="CS82" s="233"/>
      <c r="CT82" s="233"/>
      <c r="CU82" s="233"/>
      <c r="CV82" s="234"/>
      <c r="CW82" s="233"/>
      <c r="CX82" s="233"/>
      <c r="CY82" s="233"/>
      <c r="CZ82" s="233"/>
      <c r="DA82" s="234"/>
      <c r="DB82" s="233"/>
      <c r="DC82" s="233"/>
      <c r="DD82" s="233"/>
      <c r="DE82" s="233"/>
      <c r="DF82" s="234"/>
      <c r="DG82" s="233"/>
      <c r="DH82" s="233"/>
      <c r="DI82" s="233"/>
      <c r="DJ82" s="233"/>
      <c r="DK82" s="234"/>
    </row>
    <row r="83" customFormat="false" ht="12.75" hidden="false" customHeight="false" outlineLevel="0" collapsed="false">
      <c r="A83" s="228" t="n">
        <v>0.0563175493938937</v>
      </c>
      <c r="B83" s="228" t="n">
        <v>0.0190257989276319</v>
      </c>
      <c r="C83" s="229" t="n">
        <v>0.00253461551402401</v>
      </c>
      <c r="D83" s="230" t="n">
        <v>0.00370214446430602</v>
      </c>
      <c r="E83" s="228" t="n">
        <v>-0.00182497466650032</v>
      </c>
      <c r="F83" s="228" t="n">
        <v>0.0693403044442226</v>
      </c>
      <c r="G83" s="228" t="n">
        <v>0.0098814294181229</v>
      </c>
      <c r="H83" s="229" t="n">
        <v>0.00202705252860078</v>
      </c>
      <c r="I83" s="230" t="n">
        <v>0.00167676681006887</v>
      </c>
      <c r="J83" s="228" t="n">
        <v>0.00148840117913309</v>
      </c>
      <c r="K83" s="228" t="n">
        <v>0.0631126656795931</v>
      </c>
      <c r="L83" s="228" t="n">
        <v>0.012572991483297</v>
      </c>
      <c r="M83" s="229" t="n">
        <v>0.00549348479824093</v>
      </c>
      <c r="N83" s="230" t="n">
        <v>0.00185941543606718</v>
      </c>
      <c r="O83" s="228" t="n">
        <v>-0.0013562945728436</v>
      </c>
      <c r="P83" s="228" t="n">
        <v>0.188644443773275</v>
      </c>
      <c r="Q83" s="228" t="n">
        <v>0.0482497751716623</v>
      </c>
      <c r="R83" s="229" t="n">
        <v>0.00306064158863146</v>
      </c>
      <c r="S83" s="230" t="n">
        <v>-0.00774986308998359</v>
      </c>
      <c r="T83" s="228" t="n">
        <v>0.00563417293296483</v>
      </c>
      <c r="U83" s="231" t="n">
        <v>1</v>
      </c>
      <c r="V83" s="231" t="n">
        <v>0</v>
      </c>
      <c r="W83" s="231" t="n">
        <v>0</v>
      </c>
      <c r="X83" s="231" t="n">
        <v>0</v>
      </c>
      <c r="Y83" s="231" t="n">
        <v>0</v>
      </c>
      <c r="Z83" s="228" t="n">
        <v>0.0322043611965038</v>
      </c>
      <c r="AA83" s="228" t="n">
        <v>0.00296222464113548</v>
      </c>
      <c r="AB83" s="229" t="n">
        <v>0.00240847642568095</v>
      </c>
      <c r="AC83" s="230" t="n">
        <v>0.00130575787870089</v>
      </c>
      <c r="AD83" s="228" t="n">
        <v>0.000751517769257904</v>
      </c>
      <c r="AE83" s="228" t="n">
        <v>0.045645549285511</v>
      </c>
      <c r="AF83" s="228" t="n">
        <v>0.0216238689517338</v>
      </c>
      <c r="AG83" s="229" t="n">
        <v>-0.00655142606011191</v>
      </c>
      <c r="AH83" s="230" t="n">
        <v>-0.00189761251510456</v>
      </c>
      <c r="AI83" s="228" t="n">
        <v>-0.00266331741724668</v>
      </c>
      <c r="AJ83" s="232" t="n">
        <v>1</v>
      </c>
      <c r="AK83" s="232" t="n">
        <v>0</v>
      </c>
      <c r="AL83" s="232" t="n">
        <v>0</v>
      </c>
      <c r="AM83" s="232" t="n">
        <v>0</v>
      </c>
      <c r="AN83" s="232" t="n">
        <v>0</v>
      </c>
      <c r="AO83" s="232" t="n">
        <v>1</v>
      </c>
      <c r="AP83" s="232" t="n">
        <v>0</v>
      </c>
      <c r="AQ83" s="232" t="n">
        <v>0</v>
      </c>
      <c r="AR83" s="232" t="n">
        <v>0</v>
      </c>
      <c r="AS83" s="232" t="n">
        <v>0</v>
      </c>
      <c r="AT83" s="232" t="n">
        <v>1</v>
      </c>
      <c r="AU83" s="232" t="n">
        <v>0</v>
      </c>
      <c r="AV83" s="232" t="n">
        <v>0</v>
      </c>
      <c r="AW83" s="232" t="n">
        <v>0</v>
      </c>
      <c r="AX83" s="232" t="n">
        <v>0</v>
      </c>
      <c r="AY83" s="232" t="n">
        <v>1</v>
      </c>
      <c r="AZ83" s="232" t="n">
        <v>0</v>
      </c>
      <c r="BA83" s="232" t="n">
        <v>0</v>
      </c>
      <c r="BB83" s="232" t="n">
        <v>0</v>
      </c>
      <c r="BC83" s="232" t="n">
        <v>0</v>
      </c>
      <c r="BD83" s="232" t="n">
        <v>1</v>
      </c>
      <c r="BE83" s="232" t="n">
        <v>0</v>
      </c>
      <c r="BF83" s="232" t="n">
        <v>0</v>
      </c>
      <c r="BG83" s="232" t="n">
        <v>0</v>
      </c>
      <c r="BH83" s="232" t="n">
        <v>0</v>
      </c>
      <c r="BI83" s="232"/>
      <c r="BJ83" s="232"/>
      <c r="BK83" s="232"/>
      <c r="BM83" s="217"/>
      <c r="BN83" s="232"/>
      <c r="BO83" s="232"/>
      <c r="BP83" s="232"/>
      <c r="BS83" s="232"/>
      <c r="BT83" s="232"/>
      <c r="BU83" s="232"/>
      <c r="BW83" s="217"/>
      <c r="BX83" s="233"/>
      <c r="BY83" s="233"/>
      <c r="BZ83" s="233"/>
      <c r="CA83" s="233"/>
      <c r="CB83" s="234"/>
      <c r="CC83" s="233"/>
      <c r="CD83" s="233"/>
      <c r="CE83" s="233"/>
      <c r="CF83" s="233"/>
      <c r="CG83" s="234"/>
      <c r="CH83" s="233"/>
      <c r="CI83" s="233"/>
      <c r="CJ83" s="233"/>
      <c r="CK83" s="233"/>
      <c r="CL83" s="234"/>
      <c r="CM83" s="233"/>
      <c r="CN83" s="233"/>
      <c r="CO83" s="233"/>
      <c r="CP83" s="233"/>
      <c r="CQ83" s="234"/>
      <c r="CR83" s="233"/>
      <c r="CS83" s="233"/>
      <c r="CT83" s="233"/>
      <c r="CU83" s="233"/>
      <c r="CV83" s="234"/>
      <c r="CW83" s="233"/>
      <c r="CX83" s="233"/>
      <c r="CY83" s="233"/>
      <c r="CZ83" s="233"/>
      <c r="DA83" s="234"/>
      <c r="DB83" s="233"/>
      <c r="DC83" s="233"/>
      <c r="DD83" s="233"/>
      <c r="DE83" s="233"/>
      <c r="DF83" s="234"/>
      <c r="DG83" s="233"/>
      <c r="DH83" s="233"/>
      <c r="DI83" s="233"/>
      <c r="DJ83" s="233"/>
      <c r="DK83" s="234"/>
    </row>
    <row r="84" customFormat="false" ht="12.75" hidden="false" customHeight="false" outlineLevel="0" collapsed="false">
      <c r="A84" s="228" t="n">
        <v>0.0563175493938937</v>
      </c>
      <c r="B84" s="228" t="n">
        <v>0.0190257989276319</v>
      </c>
      <c r="C84" s="229" t="n">
        <v>0.00253461551402401</v>
      </c>
      <c r="D84" s="230" t="n">
        <v>0.00370214446430602</v>
      </c>
      <c r="E84" s="228" t="n">
        <v>-0.00182497466650032</v>
      </c>
      <c r="F84" s="228" t="n">
        <v>0.0693403044442226</v>
      </c>
      <c r="G84" s="228" t="n">
        <v>0.0098814294181229</v>
      </c>
      <c r="H84" s="229" t="n">
        <v>0.00202705252860078</v>
      </c>
      <c r="I84" s="230" t="n">
        <v>0.00167676681006887</v>
      </c>
      <c r="J84" s="228" t="n">
        <v>0.00148840117913309</v>
      </c>
      <c r="K84" s="228" t="n">
        <v>0.0631126656795931</v>
      </c>
      <c r="L84" s="228" t="n">
        <v>0.012572991483297</v>
      </c>
      <c r="M84" s="229" t="n">
        <v>0.00549348479824093</v>
      </c>
      <c r="N84" s="230" t="n">
        <v>0.00185941543606718</v>
      </c>
      <c r="O84" s="228" t="n">
        <v>-0.0013562945728436</v>
      </c>
      <c r="P84" s="228" t="n">
        <v>0.188644443773275</v>
      </c>
      <c r="Q84" s="228" t="n">
        <v>0.0482497751716623</v>
      </c>
      <c r="R84" s="229" t="n">
        <v>0.00306064158863146</v>
      </c>
      <c r="S84" s="230" t="n">
        <v>-0.00774986308998359</v>
      </c>
      <c r="T84" s="228" t="n">
        <v>0.00563417293296483</v>
      </c>
      <c r="U84" s="231" t="n">
        <v>1</v>
      </c>
      <c r="V84" s="231" t="n">
        <v>0</v>
      </c>
      <c r="W84" s="231" t="n">
        <v>0</v>
      </c>
      <c r="X84" s="231" t="n">
        <v>0</v>
      </c>
      <c r="Y84" s="231" t="n">
        <v>0</v>
      </c>
      <c r="Z84" s="228" t="n">
        <v>0.0322043611965038</v>
      </c>
      <c r="AA84" s="228" t="n">
        <v>0.00296222464113548</v>
      </c>
      <c r="AB84" s="229" t="n">
        <v>0.00240847642568095</v>
      </c>
      <c r="AC84" s="230" t="n">
        <v>0.00130575787870089</v>
      </c>
      <c r="AD84" s="228" t="n">
        <v>0.000751517769257904</v>
      </c>
      <c r="AE84" s="228" t="n">
        <v>0.045645549285511</v>
      </c>
      <c r="AF84" s="228" t="n">
        <v>0.0216238689517338</v>
      </c>
      <c r="AG84" s="229" t="n">
        <v>-0.00655142606011191</v>
      </c>
      <c r="AH84" s="230" t="n">
        <v>-0.00189761251510456</v>
      </c>
      <c r="AI84" s="228" t="n">
        <v>-0.00266331741724668</v>
      </c>
      <c r="AJ84" s="232" t="n">
        <v>1</v>
      </c>
      <c r="AK84" s="232" t="n">
        <v>0</v>
      </c>
      <c r="AL84" s="232" t="n">
        <v>0</v>
      </c>
      <c r="AM84" s="232" t="n">
        <v>0</v>
      </c>
      <c r="AN84" s="232" t="n">
        <v>0</v>
      </c>
      <c r="AO84" s="232" t="n">
        <v>1</v>
      </c>
      <c r="AP84" s="232" t="n">
        <v>0</v>
      </c>
      <c r="AQ84" s="232" t="n">
        <v>0</v>
      </c>
      <c r="AR84" s="232" t="n">
        <v>0</v>
      </c>
      <c r="AS84" s="232" t="n">
        <v>0</v>
      </c>
      <c r="AT84" s="232" t="n">
        <v>1</v>
      </c>
      <c r="AU84" s="232" t="n">
        <v>0</v>
      </c>
      <c r="AV84" s="232" t="n">
        <v>0</v>
      </c>
      <c r="AW84" s="232" t="n">
        <v>0</v>
      </c>
      <c r="AX84" s="232" t="n">
        <v>0</v>
      </c>
      <c r="AY84" s="232" t="n">
        <v>1</v>
      </c>
      <c r="AZ84" s="232" t="n">
        <v>0</v>
      </c>
      <c r="BA84" s="232" t="n">
        <v>0</v>
      </c>
      <c r="BB84" s="232" t="n">
        <v>0</v>
      </c>
      <c r="BC84" s="232" t="n">
        <v>0</v>
      </c>
      <c r="BD84" s="232" t="n">
        <v>1</v>
      </c>
      <c r="BE84" s="232" t="n">
        <v>0</v>
      </c>
      <c r="BF84" s="232" t="n">
        <v>0</v>
      </c>
      <c r="BG84" s="232" t="n">
        <v>0</v>
      </c>
      <c r="BH84" s="232" t="n">
        <v>0</v>
      </c>
      <c r="BI84" s="232"/>
      <c r="BJ84" s="232"/>
      <c r="BK84" s="232"/>
      <c r="BM84" s="217"/>
      <c r="BN84" s="232"/>
      <c r="BO84" s="232"/>
      <c r="BP84" s="232"/>
      <c r="BS84" s="232"/>
      <c r="BT84" s="232"/>
      <c r="BU84" s="232"/>
      <c r="BW84" s="217"/>
      <c r="BX84" s="233"/>
      <c r="BY84" s="233"/>
      <c r="BZ84" s="233"/>
      <c r="CA84" s="233"/>
      <c r="CB84" s="234"/>
      <c r="CC84" s="233"/>
      <c r="CD84" s="233"/>
      <c r="CE84" s="233"/>
      <c r="CF84" s="233"/>
      <c r="CG84" s="234"/>
      <c r="CH84" s="233"/>
      <c r="CI84" s="233"/>
      <c r="CJ84" s="233"/>
      <c r="CK84" s="233"/>
      <c r="CL84" s="234"/>
      <c r="CM84" s="233"/>
      <c r="CN84" s="233"/>
      <c r="CO84" s="233"/>
      <c r="CP84" s="233"/>
      <c r="CQ84" s="234"/>
      <c r="CR84" s="233"/>
      <c r="CS84" s="233"/>
      <c r="CT84" s="233"/>
      <c r="CU84" s="233"/>
      <c r="CV84" s="234"/>
      <c r="CW84" s="233"/>
      <c r="CX84" s="233"/>
      <c r="CY84" s="233"/>
      <c r="CZ84" s="233"/>
      <c r="DA84" s="234"/>
      <c r="DB84" s="233"/>
      <c r="DC84" s="233"/>
      <c r="DD84" s="233"/>
      <c r="DE84" s="233"/>
      <c r="DF84" s="234"/>
      <c r="DG84" s="233"/>
      <c r="DH84" s="233"/>
      <c r="DI84" s="233"/>
      <c r="DJ84" s="233"/>
      <c r="DK84" s="234"/>
    </row>
    <row r="85" customFormat="false" ht="12.75" hidden="false" customHeight="false" outlineLevel="0" collapsed="false">
      <c r="A85" s="232" t="n">
        <v>1</v>
      </c>
      <c r="B85" s="232" t="n">
        <v>0</v>
      </c>
      <c r="C85" s="232" t="n">
        <v>0</v>
      </c>
      <c r="D85" s="232" t="n">
        <v>0</v>
      </c>
      <c r="E85" s="232" t="n">
        <v>0</v>
      </c>
      <c r="F85" s="232" t="n">
        <v>0</v>
      </c>
      <c r="G85" s="232" t="n">
        <v>0</v>
      </c>
      <c r="H85" s="232" t="n">
        <v>0</v>
      </c>
      <c r="I85" s="232" t="n">
        <v>0</v>
      </c>
      <c r="J85" s="235" t="n">
        <v>0</v>
      </c>
      <c r="K85" s="232" t="n">
        <v>1</v>
      </c>
      <c r="L85" s="232" t="n">
        <v>0</v>
      </c>
      <c r="M85" s="232" t="n">
        <v>0</v>
      </c>
      <c r="N85" s="232" t="n">
        <v>0</v>
      </c>
      <c r="O85" s="232" t="n">
        <v>0</v>
      </c>
      <c r="P85" s="232" t="n">
        <v>1</v>
      </c>
      <c r="Q85" s="232" t="n">
        <v>0</v>
      </c>
      <c r="R85" s="232" t="n">
        <v>0</v>
      </c>
      <c r="S85" s="232" t="n">
        <v>0</v>
      </c>
      <c r="T85" s="232" t="n">
        <v>0</v>
      </c>
      <c r="U85" s="231" t="n">
        <v>1</v>
      </c>
      <c r="V85" s="231" t="n">
        <v>0</v>
      </c>
      <c r="W85" s="231" t="n">
        <v>0</v>
      </c>
      <c r="X85" s="231" t="n">
        <v>0</v>
      </c>
      <c r="Y85" s="231" t="n">
        <v>0</v>
      </c>
      <c r="Z85" s="232" t="n">
        <v>1</v>
      </c>
      <c r="AA85" s="232" t="n">
        <v>0</v>
      </c>
      <c r="AB85" s="232" t="n">
        <v>0</v>
      </c>
      <c r="AC85" s="232" t="n">
        <v>0</v>
      </c>
      <c r="AD85" s="232" t="n">
        <v>0</v>
      </c>
      <c r="AE85" s="232" t="n">
        <v>1</v>
      </c>
      <c r="AF85" s="232" t="n">
        <v>0</v>
      </c>
      <c r="AG85" s="232" t="n">
        <v>0</v>
      </c>
      <c r="AH85" s="232" t="n">
        <v>0</v>
      </c>
      <c r="AI85" s="232" t="n">
        <v>0</v>
      </c>
      <c r="AJ85" s="232" t="n">
        <v>1</v>
      </c>
      <c r="AK85" s="232" t="n">
        <v>0</v>
      </c>
      <c r="AL85" s="232" t="n">
        <v>0</v>
      </c>
      <c r="AM85" s="232" t="n">
        <v>0</v>
      </c>
      <c r="AN85" s="232" t="n">
        <v>0</v>
      </c>
      <c r="AO85" s="232" t="n">
        <v>1</v>
      </c>
      <c r="AP85" s="232" t="n">
        <v>0</v>
      </c>
      <c r="AQ85" s="232" t="n">
        <v>0</v>
      </c>
      <c r="AR85" s="232" t="n">
        <v>0</v>
      </c>
      <c r="AS85" s="232" t="n">
        <v>0</v>
      </c>
      <c r="AT85" s="232" t="n">
        <v>1</v>
      </c>
      <c r="AU85" s="232" t="n">
        <v>0</v>
      </c>
      <c r="AV85" s="232" t="n">
        <v>0</v>
      </c>
      <c r="AW85" s="232" t="n">
        <v>0</v>
      </c>
      <c r="AX85" s="232" t="n">
        <v>0</v>
      </c>
      <c r="AY85" s="232" t="n">
        <v>1</v>
      </c>
      <c r="AZ85" s="232" t="n">
        <v>0</v>
      </c>
      <c r="BA85" s="232" t="n">
        <v>0</v>
      </c>
      <c r="BB85" s="232" t="n">
        <v>0</v>
      </c>
      <c r="BC85" s="232" t="n">
        <v>0</v>
      </c>
      <c r="BD85" s="232" t="n">
        <v>1</v>
      </c>
      <c r="BE85" s="232" t="n">
        <v>0</v>
      </c>
      <c r="BF85" s="232" t="n">
        <v>0</v>
      </c>
      <c r="BG85" s="232" t="n">
        <v>0</v>
      </c>
      <c r="BH85" s="232" t="n">
        <v>0</v>
      </c>
      <c r="BI85" s="232"/>
      <c r="BJ85" s="232"/>
      <c r="BK85" s="232"/>
      <c r="BM85" s="217"/>
      <c r="BN85" s="232"/>
      <c r="BO85" s="232"/>
      <c r="BP85" s="232"/>
      <c r="BS85" s="232"/>
      <c r="BT85" s="232"/>
      <c r="BU85" s="232"/>
      <c r="BW85" s="217"/>
      <c r="BX85" s="233"/>
      <c r="BY85" s="233"/>
      <c r="BZ85" s="233"/>
      <c r="CA85" s="233"/>
      <c r="CB85" s="234"/>
      <c r="CC85" s="233"/>
      <c r="CD85" s="233"/>
      <c r="CE85" s="233"/>
      <c r="CF85" s="233"/>
      <c r="CG85" s="234"/>
      <c r="CH85" s="233"/>
      <c r="CI85" s="233"/>
      <c r="CJ85" s="233"/>
      <c r="CK85" s="233"/>
      <c r="CL85" s="234"/>
      <c r="CM85" s="233"/>
      <c r="CN85" s="233"/>
      <c r="CO85" s="233"/>
      <c r="CP85" s="233"/>
      <c r="CQ85" s="234"/>
      <c r="CR85" s="233"/>
      <c r="CS85" s="233"/>
      <c r="CT85" s="233"/>
      <c r="CU85" s="233"/>
      <c r="CV85" s="234"/>
      <c r="CW85" s="233"/>
      <c r="CX85" s="233"/>
      <c r="CY85" s="233"/>
      <c r="CZ85" s="233"/>
      <c r="DA85" s="234"/>
      <c r="DB85" s="233"/>
      <c r="DC85" s="233"/>
      <c r="DD85" s="233"/>
      <c r="DE85" s="233"/>
      <c r="DF85" s="234"/>
      <c r="DG85" s="233"/>
      <c r="DH85" s="233"/>
      <c r="DI85" s="233"/>
      <c r="DJ85" s="233"/>
      <c r="DK85" s="234"/>
    </row>
    <row r="86" customFormat="false" ht="12.75" hidden="false" customHeight="false" outlineLevel="0" collapsed="false">
      <c r="A86" s="232" t="n">
        <v>1</v>
      </c>
      <c r="B86" s="232" t="n">
        <v>0</v>
      </c>
      <c r="C86" s="232" t="n">
        <v>0</v>
      </c>
      <c r="D86" s="232" t="n">
        <v>0</v>
      </c>
      <c r="E86" s="232" t="n">
        <v>0</v>
      </c>
      <c r="F86" s="232" t="n">
        <v>0</v>
      </c>
      <c r="G86" s="232" t="n">
        <v>0</v>
      </c>
      <c r="H86" s="232" t="n">
        <v>0</v>
      </c>
      <c r="I86" s="232" t="n">
        <v>0</v>
      </c>
      <c r="J86" s="235" t="n">
        <v>0</v>
      </c>
      <c r="K86" s="232" t="n">
        <v>1</v>
      </c>
      <c r="L86" s="232" t="n">
        <v>0</v>
      </c>
      <c r="M86" s="232" t="n">
        <v>0</v>
      </c>
      <c r="N86" s="232" t="n">
        <v>0</v>
      </c>
      <c r="O86" s="232" t="n">
        <v>0</v>
      </c>
      <c r="P86" s="232" t="n">
        <v>1</v>
      </c>
      <c r="Q86" s="232" t="n">
        <v>0</v>
      </c>
      <c r="R86" s="232" t="n">
        <v>0</v>
      </c>
      <c r="S86" s="232" t="n">
        <v>0</v>
      </c>
      <c r="T86" s="232" t="n">
        <v>0</v>
      </c>
      <c r="U86" s="231" t="n">
        <v>1</v>
      </c>
      <c r="V86" s="231" t="n">
        <v>0</v>
      </c>
      <c r="W86" s="231" t="n">
        <v>0</v>
      </c>
      <c r="X86" s="231" t="n">
        <v>0</v>
      </c>
      <c r="Y86" s="231" t="n">
        <v>0</v>
      </c>
      <c r="Z86" s="232" t="n">
        <v>1</v>
      </c>
      <c r="AA86" s="232" t="n">
        <v>0</v>
      </c>
      <c r="AB86" s="232" t="n">
        <v>0</v>
      </c>
      <c r="AC86" s="232" t="n">
        <v>0</v>
      </c>
      <c r="AD86" s="232" t="n">
        <v>0</v>
      </c>
      <c r="AE86" s="232" t="n">
        <v>1</v>
      </c>
      <c r="AF86" s="232" t="n">
        <v>0</v>
      </c>
      <c r="AG86" s="232" t="n">
        <v>0</v>
      </c>
      <c r="AH86" s="232" t="n">
        <v>0</v>
      </c>
      <c r="AI86" s="232" t="n">
        <v>0</v>
      </c>
      <c r="AJ86" s="232" t="n">
        <v>1</v>
      </c>
      <c r="AK86" s="232" t="n">
        <v>0</v>
      </c>
      <c r="AL86" s="232" t="n">
        <v>0</v>
      </c>
      <c r="AM86" s="232" t="n">
        <v>0</v>
      </c>
      <c r="AN86" s="232" t="n">
        <v>0</v>
      </c>
      <c r="AO86" s="232" t="n">
        <v>1</v>
      </c>
      <c r="AP86" s="232" t="n">
        <v>0</v>
      </c>
      <c r="AQ86" s="232" t="n">
        <v>0</v>
      </c>
      <c r="AR86" s="232" t="n">
        <v>0</v>
      </c>
      <c r="AS86" s="232" t="n">
        <v>0</v>
      </c>
      <c r="AT86" s="232" t="n">
        <v>1</v>
      </c>
      <c r="AU86" s="232" t="n">
        <v>0</v>
      </c>
      <c r="AV86" s="232" t="n">
        <v>0</v>
      </c>
      <c r="AW86" s="232" t="n">
        <v>0</v>
      </c>
      <c r="AX86" s="232" t="n">
        <v>0</v>
      </c>
      <c r="AY86" s="232" t="n">
        <v>1</v>
      </c>
      <c r="AZ86" s="232" t="n">
        <v>0</v>
      </c>
      <c r="BA86" s="232" t="n">
        <v>0</v>
      </c>
      <c r="BB86" s="232" t="n">
        <v>0</v>
      </c>
      <c r="BC86" s="232" t="n">
        <v>0</v>
      </c>
      <c r="BD86" s="232" t="n">
        <v>1</v>
      </c>
      <c r="BE86" s="232" t="n">
        <v>0</v>
      </c>
      <c r="BF86" s="232" t="n">
        <v>0</v>
      </c>
      <c r="BG86" s="232" t="n">
        <v>0</v>
      </c>
      <c r="BH86" s="232" t="n">
        <v>0</v>
      </c>
      <c r="BI86" s="232"/>
      <c r="BJ86" s="232"/>
      <c r="BK86" s="232"/>
      <c r="BM86" s="217"/>
      <c r="BN86" s="232"/>
      <c r="BO86" s="232"/>
      <c r="BP86" s="232"/>
      <c r="BS86" s="232"/>
      <c r="BT86" s="232"/>
      <c r="BU86" s="232"/>
      <c r="BW86" s="217"/>
      <c r="BX86" s="233"/>
      <c r="BY86" s="233"/>
      <c r="BZ86" s="233"/>
      <c r="CA86" s="233"/>
      <c r="CB86" s="234"/>
      <c r="CC86" s="233"/>
      <c r="CD86" s="233"/>
      <c r="CE86" s="233"/>
      <c r="CF86" s="233"/>
      <c r="CG86" s="234"/>
      <c r="CH86" s="233"/>
      <c r="CI86" s="233"/>
      <c r="CJ86" s="233"/>
      <c r="CK86" s="233"/>
      <c r="CL86" s="234"/>
      <c r="CM86" s="233"/>
      <c r="CN86" s="233"/>
      <c r="CO86" s="233"/>
      <c r="CP86" s="233"/>
      <c r="CQ86" s="234"/>
      <c r="CR86" s="233"/>
      <c r="CS86" s="233"/>
      <c r="CT86" s="233"/>
      <c r="CU86" s="233"/>
      <c r="CV86" s="234"/>
      <c r="CW86" s="233"/>
      <c r="CX86" s="233"/>
      <c r="CY86" s="233"/>
      <c r="CZ86" s="233"/>
      <c r="DA86" s="234"/>
      <c r="DB86" s="233"/>
      <c r="DC86" s="233"/>
      <c r="DD86" s="233"/>
      <c r="DE86" s="233"/>
      <c r="DF86" s="234"/>
      <c r="DG86" s="233"/>
      <c r="DH86" s="233"/>
      <c r="DI86" s="233"/>
      <c r="DJ86" s="233"/>
      <c r="DK86" s="234"/>
    </row>
    <row r="87" customFormat="false" ht="12.75" hidden="false" customHeight="false" outlineLevel="0" collapsed="false">
      <c r="A87" s="232" t="n">
        <v>1</v>
      </c>
      <c r="B87" s="232" t="n">
        <v>0</v>
      </c>
      <c r="C87" s="232" t="n">
        <v>0</v>
      </c>
      <c r="D87" s="232" t="n">
        <v>0</v>
      </c>
      <c r="E87" s="232" t="n">
        <v>0</v>
      </c>
      <c r="F87" s="232" t="n">
        <v>0</v>
      </c>
      <c r="G87" s="232" t="n">
        <v>0</v>
      </c>
      <c r="H87" s="232" t="n">
        <v>0</v>
      </c>
      <c r="I87" s="232" t="n">
        <v>0</v>
      </c>
      <c r="J87" s="235" t="n">
        <v>0</v>
      </c>
      <c r="K87" s="232" t="n">
        <v>1</v>
      </c>
      <c r="L87" s="232" t="n">
        <v>0</v>
      </c>
      <c r="M87" s="232" t="n">
        <v>0</v>
      </c>
      <c r="N87" s="232" t="n">
        <v>0</v>
      </c>
      <c r="O87" s="232" t="n">
        <v>0</v>
      </c>
      <c r="P87" s="232" t="n">
        <v>1</v>
      </c>
      <c r="Q87" s="232" t="n">
        <v>0</v>
      </c>
      <c r="R87" s="232" t="n">
        <v>0</v>
      </c>
      <c r="S87" s="232" t="n">
        <v>0</v>
      </c>
      <c r="T87" s="232" t="n">
        <v>0</v>
      </c>
      <c r="U87" s="231" t="n">
        <v>1</v>
      </c>
      <c r="V87" s="231" t="n">
        <v>0</v>
      </c>
      <c r="W87" s="231" t="n">
        <v>0</v>
      </c>
      <c r="X87" s="231" t="n">
        <v>0</v>
      </c>
      <c r="Y87" s="231" t="n">
        <v>0</v>
      </c>
      <c r="Z87" s="232" t="n">
        <v>1</v>
      </c>
      <c r="AA87" s="232" t="n">
        <v>0</v>
      </c>
      <c r="AB87" s="232" t="n">
        <v>0</v>
      </c>
      <c r="AC87" s="232" t="n">
        <v>0</v>
      </c>
      <c r="AD87" s="232" t="n">
        <v>0</v>
      </c>
      <c r="AE87" s="232" t="n">
        <v>1</v>
      </c>
      <c r="AF87" s="232" t="n">
        <v>0</v>
      </c>
      <c r="AG87" s="232" t="n">
        <v>0</v>
      </c>
      <c r="AH87" s="232" t="n">
        <v>0</v>
      </c>
      <c r="AI87" s="232" t="n">
        <v>0</v>
      </c>
      <c r="AJ87" s="232" t="n">
        <v>1</v>
      </c>
      <c r="AK87" s="232" t="n">
        <v>0</v>
      </c>
      <c r="AL87" s="232" t="n">
        <v>0</v>
      </c>
      <c r="AM87" s="232" t="n">
        <v>0</v>
      </c>
      <c r="AN87" s="232" t="n">
        <v>0</v>
      </c>
      <c r="AO87" s="232" t="n">
        <v>1</v>
      </c>
      <c r="AP87" s="232" t="n">
        <v>0</v>
      </c>
      <c r="AQ87" s="232" t="n">
        <v>0</v>
      </c>
      <c r="AR87" s="232" t="n">
        <v>0</v>
      </c>
      <c r="AS87" s="232" t="n">
        <v>0</v>
      </c>
      <c r="AT87" s="232" t="n">
        <v>1</v>
      </c>
      <c r="AU87" s="232" t="n">
        <v>0</v>
      </c>
      <c r="AV87" s="232" t="n">
        <v>0</v>
      </c>
      <c r="AW87" s="232" t="n">
        <v>0</v>
      </c>
      <c r="AX87" s="232" t="n">
        <v>0</v>
      </c>
      <c r="AY87" s="232" t="n">
        <v>1</v>
      </c>
      <c r="AZ87" s="232" t="n">
        <v>0</v>
      </c>
      <c r="BA87" s="232" t="n">
        <v>0</v>
      </c>
      <c r="BB87" s="232" t="n">
        <v>0</v>
      </c>
      <c r="BC87" s="232" t="n">
        <v>0</v>
      </c>
      <c r="BD87" s="232" t="n">
        <v>1</v>
      </c>
      <c r="BE87" s="232" t="n">
        <v>0</v>
      </c>
      <c r="BF87" s="232" t="n">
        <v>0</v>
      </c>
      <c r="BG87" s="232" t="n">
        <v>0</v>
      </c>
      <c r="BH87" s="232" t="n">
        <v>0</v>
      </c>
      <c r="BI87" s="232"/>
      <c r="BJ87" s="232"/>
      <c r="BK87" s="232"/>
      <c r="BM87" s="217"/>
      <c r="BN87" s="232"/>
      <c r="BO87" s="232"/>
      <c r="BP87" s="232"/>
      <c r="BS87" s="232"/>
      <c r="BT87" s="232"/>
      <c r="BU87" s="232"/>
      <c r="BW87" s="217"/>
      <c r="BX87" s="233"/>
      <c r="BY87" s="233"/>
      <c r="BZ87" s="233"/>
      <c r="CA87" s="233"/>
      <c r="CB87" s="234"/>
      <c r="CC87" s="233"/>
      <c r="CD87" s="233"/>
      <c r="CE87" s="233"/>
      <c r="CF87" s="233"/>
      <c r="CG87" s="234"/>
      <c r="CH87" s="233"/>
      <c r="CI87" s="233"/>
      <c r="CJ87" s="233"/>
      <c r="CK87" s="233"/>
      <c r="CL87" s="234"/>
      <c r="CM87" s="233"/>
      <c r="CN87" s="233"/>
      <c r="CO87" s="233"/>
      <c r="CP87" s="233"/>
      <c r="CQ87" s="234"/>
      <c r="CR87" s="233"/>
      <c r="CS87" s="233"/>
      <c r="CT87" s="233"/>
      <c r="CU87" s="233"/>
      <c r="CV87" s="234"/>
      <c r="CW87" s="233"/>
      <c r="CX87" s="233"/>
      <c r="CY87" s="233"/>
      <c r="CZ87" s="233"/>
      <c r="DA87" s="234"/>
      <c r="DB87" s="233"/>
      <c r="DC87" s="233"/>
      <c r="DD87" s="233"/>
      <c r="DE87" s="233"/>
      <c r="DF87" s="234"/>
      <c r="DG87" s="233"/>
      <c r="DH87" s="233"/>
      <c r="DI87" s="233"/>
      <c r="DJ87" s="233"/>
      <c r="DK87" s="234"/>
    </row>
    <row r="88" customFormat="false" ht="12.75" hidden="false" customHeight="false" outlineLevel="0" collapsed="false">
      <c r="A88" s="232" t="n">
        <v>1</v>
      </c>
      <c r="B88" s="232" t="n">
        <v>0</v>
      </c>
      <c r="C88" s="232" t="n">
        <v>0</v>
      </c>
      <c r="D88" s="232" t="n">
        <v>0</v>
      </c>
      <c r="E88" s="232" t="n">
        <v>0</v>
      </c>
      <c r="F88" s="232" t="n">
        <v>0</v>
      </c>
      <c r="G88" s="232" t="n">
        <v>0</v>
      </c>
      <c r="H88" s="232" t="n">
        <v>0</v>
      </c>
      <c r="I88" s="232" t="n">
        <v>0</v>
      </c>
      <c r="J88" s="235" t="n">
        <v>0</v>
      </c>
      <c r="K88" s="232" t="n">
        <v>1</v>
      </c>
      <c r="L88" s="232" t="n">
        <v>0</v>
      </c>
      <c r="M88" s="232" t="n">
        <v>0</v>
      </c>
      <c r="N88" s="232" t="n">
        <v>0</v>
      </c>
      <c r="O88" s="232" t="n">
        <v>0</v>
      </c>
      <c r="P88" s="232" t="n">
        <v>1</v>
      </c>
      <c r="Q88" s="232" t="n">
        <v>0</v>
      </c>
      <c r="R88" s="232" t="n">
        <v>0</v>
      </c>
      <c r="S88" s="232" t="n">
        <v>0</v>
      </c>
      <c r="T88" s="232" t="n">
        <v>0</v>
      </c>
      <c r="U88" s="231" t="n">
        <v>1</v>
      </c>
      <c r="V88" s="231" t="n">
        <v>0</v>
      </c>
      <c r="W88" s="231" t="n">
        <v>0</v>
      </c>
      <c r="X88" s="231" t="n">
        <v>0</v>
      </c>
      <c r="Y88" s="231" t="n">
        <v>0</v>
      </c>
      <c r="Z88" s="232" t="n">
        <v>1</v>
      </c>
      <c r="AA88" s="232" t="n">
        <v>0</v>
      </c>
      <c r="AB88" s="232" t="n">
        <v>0</v>
      </c>
      <c r="AC88" s="232" t="n">
        <v>0</v>
      </c>
      <c r="AD88" s="232" t="n">
        <v>0</v>
      </c>
      <c r="AE88" s="232" t="n">
        <v>1</v>
      </c>
      <c r="AF88" s="232" t="n">
        <v>0</v>
      </c>
      <c r="AG88" s="232" t="n">
        <v>0</v>
      </c>
      <c r="AH88" s="232" t="n">
        <v>0</v>
      </c>
      <c r="AI88" s="232" t="n">
        <v>0</v>
      </c>
      <c r="AJ88" s="232" t="n">
        <v>1</v>
      </c>
      <c r="AK88" s="232" t="n">
        <v>0</v>
      </c>
      <c r="AL88" s="232" t="n">
        <v>0</v>
      </c>
      <c r="AM88" s="232" t="n">
        <v>0</v>
      </c>
      <c r="AN88" s="232" t="n">
        <v>0</v>
      </c>
      <c r="AO88" s="232" t="n">
        <v>1</v>
      </c>
      <c r="AP88" s="232" t="n">
        <v>0</v>
      </c>
      <c r="AQ88" s="232" t="n">
        <v>0</v>
      </c>
      <c r="AR88" s="232" t="n">
        <v>0</v>
      </c>
      <c r="AS88" s="232" t="n">
        <v>0</v>
      </c>
      <c r="AT88" s="232" t="n">
        <v>1</v>
      </c>
      <c r="AU88" s="232" t="n">
        <v>0</v>
      </c>
      <c r="AV88" s="232" t="n">
        <v>0</v>
      </c>
      <c r="AW88" s="232" t="n">
        <v>0</v>
      </c>
      <c r="AX88" s="232" t="n">
        <v>0</v>
      </c>
      <c r="AY88" s="232" t="n">
        <v>1</v>
      </c>
      <c r="AZ88" s="232" t="n">
        <v>0</v>
      </c>
      <c r="BA88" s="232" t="n">
        <v>0</v>
      </c>
      <c r="BB88" s="232" t="n">
        <v>0</v>
      </c>
      <c r="BC88" s="232" t="n">
        <v>0</v>
      </c>
      <c r="BD88" s="232" t="n">
        <v>1</v>
      </c>
      <c r="BE88" s="232" t="n">
        <v>0</v>
      </c>
      <c r="BF88" s="232" t="n">
        <v>0</v>
      </c>
      <c r="BG88" s="232" t="n">
        <v>0</v>
      </c>
      <c r="BH88" s="232" t="n">
        <v>0</v>
      </c>
      <c r="BI88" s="232"/>
      <c r="BJ88" s="232"/>
      <c r="BK88" s="232"/>
      <c r="BM88" s="217"/>
      <c r="BN88" s="232"/>
      <c r="BO88" s="232"/>
      <c r="BP88" s="232"/>
      <c r="BS88" s="232"/>
      <c r="BT88" s="232"/>
      <c r="BU88" s="232"/>
      <c r="BW88" s="217"/>
      <c r="BX88" s="233"/>
      <c r="BY88" s="233"/>
      <c r="BZ88" s="233"/>
      <c r="CA88" s="233"/>
      <c r="CB88" s="234"/>
      <c r="CC88" s="233"/>
      <c r="CD88" s="233"/>
      <c r="CE88" s="233"/>
      <c r="CF88" s="233"/>
      <c r="CG88" s="234"/>
      <c r="CH88" s="233"/>
      <c r="CI88" s="233"/>
      <c r="CJ88" s="233"/>
      <c r="CK88" s="233"/>
      <c r="CL88" s="234"/>
      <c r="CM88" s="233"/>
      <c r="CN88" s="233"/>
      <c r="CO88" s="233"/>
      <c r="CP88" s="233"/>
      <c r="CQ88" s="234"/>
      <c r="CR88" s="233"/>
      <c r="CS88" s="233"/>
      <c r="CT88" s="233"/>
      <c r="CU88" s="233"/>
      <c r="CV88" s="234"/>
      <c r="CW88" s="233"/>
      <c r="CX88" s="233"/>
      <c r="CY88" s="233"/>
      <c r="CZ88" s="233"/>
      <c r="DA88" s="234"/>
      <c r="DB88" s="233"/>
      <c r="DC88" s="233"/>
      <c r="DD88" s="233"/>
      <c r="DE88" s="233"/>
      <c r="DF88" s="234"/>
      <c r="DG88" s="233"/>
      <c r="DH88" s="233"/>
      <c r="DI88" s="233"/>
      <c r="DJ88" s="233"/>
      <c r="DK88" s="234"/>
    </row>
    <row r="89" customFormat="false" ht="12.75" hidden="false" customHeight="false" outlineLevel="0" collapsed="false">
      <c r="A89" s="232" t="n">
        <v>1</v>
      </c>
      <c r="B89" s="232" t="n">
        <v>0</v>
      </c>
      <c r="C89" s="232" t="n">
        <v>0</v>
      </c>
      <c r="D89" s="232" t="n">
        <v>0</v>
      </c>
      <c r="E89" s="232" t="n">
        <v>0</v>
      </c>
      <c r="F89" s="232" t="n">
        <v>0</v>
      </c>
      <c r="G89" s="232" t="n">
        <v>0</v>
      </c>
      <c r="H89" s="232" t="n">
        <v>0</v>
      </c>
      <c r="I89" s="232" t="n">
        <v>0</v>
      </c>
      <c r="J89" s="235" t="n">
        <v>0</v>
      </c>
      <c r="K89" s="232" t="n">
        <v>1</v>
      </c>
      <c r="L89" s="232" t="n">
        <v>0</v>
      </c>
      <c r="M89" s="232" t="n">
        <v>0</v>
      </c>
      <c r="N89" s="232" t="n">
        <v>0</v>
      </c>
      <c r="O89" s="232" t="n">
        <v>0</v>
      </c>
      <c r="P89" s="232" t="n">
        <v>1</v>
      </c>
      <c r="Q89" s="232" t="n">
        <v>0</v>
      </c>
      <c r="R89" s="232" t="n">
        <v>0</v>
      </c>
      <c r="S89" s="232" t="n">
        <v>0</v>
      </c>
      <c r="T89" s="232" t="n">
        <v>0</v>
      </c>
      <c r="U89" s="231" t="n">
        <v>1</v>
      </c>
      <c r="V89" s="231" t="n">
        <v>0</v>
      </c>
      <c r="W89" s="231" t="n">
        <v>0</v>
      </c>
      <c r="X89" s="231" t="n">
        <v>0</v>
      </c>
      <c r="Y89" s="231" t="n">
        <v>0</v>
      </c>
      <c r="Z89" s="232" t="n">
        <v>1</v>
      </c>
      <c r="AA89" s="232" t="n">
        <v>0</v>
      </c>
      <c r="AB89" s="232" t="n">
        <v>0</v>
      </c>
      <c r="AC89" s="232" t="n">
        <v>0</v>
      </c>
      <c r="AD89" s="232" t="n">
        <v>0</v>
      </c>
      <c r="AE89" s="232" t="n">
        <v>1</v>
      </c>
      <c r="AF89" s="232" t="n">
        <v>0</v>
      </c>
      <c r="AG89" s="232" t="n">
        <v>0</v>
      </c>
      <c r="AH89" s="232" t="n">
        <v>0</v>
      </c>
      <c r="AI89" s="232" t="n">
        <v>0</v>
      </c>
      <c r="AJ89" s="232" t="n">
        <v>1</v>
      </c>
      <c r="AK89" s="232" t="n">
        <v>0</v>
      </c>
      <c r="AL89" s="232" t="n">
        <v>0</v>
      </c>
      <c r="AM89" s="232" t="n">
        <v>0</v>
      </c>
      <c r="AN89" s="232" t="n">
        <v>0</v>
      </c>
      <c r="AO89" s="232" t="n">
        <v>1</v>
      </c>
      <c r="AP89" s="232" t="n">
        <v>0</v>
      </c>
      <c r="AQ89" s="232" t="n">
        <v>0</v>
      </c>
      <c r="AR89" s="232" t="n">
        <v>0</v>
      </c>
      <c r="AS89" s="232" t="n">
        <v>0</v>
      </c>
      <c r="AT89" s="232" t="n">
        <v>1</v>
      </c>
      <c r="AU89" s="232" t="n">
        <v>0</v>
      </c>
      <c r="AV89" s="232" t="n">
        <v>0</v>
      </c>
      <c r="AW89" s="232" t="n">
        <v>0</v>
      </c>
      <c r="AX89" s="232" t="n">
        <v>0</v>
      </c>
      <c r="AY89" s="232" t="n">
        <v>1</v>
      </c>
      <c r="AZ89" s="232" t="n">
        <v>0</v>
      </c>
      <c r="BA89" s="232" t="n">
        <v>0</v>
      </c>
      <c r="BB89" s="232" t="n">
        <v>0</v>
      </c>
      <c r="BC89" s="232" t="n">
        <v>0</v>
      </c>
      <c r="BD89" s="232" t="n">
        <v>1</v>
      </c>
      <c r="BE89" s="232" t="n">
        <v>0</v>
      </c>
      <c r="BF89" s="232" t="n">
        <v>0</v>
      </c>
      <c r="BG89" s="232" t="n">
        <v>0</v>
      </c>
      <c r="BH89" s="232" t="n">
        <v>0</v>
      </c>
      <c r="BI89" s="232"/>
      <c r="BJ89" s="232"/>
      <c r="BK89" s="232"/>
      <c r="BM89" s="217"/>
      <c r="BN89" s="232"/>
      <c r="BO89" s="232"/>
      <c r="BP89" s="232"/>
      <c r="BS89" s="232"/>
      <c r="BT89" s="232"/>
      <c r="BU89" s="232"/>
      <c r="BW89" s="217"/>
      <c r="BX89" s="233"/>
      <c r="BY89" s="233"/>
      <c r="BZ89" s="233"/>
      <c r="CA89" s="233"/>
      <c r="CB89" s="234"/>
      <c r="CC89" s="233"/>
      <c r="CD89" s="233"/>
      <c r="CE89" s="233"/>
      <c r="CF89" s="233"/>
      <c r="CG89" s="234"/>
      <c r="CH89" s="233"/>
      <c r="CI89" s="233"/>
      <c r="CJ89" s="233"/>
      <c r="CK89" s="233"/>
      <c r="CL89" s="234"/>
      <c r="CM89" s="233"/>
      <c r="CN89" s="233"/>
      <c r="CO89" s="233"/>
      <c r="CP89" s="233"/>
      <c r="CQ89" s="234"/>
      <c r="CR89" s="233"/>
      <c r="CS89" s="233"/>
      <c r="CT89" s="233"/>
      <c r="CU89" s="233"/>
      <c r="CV89" s="234"/>
      <c r="CW89" s="233"/>
      <c r="CX89" s="233"/>
      <c r="CY89" s="233"/>
      <c r="CZ89" s="233"/>
      <c r="DA89" s="234"/>
      <c r="DB89" s="233"/>
      <c r="DC89" s="233"/>
      <c r="DD89" s="233"/>
      <c r="DE89" s="233"/>
      <c r="DF89" s="234"/>
      <c r="DG89" s="233"/>
      <c r="DH89" s="233"/>
      <c r="DI89" s="233"/>
      <c r="DJ89" s="233"/>
      <c r="DK89" s="234"/>
    </row>
    <row r="90" customFormat="false" ht="12.75" hidden="false" customHeight="false" outlineLevel="0" collapsed="false">
      <c r="A90" s="232" t="n">
        <v>1</v>
      </c>
      <c r="B90" s="232" t="n">
        <v>0</v>
      </c>
      <c r="C90" s="232" t="n">
        <v>0</v>
      </c>
      <c r="D90" s="232" t="n">
        <v>0</v>
      </c>
      <c r="E90" s="232" t="n">
        <v>0</v>
      </c>
      <c r="F90" s="232" t="n">
        <v>0</v>
      </c>
      <c r="G90" s="232" t="n">
        <v>0</v>
      </c>
      <c r="H90" s="232" t="n">
        <v>0</v>
      </c>
      <c r="I90" s="232" t="n">
        <v>0</v>
      </c>
      <c r="J90" s="235" t="n">
        <v>0</v>
      </c>
      <c r="K90" s="232" t="n">
        <v>1</v>
      </c>
      <c r="L90" s="232" t="n">
        <v>0</v>
      </c>
      <c r="M90" s="232" t="n">
        <v>0</v>
      </c>
      <c r="N90" s="232" t="n">
        <v>0</v>
      </c>
      <c r="O90" s="232" t="n">
        <v>0</v>
      </c>
      <c r="P90" s="232" t="n">
        <v>1</v>
      </c>
      <c r="Q90" s="232" t="n">
        <v>0</v>
      </c>
      <c r="R90" s="232" t="n">
        <v>0</v>
      </c>
      <c r="S90" s="232" t="n">
        <v>0</v>
      </c>
      <c r="T90" s="232" t="n">
        <v>0</v>
      </c>
      <c r="U90" s="231" t="n">
        <v>1</v>
      </c>
      <c r="V90" s="231" t="n">
        <v>0</v>
      </c>
      <c r="W90" s="231" t="n">
        <v>0</v>
      </c>
      <c r="X90" s="231" t="n">
        <v>0</v>
      </c>
      <c r="Y90" s="231" t="n">
        <v>0</v>
      </c>
      <c r="Z90" s="232" t="n">
        <v>1</v>
      </c>
      <c r="AA90" s="232" t="n">
        <v>0</v>
      </c>
      <c r="AB90" s="232" t="n">
        <v>0</v>
      </c>
      <c r="AC90" s="232" t="n">
        <v>0</v>
      </c>
      <c r="AD90" s="232" t="n">
        <v>0</v>
      </c>
      <c r="AE90" s="232" t="n">
        <v>1</v>
      </c>
      <c r="AF90" s="232" t="n">
        <v>0</v>
      </c>
      <c r="AG90" s="232" t="n">
        <v>0</v>
      </c>
      <c r="AH90" s="232" t="n">
        <v>0</v>
      </c>
      <c r="AI90" s="232" t="n">
        <v>0</v>
      </c>
      <c r="AJ90" s="232" t="n">
        <v>1</v>
      </c>
      <c r="AK90" s="232" t="n">
        <v>0</v>
      </c>
      <c r="AL90" s="232" t="n">
        <v>0</v>
      </c>
      <c r="AM90" s="232" t="n">
        <v>0</v>
      </c>
      <c r="AN90" s="232" t="n">
        <v>0</v>
      </c>
      <c r="AO90" s="232" t="n">
        <v>1</v>
      </c>
      <c r="AP90" s="232" t="n">
        <v>0</v>
      </c>
      <c r="AQ90" s="232" t="n">
        <v>0</v>
      </c>
      <c r="AR90" s="232" t="n">
        <v>0</v>
      </c>
      <c r="AS90" s="232" t="n">
        <v>0</v>
      </c>
      <c r="AT90" s="232" t="n">
        <v>1</v>
      </c>
      <c r="AU90" s="232" t="n">
        <v>0</v>
      </c>
      <c r="AV90" s="232" t="n">
        <v>0</v>
      </c>
      <c r="AW90" s="232" t="n">
        <v>0</v>
      </c>
      <c r="AX90" s="232" t="n">
        <v>0</v>
      </c>
      <c r="AY90" s="232" t="n">
        <v>1</v>
      </c>
      <c r="AZ90" s="232" t="n">
        <v>0</v>
      </c>
      <c r="BA90" s="232" t="n">
        <v>0</v>
      </c>
      <c r="BB90" s="232" t="n">
        <v>0</v>
      </c>
      <c r="BC90" s="232" t="n">
        <v>0</v>
      </c>
      <c r="BD90" s="232" t="n">
        <v>1</v>
      </c>
      <c r="BE90" s="232" t="n">
        <v>0</v>
      </c>
      <c r="BF90" s="232" t="n">
        <v>0</v>
      </c>
      <c r="BG90" s="232" t="n">
        <v>0</v>
      </c>
      <c r="BH90" s="232" t="n">
        <v>0</v>
      </c>
      <c r="BI90" s="232"/>
      <c r="BJ90" s="232"/>
      <c r="BK90" s="232"/>
      <c r="BM90" s="217"/>
      <c r="BN90" s="232"/>
      <c r="BO90" s="232"/>
      <c r="BP90" s="232"/>
      <c r="BS90" s="232"/>
      <c r="BT90" s="232"/>
      <c r="BU90" s="232"/>
      <c r="BW90" s="217"/>
      <c r="BX90" s="233"/>
      <c r="BY90" s="233"/>
      <c r="BZ90" s="233"/>
      <c r="CA90" s="233"/>
      <c r="CB90" s="234"/>
      <c r="CC90" s="233"/>
      <c r="CD90" s="233"/>
      <c r="CE90" s="233"/>
      <c r="CF90" s="233"/>
      <c r="CG90" s="234"/>
      <c r="CH90" s="233"/>
      <c r="CI90" s="233"/>
      <c r="CJ90" s="233"/>
      <c r="CK90" s="233"/>
      <c r="CL90" s="234"/>
      <c r="CM90" s="233"/>
      <c r="CN90" s="233"/>
      <c r="CO90" s="233"/>
      <c r="CP90" s="233"/>
      <c r="CQ90" s="234"/>
      <c r="CR90" s="233"/>
      <c r="CS90" s="233"/>
      <c r="CT90" s="233"/>
      <c r="CU90" s="233"/>
      <c r="CV90" s="234"/>
      <c r="CW90" s="233"/>
      <c r="CX90" s="233"/>
      <c r="CY90" s="233"/>
      <c r="CZ90" s="233"/>
      <c r="DA90" s="234"/>
      <c r="DB90" s="233"/>
      <c r="DC90" s="233"/>
      <c r="DD90" s="233"/>
      <c r="DE90" s="233"/>
      <c r="DF90" s="234"/>
      <c r="DG90" s="233"/>
      <c r="DH90" s="233"/>
      <c r="DI90" s="233"/>
      <c r="DJ90" s="233"/>
      <c r="DK90" s="234"/>
    </row>
    <row r="91" customFormat="false" ht="12.75" hidden="false" customHeight="false" outlineLevel="0" collapsed="false">
      <c r="A91" s="232" t="n">
        <v>1</v>
      </c>
      <c r="B91" s="232" t="n">
        <v>0</v>
      </c>
      <c r="C91" s="232" t="n">
        <v>0</v>
      </c>
      <c r="D91" s="232" t="n">
        <v>0</v>
      </c>
      <c r="E91" s="232" t="n">
        <v>0</v>
      </c>
      <c r="F91" s="232" t="n">
        <v>0</v>
      </c>
      <c r="G91" s="232" t="n">
        <v>0</v>
      </c>
      <c r="H91" s="232" t="n">
        <v>0</v>
      </c>
      <c r="I91" s="232" t="n">
        <v>0</v>
      </c>
      <c r="J91" s="235" t="n">
        <v>0</v>
      </c>
      <c r="K91" s="232" t="n">
        <v>1</v>
      </c>
      <c r="L91" s="232" t="n">
        <v>0</v>
      </c>
      <c r="M91" s="232" t="n">
        <v>0</v>
      </c>
      <c r="N91" s="232" t="n">
        <v>0</v>
      </c>
      <c r="O91" s="232" t="n">
        <v>0</v>
      </c>
      <c r="P91" s="232" t="n">
        <v>1</v>
      </c>
      <c r="Q91" s="232" t="n">
        <v>0</v>
      </c>
      <c r="R91" s="232" t="n">
        <v>0</v>
      </c>
      <c r="S91" s="232" t="n">
        <v>0</v>
      </c>
      <c r="T91" s="232" t="n">
        <v>0</v>
      </c>
      <c r="U91" s="231" t="n">
        <v>1</v>
      </c>
      <c r="V91" s="231" t="n">
        <v>0</v>
      </c>
      <c r="W91" s="231" t="n">
        <v>0</v>
      </c>
      <c r="X91" s="231" t="n">
        <v>0</v>
      </c>
      <c r="Y91" s="231" t="n">
        <v>0</v>
      </c>
      <c r="Z91" s="232" t="n">
        <v>1</v>
      </c>
      <c r="AA91" s="232" t="n">
        <v>0</v>
      </c>
      <c r="AB91" s="232" t="n">
        <v>0</v>
      </c>
      <c r="AC91" s="232" t="n">
        <v>0</v>
      </c>
      <c r="AD91" s="232" t="n">
        <v>0</v>
      </c>
      <c r="AE91" s="232" t="n">
        <v>1</v>
      </c>
      <c r="AF91" s="232" t="n">
        <v>0</v>
      </c>
      <c r="AG91" s="232" t="n">
        <v>0</v>
      </c>
      <c r="AH91" s="232" t="n">
        <v>0</v>
      </c>
      <c r="AI91" s="232" t="n">
        <v>0</v>
      </c>
      <c r="AJ91" s="232" t="n">
        <v>1</v>
      </c>
      <c r="AK91" s="232" t="n">
        <v>0</v>
      </c>
      <c r="AL91" s="232" t="n">
        <v>0</v>
      </c>
      <c r="AM91" s="232" t="n">
        <v>0</v>
      </c>
      <c r="AN91" s="232" t="n">
        <v>0</v>
      </c>
      <c r="AO91" s="232" t="n">
        <v>1</v>
      </c>
      <c r="AP91" s="232" t="n">
        <v>0</v>
      </c>
      <c r="AQ91" s="232" t="n">
        <v>0</v>
      </c>
      <c r="AR91" s="232" t="n">
        <v>0</v>
      </c>
      <c r="AS91" s="232" t="n">
        <v>0</v>
      </c>
      <c r="AT91" s="232" t="n">
        <v>1</v>
      </c>
      <c r="AU91" s="232" t="n">
        <v>0</v>
      </c>
      <c r="AV91" s="232" t="n">
        <v>0</v>
      </c>
      <c r="AW91" s="232" t="n">
        <v>0</v>
      </c>
      <c r="AX91" s="232" t="n">
        <v>0</v>
      </c>
      <c r="AY91" s="232" t="n">
        <v>1</v>
      </c>
      <c r="AZ91" s="232" t="n">
        <v>0</v>
      </c>
      <c r="BA91" s="232" t="n">
        <v>0</v>
      </c>
      <c r="BB91" s="232" t="n">
        <v>0</v>
      </c>
      <c r="BC91" s="232" t="n">
        <v>0</v>
      </c>
      <c r="BD91" s="232" t="n">
        <v>1</v>
      </c>
      <c r="BE91" s="232" t="n">
        <v>0</v>
      </c>
      <c r="BF91" s="232" t="n">
        <v>0</v>
      </c>
      <c r="BG91" s="232" t="n">
        <v>0</v>
      </c>
      <c r="BH91" s="232" t="n">
        <v>0</v>
      </c>
      <c r="BI91" s="232"/>
      <c r="BJ91" s="232"/>
      <c r="BK91" s="232"/>
      <c r="BM91" s="217"/>
      <c r="BN91" s="232"/>
      <c r="BO91" s="232"/>
      <c r="BP91" s="232"/>
      <c r="BS91" s="232"/>
      <c r="BT91" s="232"/>
      <c r="BU91" s="232"/>
      <c r="BW91" s="217"/>
      <c r="BX91" s="233"/>
      <c r="BY91" s="233"/>
      <c r="BZ91" s="233"/>
      <c r="CA91" s="233"/>
      <c r="CB91" s="234"/>
      <c r="CC91" s="233"/>
      <c r="CD91" s="233"/>
      <c r="CE91" s="233"/>
      <c r="CF91" s="233"/>
      <c r="CG91" s="234"/>
      <c r="CH91" s="233"/>
      <c r="CI91" s="233"/>
      <c r="CJ91" s="233"/>
      <c r="CK91" s="233"/>
      <c r="CL91" s="234"/>
      <c r="CM91" s="233"/>
      <c r="CN91" s="233"/>
      <c r="CO91" s="233"/>
      <c r="CP91" s="233"/>
      <c r="CQ91" s="234"/>
      <c r="CR91" s="233"/>
      <c r="CS91" s="233"/>
      <c r="CT91" s="233"/>
      <c r="CU91" s="233"/>
      <c r="CV91" s="234"/>
      <c r="CW91" s="233"/>
      <c r="CX91" s="233"/>
      <c r="CY91" s="233"/>
      <c r="CZ91" s="233"/>
      <c r="DA91" s="234"/>
      <c r="DB91" s="233"/>
      <c r="DC91" s="233"/>
      <c r="DD91" s="233"/>
      <c r="DE91" s="233"/>
      <c r="DF91" s="234"/>
      <c r="DG91" s="233"/>
      <c r="DH91" s="233"/>
      <c r="DI91" s="233"/>
      <c r="DJ91" s="233"/>
      <c r="DK91" s="234"/>
    </row>
    <row r="92" customFormat="false" ht="12.75" hidden="false" customHeight="false" outlineLevel="0" collapsed="false">
      <c r="A92" s="232" t="n">
        <v>1</v>
      </c>
      <c r="B92" s="232" t="n">
        <v>0</v>
      </c>
      <c r="C92" s="232" t="n">
        <v>0</v>
      </c>
      <c r="D92" s="232" t="n">
        <v>0</v>
      </c>
      <c r="E92" s="232" t="n">
        <v>0</v>
      </c>
      <c r="F92" s="232" t="n">
        <v>0</v>
      </c>
      <c r="G92" s="232" t="n">
        <v>0</v>
      </c>
      <c r="H92" s="232" t="n">
        <v>0</v>
      </c>
      <c r="I92" s="232" t="n">
        <v>0</v>
      </c>
      <c r="J92" s="235" t="n">
        <v>0</v>
      </c>
      <c r="K92" s="232" t="n">
        <v>1</v>
      </c>
      <c r="L92" s="232" t="n">
        <v>0</v>
      </c>
      <c r="M92" s="232" t="n">
        <v>0</v>
      </c>
      <c r="N92" s="232" t="n">
        <v>0</v>
      </c>
      <c r="O92" s="232" t="n">
        <v>0</v>
      </c>
      <c r="P92" s="232" t="n">
        <v>1</v>
      </c>
      <c r="Q92" s="232" t="n">
        <v>0</v>
      </c>
      <c r="R92" s="232" t="n">
        <v>0</v>
      </c>
      <c r="S92" s="232" t="n">
        <v>0</v>
      </c>
      <c r="T92" s="232" t="n">
        <v>0</v>
      </c>
      <c r="U92" s="231" t="n">
        <v>1</v>
      </c>
      <c r="V92" s="231" t="n">
        <v>0</v>
      </c>
      <c r="W92" s="231" t="n">
        <v>0</v>
      </c>
      <c r="X92" s="231" t="n">
        <v>0</v>
      </c>
      <c r="Y92" s="231" t="n">
        <v>0</v>
      </c>
      <c r="Z92" s="232" t="n">
        <v>1</v>
      </c>
      <c r="AA92" s="232" t="n">
        <v>0</v>
      </c>
      <c r="AB92" s="232" t="n">
        <v>0</v>
      </c>
      <c r="AC92" s="232" t="n">
        <v>0</v>
      </c>
      <c r="AD92" s="232" t="n">
        <v>0</v>
      </c>
      <c r="AE92" s="232" t="n">
        <v>1</v>
      </c>
      <c r="AF92" s="232" t="n">
        <v>0</v>
      </c>
      <c r="AG92" s="232" t="n">
        <v>0</v>
      </c>
      <c r="AH92" s="232" t="n">
        <v>0</v>
      </c>
      <c r="AI92" s="232" t="n">
        <v>0</v>
      </c>
      <c r="AJ92" s="232" t="n">
        <v>1</v>
      </c>
      <c r="AK92" s="232" t="n">
        <v>0</v>
      </c>
      <c r="AL92" s="232" t="n">
        <v>0</v>
      </c>
      <c r="AM92" s="232" t="n">
        <v>0</v>
      </c>
      <c r="AN92" s="232" t="n">
        <v>0</v>
      </c>
      <c r="AO92" s="232" t="n">
        <v>1</v>
      </c>
      <c r="AP92" s="232" t="n">
        <v>0</v>
      </c>
      <c r="AQ92" s="232" t="n">
        <v>0</v>
      </c>
      <c r="AR92" s="232" t="n">
        <v>0</v>
      </c>
      <c r="AS92" s="232" t="n">
        <v>0</v>
      </c>
      <c r="AT92" s="232" t="n">
        <v>1</v>
      </c>
      <c r="AU92" s="232" t="n">
        <v>0</v>
      </c>
      <c r="AV92" s="232" t="n">
        <v>0</v>
      </c>
      <c r="AW92" s="232" t="n">
        <v>0</v>
      </c>
      <c r="AX92" s="232" t="n">
        <v>0</v>
      </c>
      <c r="AY92" s="232" t="n">
        <v>1</v>
      </c>
      <c r="AZ92" s="232" t="n">
        <v>0</v>
      </c>
      <c r="BA92" s="232" t="n">
        <v>0</v>
      </c>
      <c r="BB92" s="232" t="n">
        <v>0</v>
      </c>
      <c r="BC92" s="232" t="n">
        <v>0</v>
      </c>
      <c r="BD92" s="232" t="n">
        <v>1</v>
      </c>
      <c r="BE92" s="232" t="n">
        <v>0</v>
      </c>
      <c r="BF92" s="232" t="n">
        <v>0</v>
      </c>
      <c r="BG92" s="232" t="n">
        <v>0</v>
      </c>
      <c r="BH92" s="232" t="n">
        <v>0</v>
      </c>
      <c r="BI92" s="232"/>
      <c r="BJ92" s="232"/>
      <c r="BK92" s="232"/>
      <c r="BM92" s="217"/>
      <c r="BN92" s="232"/>
      <c r="BO92" s="232"/>
      <c r="BP92" s="232"/>
      <c r="BS92" s="232"/>
      <c r="BT92" s="232"/>
      <c r="BU92" s="232"/>
      <c r="BW92" s="217"/>
      <c r="BX92" s="233"/>
      <c r="BY92" s="233"/>
      <c r="BZ92" s="233"/>
      <c r="CA92" s="233"/>
      <c r="CB92" s="234"/>
      <c r="CC92" s="233"/>
      <c r="CD92" s="233"/>
      <c r="CE92" s="233"/>
      <c r="CF92" s="233"/>
      <c r="CG92" s="234"/>
      <c r="CH92" s="233"/>
      <c r="CI92" s="233"/>
      <c r="CJ92" s="233"/>
      <c r="CK92" s="233"/>
      <c r="CL92" s="234"/>
      <c r="CM92" s="233"/>
      <c r="CN92" s="233"/>
      <c r="CO92" s="233"/>
      <c r="CP92" s="233"/>
      <c r="CQ92" s="234"/>
      <c r="CR92" s="233"/>
      <c r="CS92" s="233"/>
      <c r="CT92" s="233"/>
      <c r="CU92" s="233"/>
      <c r="CV92" s="234"/>
      <c r="CW92" s="233"/>
      <c r="CX92" s="233"/>
      <c r="CY92" s="233"/>
      <c r="CZ92" s="233"/>
      <c r="DA92" s="234"/>
      <c r="DB92" s="233"/>
      <c r="DC92" s="233"/>
      <c r="DD92" s="233"/>
      <c r="DE92" s="233"/>
      <c r="DF92" s="234"/>
      <c r="DG92" s="233"/>
      <c r="DH92" s="233"/>
      <c r="DI92" s="233"/>
      <c r="DJ92" s="233"/>
      <c r="DK92" s="234"/>
    </row>
    <row r="93" customFormat="false" ht="12.75" hidden="false" customHeight="false" outlineLevel="0" collapsed="false">
      <c r="A93" s="232" t="n">
        <v>1</v>
      </c>
      <c r="B93" s="232" t="n">
        <v>0</v>
      </c>
      <c r="C93" s="232" t="n">
        <v>0</v>
      </c>
      <c r="D93" s="232" t="n">
        <v>0</v>
      </c>
      <c r="E93" s="232" t="n">
        <v>0</v>
      </c>
      <c r="F93" s="232" t="n">
        <v>0</v>
      </c>
      <c r="G93" s="232" t="n">
        <v>0</v>
      </c>
      <c r="H93" s="232" t="n">
        <v>0</v>
      </c>
      <c r="I93" s="232" t="n">
        <v>0</v>
      </c>
      <c r="J93" s="235" t="n">
        <v>0</v>
      </c>
      <c r="K93" s="232" t="n">
        <v>1</v>
      </c>
      <c r="L93" s="232" t="n">
        <v>0</v>
      </c>
      <c r="M93" s="232" t="n">
        <v>0</v>
      </c>
      <c r="N93" s="232" t="n">
        <v>0</v>
      </c>
      <c r="O93" s="232" t="n">
        <v>0</v>
      </c>
      <c r="P93" s="232" t="n">
        <v>1</v>
      </c>
      <c r="Q93" s="232" t="n">
        <v>0</v>
      </c>
      <c r="R93" s="232" t="n">
        <v>0</v>
      </c>
      <c r="S93" s="232" t="n">
        <v>0</v>
      </c>
      <c r="T93" s="232" t="n">
        <v>0</v>
      </c>
      <c r="U93" s="231" t="n">
        <v>1</v>
      </c>
      <c r="V93" s="231" t="n">
        <v>0</v>
      </c>
      <c r="W93" s="231" t="n">
        <v>0</v>
      </c>
      <c r="X93" s="231" t="n">
        <v>0</v>
      </c>
      <c r="Y93" s="231" t="n">
        <v>0</v>
      </c>
      <c r="Z93" s="232" t="n">
        <v>1</v>
      </c>
      <c r="AA93" s="232" t="n">
        <v>0</v>
      </c>
      <c r="AB93" s="232" t="n">
        <v>0</v>
      </c>
      <c r="AC93" s="232" t="n">
        <v>0</v>
      </c>
      <c r="AD93" s="232" t="n">
        <v>0</v>
      </c>
      <c r="AE93" s="232" t="n">
        <v>1</v>
      </c>
      <c r="AF93" s="232" t="n">
        <v>0</v>
      </c>
      <c r="AG93" s="232" t="n">
        <v>0</v>
      </c>
      <c r="AH93" s="232" t="n">
        <v>0</v>
      </c>
      <c r="AI93" s="232" t="n">
        <v>0</v>
      </c>
      <c r="AJ93" s="232" t="n">
        <v>1</v>
      </c>
      <c r="AK93" s="232" t="n">
        <v>0</v>
      </c>
      <c r="AL93" s="232" t="n">
        <v>0</v>
      </c>
      <c r="AM93" s="232" t="n">
        <v>0</v>
      </c>
      <c r="AN93" s="232" t="n">
        <v>0</v>
      </c>
      <c r="AO93" s="232" t="n">
        <v>1</v>
      </c>
      <c r="AP93" s="232" t="n">
        <v>0</v>
      </c>
      <c r="AQ93" s="232" t="n">
        <v>0</v>
      </c>
      <c r="AR93" s="232" t="n">
        <v>0</v>
      </c>
      <c r="AS93" s="232" t="n">
        <v>0</v>
      </c>
      <c r="AT93" s="232" t="n">
        <v>1</v>
      </c>
      <c r="AU93" s="232" t="n">
        <v>0</v>
      </c>
      <c r="AV93" s="232" t="n">
        <v>0</v>
      </c>
      <c r="AW93" s="232" t="n">
        <v>0</v>
      </c>
      <c r="AX93" s="232" t="n">
        <v>0</v>
      </c>
      <c r="AY93" s="232" t="n">
        <v>1</v>
      </c>
      <c r="AZ93" s="232" t="n">
        <v>0</v>
      </c>
      <c r="BA93" s="232" t="n">
        <v>0</v>
      </c>
      <c r="BB93" s="232" t="n">
        <v>0</v>
      </c>
      <c r="BC93" s="232" t="n">
        <v>0</v>
      </c>
      <c r="BD93" s="232" t="n">
        <v>1</v>
      </c>
      <c r="BE93" s="232" t="n">
        <v>0</v>
      </c>
      <c r="BF93" s="232" t="n">
        <v>0</v>
      </c>
      <c r="BG93" s="232" t="n">
        <v>0</v>
      </c>
      <c r="BH93" s="232" t="n">
        <v>0</v>
      </c>
      <c r="BI93" s="232"/>
      <c r="BJ93" s="232"/>
      <c r="BK93" s="232"/>
      <c r="BM93" s="217"/>
      <c r="BN93" s="232"/>
      <c r="BO93" s="232"/>
      <c r="BP93" s="232"/>
      <c r="BS93" s="232"/>
      <c r="BT93" s="232"/>
      <c r="BU93" s="232"/>
      <c r="BW93" s="217"/>
      <c r="BX93" s="233"/>
      <c r="BY93" s="233"/>
      <c r="BZ93" s="233"/>
      <c r="CA93" s="233"/>
      <c r="CB93" s="234"/>
      <c r="CC93" s="233"/>
      <c r="CD93" s="233"/>
      <c r="CE93" s="233"/>
      <c r="CF93" s="233"/>
      <c r="CG93" s="234"/>
      <c r="CH93" s="233"/>
      <c r="CI93" s="233"/>
      <c r="CJ93" s="233"/>
      <c r="CK93" s="233"/>
      <c r="CL93" s="234"/>
      <c r="CM93" s="233"/>
      <c r="CN93" s="233"/>
      <c r="CO93" s="233"/>
      <c r="CP93" s="233"/>
      <c r="CQ93" s="234"/>
      <c r="CR93" s="233"/>
      <c r="CS93" s="233"/>
      <c r="CT93" s="233"/>
      <c r="CU93" s="233"/>
      <c r="CV93" s="234"/>
      <c r="CW93" s="233"/>
      <c r="CX93" s="233"/>
      <c r="CY93" s="233"/>
      <c r="CZ93" s="233"/>
      <c r="DA93" s="234"/>
      <c r="DB93" s="233"/>
      <c r="DC93" s="233"/>
      <c r="DD93" s="233"/>
      <c r="DE93" s="233"/>
      <c r="DF93" s="234"/>
      <c r="DG93" s="233"/>
      <c r="DH93" s="233"/>
      <c r="DI93" s="233"/>
      <c r="DJ93" s="233"/>
      <c r="DK93" s="234"/>
    </row>
    <row r="94" customFormat="false" ht="12.75" hidden="false" customHeight="false" outlineLevel="0" collapsed="false">
      <c r="A94" s="232" t="n">
        <v>1</v>
      </c>
      <c r="B94" s="232" t="n">
        <v>0</v>
      </c>
      <c r="C94" s="232" t="n">
        <v>0</v>
      </c>
      <c r="D94" s="232" t="n">
        <v>0</v>
      </c>
      <c r="E94" s="232" t="n">
        <v>0</v>
      </c>
      <c r="F94" s="232" t="n">
        <v>0</v>
      </c>
      <c r="G94" s="232" t="n">
        <v>0</v>
      </c>
      <c r="H94" s="232" t="n">
        <v>0</v>
      </c>
      <c r="I94" s="232" t="n">
        <v>0</v>
      </c>
      <c r="J94" s="235" t="n">
        <v>0</v>
      </c>
      <c r="K94" s="232" t="n">
        <v>1</v>
      </c>
      <c r="L94" s="232" t="n">
        <v>0</v>
      </c>
      <c r="M94" s="232" t="n">
        <v>0</v>
      </c>
      <c r="N94" s="232" t="n">
        <v>0</v>
      </c>
      <c r="O94" s="232" t="n">
        <v>0</v>
      </c>
      <c r="P94" s="232" t="n">
        <v>1</v>
      </c>
      <c r="Q94" s="232" t="n">
        <v>0</v>
      </c>
      <c r="R94" s="232" t="n">
        <v>0</v>
      </c>
      <c r="S94" s="232" t="n">
        <v>0</v>
      </c>
      <c r="T94" s="232" t="n">
        <v>0</v>
      </c>
      <c r="U94" s="231" t="n">
        <v>1</v>
      </c>
      <c r="V94" s="231" t="n">
        <v>0</v>
      </c>
      <c r="W94" s="231" t="n">
        <v>0</v>
      </c>
      <c r="X94" s="231" t="n">
        <v>0</v>
      </c>
      <c r="Y94" s="231" t="n">
        <v>0</v>
      </c>
      <c r="Z94" s="232" t="n">
        <v>1</v>
      </c>
      <c r="AA94" s="232" t="n">
        <v>0</v>
      </c>
      <c r="AB94" s="232" t="n">
        <v>0</v>
      </c>
      <c r="AC94" s="232" t="n">
        <v>0</v>
      </c>
      <c r="AD94" s="232" t="n">
        <v>0</v>
      </c>
      <c r="AE94" s="232" t="n">
        <v>1</v>
      </c>
      <c r="AF94" s="232" t="n">
        <v>0</v>
      </c>
      <c r="AG94" s="232" t="n">
        <v>0</v>
      </c>
      <c r="AH94" s="232" t="n">
        <v>0</v>
      </c>
      <c r="AI94" s="232" t="n">
        <v>0</v>
      </c>
      <c r="AJ94" s="232" t="n">
        <v>1</v>
      </c>
      <c r="AK94" s="232" t="n">
        <v>0</v>
      </c>
      <c r="AL94" s="232" t="n">
        <v>0</v>
      </c>
      <c r="AM94" s="232" t="n">
        <v>0</v>
      </c>
      <c r="AN94" s="232" t="n">
        <v>0</v>
      </c>
      <c r="AO94" s="232" t="n">
        <v>1</v>
      </c>
      <c r="AP94" s="232" t="n">
        <v>0</v>
      </c>
      <c r="AQ94" s="232" t="n">
        <v>0</v>
      </c>
      <c r="AR94" s="232" t="n">
        <v>0</v>
      </c>
      <c r="AS94" s="232" t="n">
        <v>0</v>
      </c>
      <c r="AT94" s="232" t="n">
        <v>1</v>
      </c>
      <c r="AU94" s="232" t="n">
        <v>0</v>
      </c>
      <c r="AV94" s="232" t="n">
        <v>0</v>
      </c>
      <c r="AW94" s="232" t="n">
        <v>0</v>
      </c>
      <c r="AX94" s="232" t="n">
        <v>0</v>
      </c>
      <c r="AY94" s="232" t="n">
        <v>1</v>
      </c>
      <c r="AZ94" s="232" t="n">
        <v>0</v>
      </c>
      <c r="BA94" s="232" t="n">
        <v>0</v>
      </c>
      <c r="BB94" s="232" t="n">
        <v>0</v>
      </c>
      <c r="BC94" s="232" t="n">
        <v>0</v>
      </c>
      <c r="BD94" s="232" t="n">
        <v>1</v>
      </c>
      <c r="BE94" s="232" t="n">
        <v>0</v>
      </c>
      <c r="BF94" s="232" t="n">
        <v>0</v>
      </c>
      <c r="BG94" s="232" t="n">
        <v>0</v>
      </c>
      <c r="BH94" s="232" t="n">
        <v>0</v>
      </c>
      <c r="BI94" s="232"/>
      <c r="BJ94" s="232"/>
      <c r="BK94" s="232"/>
      <c r="BM94" s="217"/>
      <c r="BN94" s="232"/>
      <c r="BO94" s="232"/>
      <c r="BP94" s="232"/>
      <c r="BS94" s="232"/>
      <c r="BT94" s="232"/>
      <c r="BU94" s="232"/>
      <c r="BW94" s="217"/>
      <c r="BX94" s="233"/>
      <c r="BY94" s="233"/>
      <c r="BZ94" s="233"/>
      <c r="CA94" s="233"/>
      <c r="CB94" s="234"/>
      <c r="CC94" s="233"/>
      <c r="CD94" s="233"/>
      <c r="CE94" s="233"/>
      <c r="CF94" s="233"/>
      <c r="CG94" s="234"/>
      <c r="CH94" s="233"/>
      <c r="CI94" s="233"/>
      <c r="CJ94" s="233"/>
      <c r="CK94" s="233"/>
      <c r="CL94" s="234"/>
      <c r="CM94" s="233"/>
      <c r="CN94" s="233"/>
      <c r="CO94" s="233"/>
      <c r="CP94" s="233"/>
      <c r="CQ94" s="234"/>
      <c r="CR94" s="233"/>
      <c r="CS94" s="233"/>
      <c r="CT94" s="233"/>
      <c r="CU94" s="233"/>
      <c r="CV94" s="234"/>
      <c r="CW94" s="233"/>
      <c r="CX94" s="233"/>
      <c r="CY94" s="233"/>
      <c r="CZ94" s="233"/>
      <c r="DA94" s="234"/>
      <c r="DB94" s="233"/>
      <c r="DC94" s="233"/>
      <c r="DD94" s="233"/>
      <c r="DE94" s="233"/>
      <c r="DF94" s="234"/>
      <c r="DG94" s="233"/>
      <c r="DH94" s="233"/>
      <c r="DI94" s="233"/>
      <c r="DJ94" s="233"/>
      <c r="DK94" s="234"/>
    </row>
    <row r="95" customFormat="false" ht="12.75" hidden="false" customHeight="false" outlineLevel="0" collapsed="false">
      <c r="A95" s="232" t="n">
        <v>1</v>
      </c>
      <c r="B95" s="232" t="n">
        <v>0</v>
      </c>
      <c r="C95" s="232" t="n">
        <v>0</v>
      </c>
      <c r="D95" s="232" t="n">
        <v>0</v>
      </c>
      <c r="E95" s="232" t="n">
        <v>0</v>
      </c>
      <c r="F95" s="232" t="n">
        <v>0</v>
      </c>
      <c r="G95" s="232" t="n">
        <v>0</v>
      </c>
      <c r="H95" s="232" t="n">
        <v>0</v>
      </c>
      <c r="I95" s="232" t="n">
        <v>0</v>
      </c>
      <c r="J95" s="235" t="n">
        <v>0</v>
      </c>
      <c r="K95" s="232" t="n">
        <v>1</v>
      </c>
      <c r="L95" s="232" t="n">
        <v>0</v>
      </c>
      <c r="M95" s="232" t="n">
        <v>0</v>
      </c>
      <c r="N95" s="232" t="n">
        <v>0</v>
      </c>
      <c r="O95" s="232" t="n">
        <v>0</v>
      </c>
      <c r="P95" s="232" t="n">
        <v>1</v>
      </c>
      <c r="Q95" s="232" t="n">
        <v>0</v>
      </c>
      <c r="R95" s="232" t="n">
        <v>0</v>
      </c>
      <c r="S95" s="232" t="n">
        <v>0</v>
      </c>
      <c r="T95" s="232" t="n">
        <v>0</v>
      </c>
      <c r="U95" s="231" t="n">
        <v>1</v>
      </c>
      <c r="V95" s="231" t="n">
        <v>0</v>
      </c>
      <c r="W95" s="231" t="n">
        <v>0</v>
      </c>
      <c r="X95" s="231" t="n">
        <v>0</v>
      </c>
      <c r="Y95" s="231" t="n">
        <v>0</v>
      </c>
      <c r="Z95" s="232" t="n">
        <v>1</v>
      </c>
      <c r="AA95" s="232" t="n">
        <v>0</v>
      </c>
      <c r="AB95" s="232" t="n">
        <v>0</v>
      </c>
      <c r="AC95" s="232" t="n">
        <v>0</v>
      </c>
      <c r="AD95" s="232" t="n">
        <v>0</v>
      </c>
      <c r="AE95" s="232" t="n">
        <v>1</v>
      </c>
      <c r="AF95" s="232" t="n">
        <v>0</v>
      </c>
      <c r="AG95" s="232" t="n">
        <v>0</v>
      </c>
      <c r="AH95" s="232" t="n">
        <v>0</v>
      </c>
      <c r="AI95" s="232" t="n">
        <v>0</v>
      </c>
      <c r="AJ95" s="232" t="n">
        <v>1</v>
      </c>
      <c r="AK95" s="232" t="n">
        <v>0</v>
      </c>
      <c r="AL95" s="232" t="n">
        <v>0</v>
      </c>
      <c r="AM95" s="232" t="n">
        <v>0</v>
      </c>
      <c r="AN95" s="232" t="n">
        <v>0</v>
      </c>
      <c r="AO95" s="232" t="n">
        <v>1</v>
      </c>
      <c r="AP95" s="232" t="n">
        <v>0</v>
      </c>
      <c r="AQ95" s="232" t="n">
        <v>0</v>
      </c>
      <c r="AR95" s="232" t="n">
        <v>0</v>
      </c>
      <c r="AS95" s="232" t="n">
        <v>0</v>
      </c>
      <c r="AT95" s="232" t="n">
        <v>1</v>
      </c>
      <c r="AU95" s="232" t="n">
        <v>0</v>
      </c>
      <c r="AV95" s="232" t="n">
        <v>0</v>
      </c>
      <c r="AW95" s="232" t="n">
        <v>0</v>
      </c>
      <c r="AX95" s="232" t="n">
        <v>0</v>
      </c>
      <c r="AY95" s="232" t="n">
        <v>1</v>
      </c>
      <c r="AZ95" s="232" t="n">
        <v>0</v>
      </c>
      <c r="BA95" s="232" t="n">
        <v>0</v>
      </c>
      <c r="BB95" s="232" t="n">
        <v>0</v>
      </c>
      <c r="BC95" s="232" t="n">
        <v>0</v>
      </c>
      <c r="BD95" s="232" t="n">
        <v>1</v>
      </c>
      <c r="BE95" s="232" t="n">
        <v>0</v>
      </c>
      <c r="BF95" s="232" t="n">
        <v>0</v>
      </c>
      <c r="BG95" s="232" t="n">
        <v>0</v>
      </c>
      <c r="BH95" s="232" t="n">
        <v>0</v>
      </c>
      <c r="BI95" s="232"/>
      <c r="BJ95" s="232"/>
      <c r="BK95" s="232"/>
      <c r="BM95" s="217"/>
      <c r="BN95" s="232"/>
      <c r="BO95" s="232"/>
      <c r="BP95" s="232"/>
      <c r="BS95" s="232"/>
      <c r="BT95" s="232"/>
      <c r="BU95" s="232"/>
      <c r="BW95" s="217"/>
      <c r="BX95" s="233"/>
      <c r="BY95" s="233"/>
      <c r="BZ95" s="233"/>
      <c r="CA95" s="233"/>
      <c r="CB95" s="234"/>
      <c r="CC95" s="233"/>
      <c r="CD95" s="233"/>
      <c r="CE95" s="233"/>
      <c r="CF95" s="233"/>
      <c r="CG95" s="234"/>
      <c r="CH95" s="233"/>
      <c r="CI95" s="233"/>
      <c r="CJ95" s="233"/>
      <c r="CK95" s="233"/>
      <c r="CL95" s="234"/>
      <c r="CM95" s="233"/>
      <c r="CN95" s="233"/>
      <c r="CO95" s="233"/>
      <c r="CP95" s="233"/>
      <c r="CQ95" s="234"/>
      <c r="CR95" s="233"/>
      <c r="CS95" s="233"/>
      <c r="CT95" s="233"/>
      <c r="CU95" s="233"/>
      <c r="CV95" s="234"/>
      <c r="CW95" s="233"/>
      <c r="CX95" s="233"/>
      <c r="CY95" s="233"/>
      <c r="CZ95" s="233"/>
      <c r="DA95" s="234"/>
      <c r="DB95" s="233"/>
      <c r="DC95" s="233"/>
      <c r="DD95" s="233"/>
      <c r="DE95" s="233"/>
      <c r="DF95" s="234"/>
      <c r="DG95" s="233"/>
      <c r="DH95" s="233"/>
      <c r="DI95" s="233"/>
      <c r="DJ95" s="233"/>
      <c r="DK95" s="234"/>
    </row>
    <row r="96" customFormat="false" ht="12.75" hidden="false" customHeight="false" outlineLevel="0" collapsed="false">
      <c r="A96" s="232" t="n">
        <v>1</v>
      </c>
      <c r="B96" s="232" t="n">
        <v>0</v>
      </c>
      <c r="C96" s="232" t="n">
        <v>0</v>
      </c>
      <c r="D96" s="232" t="n">
        <v>0</v>
      </c>
      <c r="E96" s="232" t="n">
        <v>0</v>
      </c>
      <c r="F96" s="232" t="n">
        <v>0</v>
      </c>
      <c r="G96" s="232" t="n">
        <v>0</v>
      </c>
      <c r="H96" s="232" t="n">
        <v>0</v>
      </c>
      <c r="I96" s="232" t="n">
        <v>0</v>
      </c>
      <c r="J96" s="235" t="n">
        <v>0</v>
      </c>
      <c r="K96" s="232" t="n">
        <v>1</v>
      </c>
      <c r="L96" s="232" t="n">
        <v>0</v>
      </c>
      <c r="M96" s="232" t="n">
        <v>0</v>
      </c>
      <c r="N96" s="232" t="n">
        <v>0</v>
      </c>
      <c r="O96" s="232" t="n">
        <v>0</v>
      </c>
      <c r="P96" s="232" t="n">
        <v>1</v>
      </c>
      <c r="Q96" s="232" t="n">
        <v>0</v>
      </c>
      <c r="R96" s="232" t="n">
        <v>0</v>
      </c>
      <c r="S96" s="232" t="n">
        <v>0</v>
      </c>
      <c r="T96" s="232" t="n">
        <v>0</v>
      </c>
      <c r="U96" s="231" t="n">
        <v>1</v>
      </c>
      <c r="V96" s="231" t="n">
        <v>0</v>
      </c>
      <c r="W96" s="231" t="n">
        <v>0</v>
      </c>
      <c r="X96" s="231" t="n">
        <v>0</v>
      </c>
      <c r="Y96" s="231" t="n">
        <v>0</v>
      </c>
      <c r="Z96" s="232" t="n">
        <v>1</v>
      </c>
      <c r="AA96" s="232" t="n">
        <v>0</v>
      </c>
      <c r="AB96" s="232" t="n">
        <v>0</v>
      </c>
      <c r="AC96" s="232" t="n">
        <v>0</v>
      </c>
      <c r="AD96" s="232" t="n">
        <v>0</v>
      </c>
      <c r="AE96" s="232" t="n">
        <v>1</v>
      </c>
      <c r="AF96" s="232" t="n">
        <v>0</v>
      </c>
      <c r="AG96" s="232" t="n">
        <v>0</v>
      </c>
      <c r="AH96" s="232" t="n">
        <v>0</v>
      </c>
      <c r="AI96" s="232" t="n">
        <v>0</v>
      </c>
      <c r="AJ96" s="232" t="n">
        <v>1</v>
      </c>
      <c r="AK96" s="232" t="n">
        <v>0</v>
      </c>
      <c r="AL96" s="232" t="n">
        <v>0</v>
      </c>
      <c r="AM96" s="232" t="n">
        <v>0</v>
      </c>
      <c r="AN96" s="232" t="n">
        <v>0</v>
      </c>
      <c r="AO96" s="232" t="n">
        <v>1</v>
      </c>
      <c r="AP96" s="232" t="n">
        <v>0</v>
      </c>
      <c r="AQ96" s="232" t="n">
        <v>0</v>
      </c>
      <c r="AR96" s="232" t="n">
        <v>0</v>
      </c>
      <c r="AS96" s="232" t="n">
        <v>0</v>
      </c>
      <c r="AT96" s="232" t="n">
        <v>1</v>
      </c>
      <c r="AU96" s="232" t="n">
        <v>0</v>
      </c>
      <c r="AV96" s="232" t="n">
        <v>0</v>
      </c>
      <c r="AW96" s="232" t="n">
        <v>0</v>
      </c>
      <c r="AX96" s="232" t="n">
        <v>0</v>
      </c>
      <c r="AY96" s="232" t="n">
        <v>1</v>
      </c>
      <c r="AZ96" s="232" t="n">
        <v>0</v>
      </c>
      <c r="BA96" s="232" t="n">
        <v>0</v>
      </c>
      <c r="BB96" s="232" t="n">
        <v>0</v>
      </c>
      <c r="BC96" s="232" t="n">
        <v>0</v>
      </c>
      <c r="BD96" s="232" t="n">
        <v>1</v>
      </c>
      <c r="BE96" s="232" t="n">
        <v>0</v>
      </c>
      <c r="BF96" s="232" t="n">
        <v>0</v>
      </c>
      <c r="BG96" s="232" t="n">
        <v>0</v>
      </c>
      <c r="BH96" s="232" t="n">
        <v>0</v>
      </c>
      <c r="BI96" s="232"/>
      <c r="BJ96" s="232"/>
      <c r="BK96" s="232"/>
      <c r="BM96" s="217"/>
      <c r="BN96" s="232"/>
      <c r="BO96" s="232"/>
      <c r="BP96" s="232"/>
      <c r="BS96" s="232"/>
      <c r="BT96" s="232"/>
      <c r="BU96" s="232"/>
      <c r="BW96" s="217"/>
      <c r="BX96" s="233"/>
      <c r="BY96" s="233"/>
      <c r="BZ96" s="233"/>
      <c r="CA96" s="233"/>
      <c r="CB96" s="234"/>
      <c r="CC96" s="233"/>
      <c r="CD96" s="233"/>
      <c r="CE96" s="233"/>
      <c r="CF96" s="233"/>
      <c r="CG96" s="234"/>
      <c r="CH96" s="233"/>
      <c r="CI96" s="233"/>
      <c r="CJ96" s="233"/>
      <c r="CK96" s="233"/>
      <c r="CL96" s="234"/>
      <c r="CM96" s="233"/>
      <c r="CN96" s="233"/>
      <c r="CO96" s="233"/>
      <c r="CP96" s="233"/>
      <c r="CQ96" s="234"/>
      <c r="CR96" s="233"/>
      <c r="CS96" s="233"/>
      <c r="CT96" s="233"/>
      <c r="CU96" s="233"/>
      <c r="CV96" s="234"/>
      <c r="CW96" s="233"/>
      <c r="CX96" s="233"/>
      <c r="CY96" s="233"/>
      <c r="CZ96" s="233"/>
      <c r="DA96" s="234"/>
      <c r="DB96" s="233"/>
      <c r="DC96" s="233"/>
      <c r="DD96" s="233"/>
      <c r="DE96" s="233"/>
      <c r="DF96" s="234"/>
      <c r="DG96" s="233"/>
      <c r="DH96" s="233"/>
      <c r="DI96" s="233"/>
      <c r="DJ96" s="233"/>
      <c r="DK96" s="234"/>
    </row>
    <row r="97" customFormat="false" ht="12.75" hidden="false" customHeight="false" outlineLevel="0" collapsed="false">
      <c r="A97" s="232" t="n">
        <v>1</v>
      </c>
      <c r="B97" s="232" t="n">
        <v>0</v>
      </c>
      <c r="C97" s="232" t="n">
        <v>0</v>
      </c>
      <c r="D97" s="232" t="n">
        <v>0</v>
      </c>
      <c r="E97" s="232" t="n">
        <v>0</v>
      </c>
      <c r="F97" s="232" t="n">
        <v>0</v>
      </c>
      <c r="G97" s="232" t="n">
        <v>0</v>
      </c>
      <c r="H97" s="232" t="n">
        <v>0</v>
      </c>
      <c r="I97" s="232" t="n">
        <v>0</v>
      </c>
      <c r="J97" s="235" t="n">
        <v>0</v>
      </c>
      <c r="K97" s="232" t="n">
        <v>1</v>
      </c>
      <c r="L97" s="232" t="n">
        <v>0</v>
      </c>
      <c r="M97" s="232" t="n">
        <v>0</v>
      </c>
      <c r="N97" s="232" t="n">
        <v>0</v>
      </c>
      <c r="O97" s="232" t="n">
        <v>0</v>
      </c>
      <c r="P97" s="232" t="n">
        <v>1</v>
      </c>
      <c r="Q97" s="232" t="n">
        <v>0</v>
      </c>
      <c r="R97" s="232" t="n">
        <v>0</v>
      </c>
      <c r="S97" s="232" t="n">
        <v>0</v>
      </c>
      <c r="T97" s="232" t="n">
        <v>0</v>
      </c>
      <c r="U97" s="231" t="n">
        <v>1</v>
      </c>
      <c r="V97" s="231" t="n">
        <v>0</v>
      </c>
      <c r="W97" s="231" t="n">
        <v>0</v>
      </c>
      <c r="X97" s="231" t="n">
        <v>0</v>
      </c>
      <c r="Y97" s="231" t="n">
        <v>0</v>
      </c>
      <c r="Z97" s="232" t="n">
        <v>1</v>
      </c>
      <c r="AA97" s="232" t="n">
        <v>0</v>
      </c>
      <c r="AB97" s="232" t="n">
        <v>0</v>
      </c>
      <c r="AC97" s="232" t="n">
        <v>0</v>
      </c>
      <c r="AD97" s="232" t="n">
        <v>0</v>
      </c>
      <c r="AE97" s="232" t="n">
        <v>1</v>
      </c>
      <c r="AF97" s="232" t="n">
        <v>0</v>
      </c>
      <c r="AG97" s="232" t="n">
        <v>0</v>
      </c>
      <c r="AH97" s="232" t="n">
        <v>0</v>
      </c>
      <c r="AI97" s="232" t="n">
        <v>0</v>
      </c>
      <c r="AJ97" s="232" t="n">
        <v>1</v>
      </c>
      <c r="AK97" s="232" t="n">
        <v>0</v>
      </c>
      <c r="AL97" s="232" t="n">
        <v>0</v>
      </c>
      <c r="AM97" s="232" t="n">
        <v>0</v>
      </c>
      <c r="AN97" s="232" t="n">
        <v>0</v>
      </c>
      <c r="AO97" s="232" t="n">
        <v>1</v>
      </c>
      <c r="AP97" s="232" t="n">
        <v>0</v>
      </c>
      <c r="AQ97" s="232" t="n">
        <v>0</v>
      </c>
      <c r="AR97" s="232" t="n">
        <v>0</v>
      </c>
      <c r="AS97" s="232" t="n">
        <v>0</v>
      </c>
      <c r="AT97" s="232" t="n">
        <v>1</v>
      </c>
      <c r="AU97" s="232" t="n">
        <v>0</v>
      </c>
      <c r="AV97" s="232" t="n">
        <v>0</v>
      </c>
      <c r="AW97" s="232" t="n">
        <v>0</v>
      </c>
      <c r="AX97" s="232" t="n">
        <v>0</v>
      </c>
      <c r="AY97" s="232" t="n">
        <v>1</v>
      </c>
      <c r="AZ97" s="232" t="n">
        <v>0</v>
      </c>
      <c r="BA97" s="232" t="n">
        <v>0</v>
      </c>
      <c r="BB97" s="232" t="n">
        <v>0</v>
      </c>
      <c r="BC97" s="232" t="n">
        <v>0</v>
      </c>
      <c r="BD97" s="232" t="n">
        <v>1</v>
      </c>
      <c r="BE97" s="232" t="n">
        <v>0</v>
      </c>
      <c r="BF97" s="232" t="n">
        <v>0</v>
      </c>
      <c r="BG97" s="232" t="n">
        <v>0</v>
      </c>
      <c r="BH97" s="232" t="n">
        <v>0</v>
      </c>
      <c r="BI97" s="232"/>
      <c r="BJ97" s="232"/>
      <c r="BK97" s="232"/>
      <c r="BM97" s="217"/>
      <c r="BN97" s="232"/>
      <c r="BO97" s="232"/>
      <c r="BP97" s="232"/>
      <c r="BS97" s="232"/>
      <c r="BT97" s="232"/>
      <c r="BU97" s="232"/>
      <c r="BW97" s="217"/>
      <c r="BX97" s="233"/>
      <c r="BY97" s="233"/>
      <c r="BZ97" s="233"/>
      <c r="CA97" s="233"/>
      <c r="CB97" s="234"/>
      <c r="CC97" s="233"/>
      <c r="CD97" s="233"/>
      <c r="CE97" s="233"/>
      <c r="CF97" s="233"/>
      <c r="CG97" s="234"/>
      <c r="CH97" s="233"/>
      <c r="CI97" s="233"/>
      <c r="CJ97" s="233"/>
      <c r="CK97" s="233"/>
      <c r="CL97" s="234"/>
      <c r="CM97" s="233"/>
      <c r="CN97" s="233"/>
      <c r="CO97" s="233"/>
      <c r="CP97" s="233"/>
      <c r="CQ97" s="234"/>
      <c r="CR97" s="233"/>
      <c r="CS97" s="233"/>
      <c r="CT97" s="233"/>
      <c r="CU97" s="233"/>
      <c r="CV97" s="234"/>
      <c r="CW97" s="233"/>
      <c r="CX97" s="233"/>
      <c r="CY97" s="233"/>
      <c r="CZ97" s="233"/>
      <c r="DA97" s="234"/>
      <c r="DB97" s="233"/>
      <c r="DC97" s="233"/>
      <c r="DD97" s="233"/>
      <c r="DE97" s="233"/>
      <c r="DF97" s="234"/>
      <c r="DG97" s="233"/>
      <c r="DH97" s="233"/>
      <c r="DI97" s="233"/>
      <c r="DJ97" s="233"/>
      <c r="DK97" s="234"/>
    </row>
    <row r="98" customFormat="false" ht="12.75" hidden="false" customHeight="false" outlineLevel="0" collapsed="false">
      <c r="A98" s="232" t="n">
        <v>1</v>
      </c>
      <c r="B98" s="232" t="n">
        <v>0</v>
      </c>
      <c r="C98" s="232" t="n">
        <v>0</v>
      </c>
      <c r="D98" s="232" t="n">
        <v>0</v>
      </c>
      <c r="E98" s="232" t="n">
        <v>0</v>
      </c>
      <c r="F98" s="232" t="n">
        <v>0</v>
      </c>
      <c r="G98" s="232" t="n">
        <v>0</v>
      </c>
      <c r="H98" s="232" t="n">
        <v>0</v>
      </c>
      <c r="I98" s="232" t="n">
        <v>0</v>
      </c>
      <c r="J98" s="235" t="n">
        <v>0</v>
      </c>
      <c r="K98" s="232" t="n">
        <v>1</v>
      </c>
      <c r="L98" s="232" t="n">
        <v>0</v>
      </c>
      <c r="M98" s="232" t="n">
        <v>0</v>
      </c>
      <c r="N98" s="232" t="n">
        <v>0</v>
      </c>
      <c r="O98" s="232" t="n">
        <v>0</v>
      </c>
      <c r="P98" s="232" t="n">
        <v>1</v>
      </c>
      <c r="Q98" s="232" t="n">
        <v>0</v>
      </c>
      <c r="R98" s="232" t="n">
        <v>0</v>
      </c>
      <c r="S98" s="232" t="n">
        <v>0</v>
      </c>
      <c r="T98" s="232" t="n">
        <v>0</v>
      </c>
      <c r="U98" s="231" t="n">
        <v>1</v>
      </c>
      <c r="V98" s="231" t="n">
        <v>0</v>
      </c>
      <c r="W98" s="231" t="n">
        <v>0</v>
      </c>
      <c r="X98" s="231" t="n">
        <v>0</v>
      </c>
      <c r="Y98" s="231" t="n">
        <v>0</v>
      </c>
      <c r="Z98" s="232" t="n">
        <v>1</v>
      </c>
      <c r="AA98" s="232" t="n">
        <v>0</v>
      </c>
      <c r="AB98" s="232" t="n">
        <v>0</v>
      </c>
      <c r="AC98" s="232" t="n">
        <v>0</v>
      </c>
      <c r="AD98" s="232" t="n">
        <v>0</v>
      </c>
      <c r="AE98" s="232" t="n">
        <v>1</v>
      </c>
      <c r="AF98" s="232" t="n">
        <v>0</v>
      </c>
      <c r="AG98" s="232" t="n">
        <v>0</v>
      </c>
      <c r="AH98" s="232" t="n">
        <v>0</v>
      </c>
      <c r="AI98" s="232" t="n">
        <v>0</v>
      </c>
      <c r="AJ98" s="232" t="n">
        <v>1</v>
      </c>
      <c r="AK98" s="232" t="n">
        <v>0</v>
      </c>
      <c r="AL98" s="232" t="n">
        <v>0</v>
      </c>
      <c r="AM98" s="232" t="n">
        <v>0</v>
      </c>
      <c r="AN98" s="232" t="n">
        <v>0</v>
      </c>
      <c r="AO98" s="232" t="n">
        <v>1</v>
      </c>
      <c r="AP98" s="232" t="n">
        <v>0</v>
      </c>
      <c r="AQ98" s="232" t="n">
        <v>0</v>
      </c>
      <c r="AR98" s="232" t="n">
        <v>0</v>
      </c>
      <c r="AS98" s="232" t="n">
        <v>0</v>
      </c>
      <c r="AT98" s="232" t="n">
        <v>1</v>
      </c>
      <c r="AU98" s="232" t="n">
        <v>0</v>
      </c>
      <c r="AV98" s="232" t="n">
        <v>0</v>
      </c>
      <c r="AW98" s="232" t="n">
        <v>0</v>
      </c>
      <c r="AX98" s="232" t="n">
        <v>0</v>
      </c>
      <c r="AY98" s="232" t="n">
        <v>1</v>
      </c>
      <c r="AZ98" s="232" t="n">
        <v>0</v>
      </c>
      <c r="BA98" s="232" t="n">
        <v>0</v>
      </c>
      <c r="BB98" s="232" t="n">
        <v>0</v>
      </c>
      <c r="BC98" s="232" t="n">
        <v>0</v>
      </c>
      <c r="BD98" s="232" t="n">
        <v>1</v>
      </c>
      <c r="BE98" s="232" t="n">
        <v>0</v>
      </c>
      <c r="BF98" s="232" t="n">
        <v>0</v>
      </c>
      <c r="BG98" s="232" t="n">
        <v>0</v>
      </c>
      <c r="BH98" s="232" t="n">
        <v>0</v>
      </c>
      <c r="BI98" s="232"/>
      <c r="BJ98" s="232"/>
      <c r="BK98" s="232"/>
      <c r="BM98" s="217"/>
      <c r="BN98" s="232"/>
      <c r="BO98" s="232"/>
      <c r="BP98" s="232"/>
      <c r="BS98" s="232"/>
      <c r="BT98" s="232"/>
      <c r="BU98" s="232"/>
      <c r="BW98" s="217"/>
      <c r="BX98" s="233"/>
      <c r="BY98" s="233"/>
      <c r="BZ98" s="233"/>
      <c r="CA98" s="233"/>
      <c r="CB98" s="234"/>
      <c r="CC98" s="233"/>
      <c r="CD98" s="233"/>
      <c r="CE98" s="233"/>
      <c r="CF98" s="233"/>
      <c r="CG98" s="234"/>
      <c r="CH98" s="233"/>
      <c r="CI98" s="233"/>
      <c r="CJ98" s="233"/>
      <c r="CK98" s="233"/>
      <c r="CL98" s="234"/>
      <c r="CM98" s="233"/>
      <c r="CN98" s="233"/>
      <c r="CO98" s="233"/>
      <c r="CP98" s="233"/>
      <c r="CQ98" s="234"/>
      <c r="CR98" s="233"/>
      <c r="CS98" s="233"/>
      <c r="CT98" s="233"/>
      <c r="CU98" s="233"/>
      <c r="CV98" s="234"/>
      <c r="CW98" s="233"/>
      <c r="CX98" s="233"/>
      <c r="CY98" s="233"/>
      <c r="CZ98" s="233"/>
      <c r="DA98" s="234"/>
      <c r="DB98" s="233"/>
      <c r="DC98" s="233"/>
      <c r="DD98" s="233"/>
      <c r="DE98" s="233"/>
      <c r="DF98" s="234"/>
      <c r="DG98" s="233"/>
      <c r="DH98" s="233"/>
      <c r="DI98" s="233"/>
      <c r="DJ98" s="233"/>
      <c r="DK98" s="234"/>
    </row>
    <row r="99" customFormat="false" ht="12.75" hidden="false" customHeight="false" outlineLevel="0" collapsed="false">
      <c r="A99" s="232" t="n">
        <v>1</v>
      </c>
      <c r="B99" s="232" t="n">
        <v>0</v>
      </c>
      <c r="C99" s="232" t="n">
        <v>0</v>
      </c>
      <c r="D99" s="232" t="n">
        <v>0</v>
      </c>
      <c r="E99" s="232" t="n">
        <v>0</v>
      </c>
      <c r="F99" s="232" t="n">
        <v>0</v>
      </c>
      <c r="G99" s="232" t="n">
        <v>0</v>
      </c>
      <c r="H99" s="232" t="n">
        <v>0</v>
      </c>
      <c r="I99" s="232" t="n">
        <v>0</v>
      </c>
      <c r="J99" s="235" t="n">
        <v>0</v>
      </c>
      <c r="K99" s="232" t="n">
        <v>1</v>
      </c>
      <c r="L99" s="232" t="n">
        <v>0</v>
      </c>
      <c r="M99" s="232" t="n">
        <v>0</v>
      </c>
      <c r="N99" s="232" t="n">
        <v>0</v>
      </c>
      <c r="O99" s="232" t="n">
        <v>0</v>
      </c>
      <c r="P99" s="232" t="n">
        <v>1</v>
      </c>
      <c r="Q99" s="232" t="n">
        <v>0</v>
      </c>
      <c r="R99" s="232" t="n">
        <v>0</v>
      </c>
      <c r="S99" s="232" t="n">
        <v>0</v>
      </c>
      <c r="T99" s="232" t="n">
        <v>0</v>
      </c>
      <c r="U99" s="231" t="n">
        <v>1</v>
      </c>
      <c r="V99" s="231" t="n">
        <v>0</v>
      </c>
      <c r="W99" s="231" t="n">
        <v>0</v>
      </c>
      <c r="X99" s="231" t="n">
        <v>0</v>
      </c>
      <c r="Y99" s="231" t="n">
        <v>0</v>
      </c>
      <c r="Z99" s="232" t="n">
        <v>1</v>
      </c>
      <c r="AA99" s="232" t="n">
        <v>0</v>
      </c>
      <c r="AB99" s="232" t="n">
        <v>0</v>
      </c>
      <c r="AC99" s="232" t="n">
        <v>0</v>
      </c>
      <c r="AD99" s="232" t="n">
        <v>0</v>
      </c>
      <c r="AE99" s="232" t="n">
        <v>1</v>
      </c>
      <c r="AF99" s="232" t="n">
        <v>0</v>
      </c>
      <c r="AG99" s="232" t="n">
        <v>0</v>
      </c>
      <c r="AH99" s="232" t="n">
        <v>0</v>
      </c>
      <c r="AI99" s="232" t="n">
        <v>0</v>
      </c>
      <c r="AJ99" s="232" t="n">
        <v>1</v>
      </c>
      <c r="AK99" s="232" t="n">
        <v>0</v>
      </c>
      <c r="AL99" s="232" t="n">
        <v>0</v>
      </c>
      <c r="AM99" s="232" t="n">
        <v>0</v>
      </c>
      <c r="AN99" s="232" t="n">
        <v>0</v>
      </c>
      <c r="AO99" s="232" t="n">
        <v>1</v>
      </c>
      <c r="AP99" s="232" t="n">
        <v>0</v>
      </c>
      <c r="AQ99" s="232" t="n">
        <v>0</v>
      </c>
      <c r="AR99" s="232" t="n">
        <v>0</v>
      </c>
      <c r="AS99" s="232" t="n">
        <v>0</v>
      </c>
      <c r="AT99" s="232" t="n">
        <v>1</v>
      </c>
      <c r="AU99" s="232" t="n">
        <v>0</v>
      </c>
      <c r="AV99" s="232" t="n">
        <v>0</v>
      </c>
      <c r="AW99" s="232" t="n">
        <v>0</v>
      </c>
      <c r="AX99" s="232" t="n">
        <v>0</v>
      </c>
      <c r="AY99" s="232" t="n">
        <v>1</v>
      </c>
      <c r="AZ99" s="232" t="n">
        <v>0</v>
      </c>
      <c r="BA99" s="232" t="n">
        <v>0</v>
      </c>
      <c r="BB99" s="232" t="n">
        <v>0</v>
      </c>
      <c r="BC99" s="232" t="n">
        <v>0</v>
      </c>
      <c r="BD99" s="232" t="n">
        <v>1</v>
      </c>
      <c r="BE99" s="232" t="n">
        <v>0</v>
      </c>
      <c r="BF99" s="232" t="n">
        <v>0</v>
      </c>
      <c r="BG99" s="232" t="n">
        <v>0</v>
      </c>
      <c r="BH99" s="232" t="n">
        <v>0</v>
      </c>
      <c r="BI99" s="232"/>
      <c r="BJ99" s="232"/>
      <c r="BK99" s="232"/>
      <c r="BM99" s="217"/>
      <c r="BN99" s="232"/>
      <c r="BO99" s="232"/>
      <c r="BP99" s="232"/>
      <c r="BS99" s="232"/>
      <c r="BT99" s="232"/>
      <c r="BU99" s="232"/>
      <c r="BW99" s="217"/>
      <c r="BX99" s="233"/>
      <c r="BY99" s="233"/>
      <c r="BZ99" s="233"/>
      <c r="CA99" s="233"/>
      <c r="CB99" s="234"/>
      <c r="CC99" s="233"/>
      <c r="CD99" s="233"/>
      <c r="CE99" s="233"/>
      <c r="CF99" s="233"/>
      <c r="CG99" s="234"/>
      <c r="CH99" s="233"/>
      <c r="CI99" s="233"/>
      <c r="CJ99" s="233"/>
      <c r="CK99" s="233"/>
      <c r="CL99" s="234"/>
      <c r="CM99" s="233"/>
      <c r="CN99" s="233"/>
      <c r="CO99" s="233"/>
      <c r="CP99" s="233"/>
      <c r="CQ99" s="234"/>
      <c r="CR99" s="233"/>
      <c r="CS99" s="233"/>
      <c r="CT99" s="233"/>
      <c r="CU99" s="233"/>
      <c r="CV99" s="234"/>
      <c r="CW99" s="233"/>
      <c r="CX99" s="233"/>
      <c r="CY99" s="233"/>
      <c r="CZ99" s="233"/>
      <c r="DA99" s="234"/>
      <c r="DB99" s="233"/>
      <c r="DC99" s="233"/>
      <c r="DD99" s="233"/>
      <c r="DE99" s="233"/>
      <c r="DF99" s="234"/>
      <c r="DG99" s="233"/>
      <c r="DH99" s="233"/>
      <c r="DI99" s="233"/>
      <c r="DJ99" s="233"/>
      <c r="DK99" s="234"/>
    </row>
    <row r="100" customFormat="false" ht="12.75" hidden="false" customHeight="false" outlineLevel="0" collapsed="false">
      <c r="A100" s="232" t="n">
        <v>1</v>
      </c>
      <c r="B100" s="232" t="n">
        <v>0</v>
      </c>
      <c r="C100" s="232" t="n">
        <v>0</v>
      </c>
      <c r="D100" s="232" t="n">
        <v>0</v>
      </c>
      <c r="E100" s="232" t="n">
        <v>0</v>
      </c>
      <c r="F100" s="232" t="n">
        <v>0</v>
      </c>
      <c r="G100" s="232" t="n">
        <v>0</v>
      </c>
      <c r="H100" s="232" t="n">
        <v>0</v>
      </c>
      <c r="I100" s="232" t="n">
        <v>0</v>
      </c>
      <c r="J100" s="235" t="n">
        <v>0</v>
      </c>
      <c r="K100" s="232" t="n">
        <v>1</v>
      </c>
      <c r="L100" s="232" t="n">
        <v>0</v>
      </c>
      <c r="M100" s="232" t="n">
        <v>0</v>
      </c>
      <c r="N100" s="232" t="n">
        <v>0</v>
      </c>
      <c r="O100" s="232" t="n">
        <v>0</v>
      </c>
      <c r="P100" s="232" t="n">
        <v>1</v>
      </c>
      <c r="Q100" s="232" t="n">
        <v>0</v>
      </c>
      <c r="R100" s="232" t="n">
        <v>0</v>
      </c>
      <c r="S100" s="232" t="n">
        <v>0</v>
      </c>
      <c r="T100" s="232" t="n">
        <v>0</v>
      </c>
      <c r="U100" s="231" t="n">
        <v>1</v>
      </c>
      <c r="V100" s="231" t="n">
        <v>0</v>
      </c>
      <c r="W100" s="231" t="n">
        <v>0</v>
      </c>
      <c r="X100" s="231" t="n">
        <v>0</v>
      </c>
      <c r="Y100" s="231" t="n">
        <v>0</v>
      </c>
      <c r="Z100" s="232" t="n">
        <v>1</v>
      </c>
      <c r="AA100" s="232" t="n">
        <v>0</v>
      </c>
      <c r="AB100" s="232" t="n">
        <v>0</v>
      </c>
      <c r="AC100" s="232" t="n">
        <v>0</v>
      </c>
      <c r="AD100" s="232" t="n">
        <v>0</v>
      </c>
      <c r="AE100" s="232" t="n">
        <v>1</v>
      </c>
      <c r="AF100" s="232" t="n">
        <v>0</v>
      </c>
      <c r="AG100" s="232" t="n">
        <v>0</v>
      </c>
      <c r="AH100" s="232" t="n">
        <v>0</v>
      </c>
      <c r="AI100" s="232" t="n">
        <v>0</v>
      </c>
      <c r="AJ100" s="232" t="n">
        <v>1</v>
      </c>
      <c r="AK100" s="232" t="n">
        <v>0</v>
      </c>
      <c r="AL100" s="232" t="n">
        <v>0</v>
      </c>
      <c r="AM100" s="232" t="n">
        <v>0</v>
      </c>
      <c r="AN100" s="232" t="n">
        <v>0</v>
      </c>
      <c r="AO100" s="232" t="n">
        <v>1</v>
      </c>
      <c r="AP100" s="232" t="n">
        <v>0</v>
      </c>
      <c r="AQ100" s="232" t="n">
        <v>0</v>
      </c>
      <c r="AR100" s="232" t="n">
        <v>0</v>
      </c>
      <c r="AS100" s="232" t="n">
        <v>0</v>
      </c>
      <c r="AT100" s="232" t="n">
        <v>1</v>
      </c>
      <c r="AU100" s="232" t="n">
        <v>0</v>
      </c>
      <c r="AV100" s="232" t="n">
        <v>0</v>
      </c>
      <c r="AW100" s="232" t="n">
        <v>0</v>
      </c>
      <c r="AX100" s="232" t="n">
        <v>0</v>
      </c>
      <c r="AY100" s="232" t="n">
        <v>1</v>
      </c>
      <c r="AZ100" s="232" t="n">
        <v>0</v>
      </c>
      <c r="BA100" s="232" t="n">
        <v>0</v>
      </c>
      <c r="BB100" s="232" t="n">
        <v>0</v>
      </c>
      <c r="BC100" s="232" t="n">
        <v>0</v>
      </c>
      <c r="BD100" s="232" t="n">
        <v>1</v>
      </c>
      <c r="BE100" s="232" t="n">
        <v>0</v>
      </c>
      <c r="BF100" s="232" t="n">
        <v>0</v>
      </c>
      <c r="BG100" s="232" t="n">
        <v>0</v>
      </c>
      <c r="BH100" s="232" t="n">
        <v>0</v>
      </c>
      <c r="BI100" s="232"/>
      <c r="BJ100" s="232"/>
      <c r="BK100" s="232"/>
      <c r="BM100" s="217"/>
      <c r="BN100" s="232"/>
      <c r="BO100" s="232"/>
      <c r="BP100" s="232"/>
      <c r="BS100" s="232"/>
      <c r="BT100" s="232"/>
      <c r="BU100" s="232"/>
      <c r="BW100" s="217"/>
      <c r="BX100" s="233"/>
      <c r="BY100" s="233"/>
      <c r="BZ100" s="233"/>
      <c r="CA100" s="233"/>
      <c r="CB100" s="234"/>
      <c r="CC100" s="233"/>
      <c r="CD100" s="233"/>
      <c r="CE100" s="233"/>
      <c r="CF100" s="233"/>
      <c r="CG100" s="234"/>
      <c r="CH100" s="233"/>
      <c r="CI100" s="233"/>
      <c r="CJ100" s="233"/>
      <c r="CK100" s="233"/>
      <c r="CL100" s="234"/>
      <c r="CM100" s="233"/>
      <c r="CN100" s="233"/>
      <c r="CO100" s="233"/>
      <c r="CP100" s="233"/>
      <c r="CQ100" s="234"/>
      <c r="CR100" s="233"/>
      <c r="CS100" s="233"/>
      <c r="CT100" s="233"/>
      <c r="CU100" s="233"/>
      <c r="CV100" s="234"/>
      <c r="CW100" s="233"/>
      <c r="CX100" s="233"/>
      <c r="CY100" s="233"/>
      <c r="CZ100" s="233"/>
      <c r="DA100" s="234"/>
      <c r="DB100" s="233"/>
      <c r="DC100" s="233"/>
      <c r="DD100" s="233"/>
      <c r="DE100" s="233"/>
      <c r="DF100" s="234"/>
      <c r="DG100" s="233"/>
      <c r="DH100" s="233"/>
      <c r="DI100" s="233"/>
      <c r="DJ100" s="233"/>
      <c r="DK100" s="234"/>
    </row>
    <row r="101" customFormat="false" ht="12.75" hidden="false" customHeight="false" outlineLevel="0" collapsed="false">
      <c r="A101" s="232" t="n">
        <v>1</v>
      </c>
      <c r="B101" s="232" t="n">
        <v>0</v>
      </c>
      <c r="C101" s="232" t="n">
        <v>0</v>
      </c>
      <c r="D101" s="232" t="n">
        <v>0</v>
      </c>
      <c r="E101" s="232" t="n">
        <v>0</v>
      </c>
      <c r="F101" s="232" t="n">
        <v>1</v>
      </c>
      <c r="G101" s="232" t="n">
        <v>0</v>
      </c>
      <c r="H101" s="232" t="n">
        <v>0</v>
      </c>
      <c r="I101" s="232" t="n">
        <v>0</v>
      </c>
      <c r="J101" s="235" t="n">
        <v>0</v>
      </c>
      <c r="K101" s="232" t="n">
        <v>1</v>
      </c>
      <c r="L101" s="232" t="n">
        <v>0</v>
      </c>
      <c r="M101" s="232" t="n">
        <v>0</v>
      </c>
      <c r="N101" s="232" t="n">
        <v>0</v>
      </c>
      <c r="O101" s="232" t="n">
        <v>0</v>
      </c>
      <c r="P101" s="232" t="n">
        <v>1</v>
      </c>
      <c r="Q101" s="232" t="n">
        <v>0</v>
      </c>
      <c r="R101" s="232" t="n">
        <v>0</v>
      </c>
      <c r="S101" s="232" t="n">
        <v>0</v>
      </c>
      <c r="T101" s="232" t="n">
        <v>0</v>
      </c>
      <c r="U101" s="231" t="n">
        <v>1</v>
      </c>
      <c r="V101" s="231" t="n">
        <v>0</v>
      </c>
      <c r="W101" s="231" t="n">
        <v>0</v>
      </c>
      <c r="X101" s="231" t="n">
        <v>0</v>
      </c>
      <c r="Y101" s="231" t="n">
        <v>0</v>
      </c>
      <c r="Z101" s="232" t="n">
        <v>1</v>
      </c>
      <c r="AA101" s="232" t="n">
        <v>0</v>
      </c>
      <c r="AB101" s="232" t="n">
        <v>0</v>
      </c>
      <c r="AC101" s="232" t="n">
        <v>0</v>
      </c>
      <c r="AD101" s="232" t="n">
        <v>0</v>
      </c>
      <c r="AE101" s="232" t="n">
        <v>1</v>
      </c>
      <c r="AF101" s="232" t="n">
        <v>0</v>
      </c>
      <c r="AG101" s="232" t="n">
        <v>0</v>
      </c>
      <c r="AH101" s="232" t="n">
        <v>0</v>
      </c>
      <c r="AI101" s="232" t="n">
        <v>0</v>
      </c>
      <c r="AJ101" s="232" t="n">
        <v>1</v>
      </c>
      <c r="AK101" s="232" t="n">
        <v>0</v>
      </c>
      <c r="AL101" s="232" t="n">
        <v>0</v>
      </c>
      <c r="AM101" s="232" t="n">
        <v>0</v>
      </c>
      <c r="AN101" s="232" t="n">
        <v>0</v>
      </c>
      <c r="AO101" s="232" t="n">
        <v>1</v>
      </c>
      <c r="AP101" s="232" t="n">
        <v>0</v>
      </c>
      <c r="AQ101" s="232" t="n">
        <v>0</v>
      </c>
      <c r="AR101" s="232" t="n">
        <v>0</v>
      </c>
      <c r="AS101" s="232" t="n">
        <v>0</v>
      </c>
      <c r="AT101" s="232" t="n">
        <v>1</v>
      </c>
      <c r="AU101" s="232" t="n">
        <v>0</v>
      </c>
      <c r="AV101" s="232" t="n">
        <v>0</v>
      </c>
      <c r="AW101" s="232" t="n">
        <v>0</v>
      </c>
      <c r="AX101" s="232" t="n">
        <v>0</v>
      </c>
      <c r="AY101" s="232" t="n">
        <v>1</v>
      </c>
      <c r="AZ101" s="232" t="n">
        <v>0</v>
      </c>
      <c r="BA101" s="232" t="n">
        <v>0</v>
      </c>
      <c r="BB101" s="232" t="n">
        <v>0</v>
      </c>
      <c r="BC101" s="232" t="n">
        <v>0</v>
      </c>
      <c r="BD101" s="232" t="n">
        <v>1</v>
      </c>
      <c r="BE101" s="232" t="n">
        <v>0</v>
      </c>
      <c r="BF101" s="232" t="n">
        <v>0</v>
      </c>
      <c r="BG101" s="232" t="n">
        <v>0</v>
      </c>
      <c r="BH101" s="232" t="n">
        <v>0</v>
      </c>
      <c r="BI101" s="232"/>
      <c r="BJ101" s="232"/>
      <c r="BK101" s="232"/>
      <c r="BM101" s="217"/>
      <c r="BN101" s="232"/>
      <c r="BO101" s="232"/>
      <c r="BP101" s="232"/>
      <c r="BS101" s="232"/>
      <c r="BT101" s="232"/>
      <c r="BU101" s="232"/>
      <c r="BW101" s="217"/>
      <c r="BX101" s="233"/>
      <c r="BY101" s="233"/>
      <c r="BZ101" s="233"/>
      <c r="CA101" s="233"/>
      <c r="CB101" s="234"/>
      <c r="CC101" s="233"/>
      <c r="CD101" s="233"/>
      <c r="CE101" s="233"/>
      <c r="CF101" s="233"/>
      <c r="CG101" s="234"/>
      <c r="CH101" s="233"/>
      <c r="CI101" s="233"/>
      <c r="CJ101" s="233"/>
      <c r="CK101" s="233"/>
      <c r="CL101" s="234"/>
      <c r="CM101" s="233"/>
      <c r="CN101" s="233"/>
      <c r="CO101" s="233"/>
      <c r="CP101" s="233"/>
      <c r="CQ101" s="234"/>
      <c r="CR101" s="233"/>
      <c r="CS101" s="233"/>
      <c r="CT101" s="233"/>
      <c r="CU101" s="233"/>
      <c r="CV101" s="234"/>
      <c r="CW101" s="233"/>
      <c r="CX101" s="233"/>
      <c r="CY101" s="233"/>
      <c r="CZ101" s="233"/>
      <c r="DA101" s="234"/>
      <c r="DB101" s="233"/>
      <c r="DC101" s="233"/>
      <c r="DD101" s="233"/>
      <c r="DE101" s="233"/>
      <c r="DF101" s="234"/>
      <c r="DG101" s="233"/>
      <c r="DH101" s="233"/>
      <c r="DI101" s="233"/>
      <c r="DJ101" s="233"/>
      <c r="DK101" s="234"/>
    </row>
    <row r="102" customFormat="false" ht="12.75" hidden="false" customHeight="false" outlineLevel="0" collapsed="false">
      <c r="A102" s="232" t="n">
        <v>1</v>
      </c>
      <c r="B102" s="232" t="n">
        <v>0</v>
      </c>
      <c r="C102" s="232" t="n">
        <v>0</v>
      </c>
      <c r="D102" s="232" t="n">
        <v>0</v>
      </c>
      <c r="E102" s="232" t="n">
        <v>0</v>
      </c>
      <c r="F102" s="232" t="n">
        <v>1</v>
      </c>
      <c r="G102" s="232" t="n">
        <v>0</v>
      </c>
      <c r="H102" s="232" t="n">
        <v>0</v>
      </c>
      <c r="I102" s="232" t="n">
        <v>0</v>
      </c>
      <c r="J102" s="235" t="n">
        <v>0</v>
      </c>
      <c r="K102" s="232" t="n">
        <v>1</v>
      </c>
      <c r="L102" s="232" t="n">
        <v>0</v>
      </c>
      <c r="M102" s="232" t="n">
        <v>0</v>
      </c>
      <c r="N102" s="232" t="n">
        <v>0</v>
      </c>
      <c r="O102" s="232" t="n">
        <v>0</v>
      </c>
      <c r="P102" s="232" t="n">
        <v>1</v>
      </c>
      <c r="Q102" s="232" t="n">
        <v>0</v>
      </c>
      <c r="R102" s="232" t="n">
        <v>0</v>
      </c>
      <c r="S102" s="232" t="n">
        <v>0</v>
      </c>
      <c r="T102" s="232" t="n">
        <v>0</v>
      </c>
      <c r="U102" s="231" t="n">
        <v>1</v>
      </c>
      <c r="V102" s="231" t="n">
        <v>0</v>
      </c>
      <c r="W102" s="231" t="n">
        <v>0</v>
      </c>
      <c r="X102" s="231" t="n">
        <v>0</v>
      </c>
      <c r="Y102" s="231" t="n">
        <v>0</v>
      </c>
      <c r="Z102" s="232" t="n">
        <v>1</v>
      </c>
      <c r="AA102" s="232" t="n">
        <v>0</v>
      </c>
      <c r="AB102" s="232" t="n">
        <v>0</v>
      </c>
      <c r="AC102" s="232" t="n">
        <v>0</v>
      </c>
      <c r="AD102" s="232" t="n">
        <v>0</v>
      </c>
      <c r="AE102" s="232" t="n">
        <v>1</v>
      </c>
      <c r="AF102" s="232" t="n">
        <v>0</v>
      </c>
      <c r="AG102" s="232" t="n">
        <v>0</v>
      </c>
      <c r="AH102" s="232" t="n">
        <v>0</v>
      </c>
      <c r="AI102" s="232" t="n">
        <v>0</v>
      </c>
      <c r="AJ102" s="232" t="n">
        <v>1</v>
      </c>
      <c r="AK102" s="232" t="n">
        <v>0</v>
      </c>
      <c r="AL102" s="232" t="n">
        <v>0</v>
      </c>
      <c r="AM102" s="232" t="n">
        <v>0</v>
      </c>
      <c r="AN102" s="232" t="n">
        <v>0</v>
      </c>
      <c r="AO102" s="232" t="n">
        <v>1</v>
      </c>
      <c r="AP102" s="232" t="n">
        <v>0</v>
      </c>
      <c r="AQ102" s="232" t="n">
        <v>0</v>
      </c>
      <c r="AR102" s="232" t="n">
        <v>0</v>
      </c>
      <c r="AS102" s="232" t="n">
        <v>0</v>
      </c>
      <c r="AT102" s="232" t="n">
        <v>1</v>
      </c>
      <c r="AU102" s="232" t="n">
        <v>0</v>
      </c>
      <c r="AV102" s="232" t="n">
        <v>0</v>
      </c>
      <c r="AW102" s="232" t="n">
        <v>0</v>
      </c>
      <c r="AX102" s="232" t="n">
        <v>0</v>
      </c>
      <c r="AY102" s="232" t="n">
        <v>1</v>
      </c>
      <c r="AZ102" s="232" t="n">
        <v>0</v>
      </c>
      <c r="BA102" s="232" t="n">
        <v>0</v>
      </c>
      <c r="BB102" s="232" t="n">
        <v>0</v>
      </c>
      <c r="BC102" s="232" t="n">
        <v>0</v>
      </c>
      <c r="BD102" s="232" t="n">
        <v>1</v>
      </c>
      <c r="BE102" s="232" t="n">
        <v>0</v>
      </c>
      <c r="BF102" s="232" t="n">
        <v>0</v>
      </c>
      <c r="BG102" s="232" t="n">
        <v>0</v>
      </c>
      <c r="BH102" s="232" t="n">
        <v>0</v>
      </c>
      <c r="BI102" s="232"/>
      <c r="BJ102" s="232"/>
      <c r="BK102" s="232"/>
      <c r="BM102" s="217"/>
      <c r="BN102" s="232"/>
      <c r="BO102" s="232"/>
      <c r="BP102" s="232"/>
      <c r="BS102" s="232"/>
      <c r="BT102" s="232"/>
      <c r="BU102" s="232"/>
      <c r="BW102" s="217"/>
      <c r="BX102" s="233"/>
      <c r="BY102" s="233"/>
      <c r="BZ102" s="233"/>
      <c r="CA102" s="233"/>
      <c r="CB102" s="234"/>
      <c r="CC102" s="233"/>
      <c r="CD102" s="233"/>
      <c r="CE102" s="233"/>
      <c r="CF102" s="233"/>
      <c r="CG102" s="234"/>
      <c r="CH102" s="233"/>
      <c r="CI102" s="233"/>
      <c r="CJ102" s="233"/>
      <c r="CK102" s="233"/>
      <c r="CL102" s="234"/>
      <c r="CM102" s="233"/>
      <c r="CN102" s="233"/>
      <c r="CO102" s="233"/>
      <c r="CP102" s="233"/>
      <c r="CQ102" s="234"/>
      <c r="CR102" s="233"/>
      <c r="CS102" s="233"/>
      <c r="CT102" s="233"/>
      <c r="CU102" s="233"/>
      <c r="CV102" s="234"/>
      <c r="CW102" s="233"/>
      <c r="CX102" s="233"/>
      <c r="CY102" s="233"/>
      <c r="CZ102" s="233"/>
      <c r="DA102" s="234"/>
      <c r="DB102" s="233"/>
      <c r="DC102" s="233"/>
      <c r="DD102" s="233"/>
      <c r="DE102" s="233"/>
      <c r="DF102" s="234"/>
      <c r="DG102" s="233"/>
      <c r="DH102" s="233"/>
      <c r="DI102" s="233"/>
      <c r="DJ102" s="233"/>
      <c r="DK102" s="234"/>
    </row>
    <row r="103" customFormat="false" ht="12.75" hidden="false" customHeight="false" outlineLevel="0" collapsed="false">
      <c r="A103" s="232" t="n">
        <v>1</v>
      </c>
      <c r="B103" s="232" t="n">
        <v>0</v>
      </c>
      <c r="C103" s="232" t="n">
        <v>0</v>
      </c>
      <c r="D103" s="232" t="n">
        <v>0</v>
      </c>
      <c r="E103" s="232" t="n">
        <v>0</v>
      </c>
      <c r="F103" s="232" t="n">
        <v>1</v>
      </c>
      <c r="G103" s="232" t="n">
        <v>0</v>
      </c>
      <c r="H103" s="232" t="n">
        <v>0</v>
      </c>
      <c r="I103" s="232" t="n">
        <v>0</v>
      </c>
      <c r="J103" s="235" t="n">
        <v>0</v>
      </c>
      <c r="K103" s="232" t="n">
        <v>1</v>
      </c>
      <c r="L103" s="232" t="n">
        <v>0</v>
      </c>
      <c r="M103" s="232" t="n">
        <v>0</v>
      </c>
      <c r="N103" s="232" t="n">
        <v>0</v>
      </c>
      <c r="O103" s="232" t="n">
        <v>0</v>
      </c>
      <c r="P103" s="232" t="n">
        <v>1</v>
      </c>
      <c r="Q103" s="232" t="n">
        <v>0</v>
      </c>
      <c r="R103" s="232" t="n">
        <v>0</v>
      </c>
      <c r="S103" s="232" t="n">
        <v>0</v>
      </c>
      <c r="T103" s="232" t="n">
        <v>0</v>
      </c>
      <c r="U103" s="231" t="n">
        <v>1</v>
      </c>
      <c r="V103" s="231" t="n">
        <v>0</v>
      </c>
      <c r="W103" s="231" t="n">
        <v>0</v>
      </c>
      <c r="X103" s="231" t="n">
        <v>0</v>
      </c>
      <c r="Y103" s="231" t="n">
        <v>0</v>
      </c>
      <c r="Z103" s="232" t="n">
        <v>1</v>
      </c>
      <c r="AA103" s="232" t="n">
        <v>0</v>
      </c>
      <c r="AB103" s="232" t="n">
        <v>0</v>
      </c>
      <c r="AC103" s="232" t="n">
        <v>0</v>
      </c>
      <c r="AD103" s="232" t="n">
        <v>0</v>
      </c>
      <c r="AE103" s="232" t="n">
        <v>1</v>
      </c>
      <c r="AF103" s="232" t="n">
        <v>0</v>
      </c>
      <c r="AG103" s="232" t="n">
        <v>0</v>
      </c>
      <c r="AH103" s="232" t="n">
        <v>0</v>
      </c>
      <c r="AI103" s="232" t="n">
        <v>0</v>
      </c>
      <c r="AJ103" s="232" t="n">
        <v>1</v>
      </c>
      <c r="AK103" s="232" t="n">
        <v>0</v>
      </c>
      <c r="AL103" s="232" t="n">
        <v>0</v>
      </c>
      <c r="AM103" s="232" t="n">
        <v>0</v>
      </c>
      <c r="AN103" s="232" t="n">
        <v>0</v>
      </c>
      <c r="AO103" s="232" t="n">
        <v>1</v>
      </c>
      <c r="AP103" s="232" t="n">
        <v>0</v>
      </c>
      <c r="AQ103" s="232" t="n">
        <v>0</v>
      </c>
      <c r="AR103" s="232" t="n">
        <v>0</v>
      </c>
      <c r="AS103" s="232" t="n">
        <v>0</v>
      </c>
      <c r="AT103" s="232" t="n">
        <v>1</v>
      </c>
      <c r="AU103" s="232" t="n">
        <v>0</v>
      </c>
      <c r="AV103" s="232" t="n">
        <v>0</v>
      </c>
      <c r="AW103" s="232" t="n">
        <v>0</v>
      </c>
      <c r="AX103" s="232" t="n">
        <v>0</v>
      </c>
      <c r="AY103" s="232" t="n">
        <v>1</v>
      </c>
      <c r="AZ103" s="232" t="n">
        <v>0</v>
      </c>
      <c r="BA103" s="232" t="n">
        <v>0</v>
      </c>
      <c r="BB103" s="232" t="n">
        <v>0</v>
      </c>
      <c r="BC103" s="232" t="n">
        <v>0</v>
      </c>
      <c r="BD103" s="232" t="n">
        <v>1</v>
      </c>
      <c r="BE103" s="232" t="n">
        <v>0</v>
      </c>
      <c r="BF103" s="232" t="n">
        <v>0</v>
      </c>
      <c r="BG103" s="232" t="n">
        <v>0</v>
      </c>
      <c r="BH103" s="232" t="n">
        <v>0</v>
      </c>
      <c r="BI103" s="232"/>
      <c r="BJ103" s="232"/>
      <c r="BK103" s="232"/>
      <c r="BM103" s="217"/>
      <c r="BN103" s="232"/>
      <c r="BO103" s="232"/>
      <c r="BP103" s="232"/>
      <c r="BS103" s="232"/>
      <c r="BT103" s="232"/>
      <c r="BU103" s="232"/>
      <c r="BW103" s="217"/>
      <c r="BX103" s="233"/>
      <c r="BY103" s="233"/>
      <c r="BZ103" s="233"/>
      <c r="CA103" s="233"/>
      <c r="CB103" s="234"/>
      <c r="CC103" s="233"/>
      <c r="CD103" s="233"/>
      <c r="CE103" s="233"/>
      <c r="CF103" s="233"/>
      <c r="CG103" s="234"/>
      <c r="CH103" s="233"/>
      <c r="CI103" s="233"/>
      <c r="CJ103" s="233"/>
      <c r="CK103" s="233"/>
      <c r="CL103" s="234"/>
      <c r="CM103" s="233"/>
      <c r="CN103" s="233"/>
      <c r="CO103" s="233"/>
      <c r="CP103" s="233"/>
      <c r="CQ103" s="234"/>
      <c r="CR103" s="233"/>
      <c r="CS103" s="233"/>
      <c r="CT103" s="233"/>
      <c r="CU103" s="233"/>
      <c r="CV103" s="234"/>
      <c r="CW103" s="233"/>
      <c r="CX103" s="233"/>
      <c r="CY103" s="233"/>
      <c r="CZ103" s="233"/>
      <c r="DA103" s="234"/>
      <c r="DB103" s="233"/>
      <c r="DC103" s="233"/>
      <c r="DD103" s="233"/>
      <c r="DE103" s="233"/>
      <c r="DF103" s="234"/>
      <c r="DG103" s="233"/>
      <c r="DH103" s="233"/>
      <c r="DI103" s="233"/>
      <c r="DJ103" s="233"/>
      <c r="DK103" s="234"/>
    </row>
    <row r="104" customFormat="false" ht="12.75" hidden="false" customHeight="false" outlineLevel="0" collapsed="false">
      <c r="A104" s="232" t="n">
        <v>1</v>
      </c>
      <c r="B104" s="232" t="n">
        <v>0</v>
      </c>
      <c r="C104" s="232" t="n">
        <v>0</v>
      </c>
      <c r="D104" s="232" t="n">
        <v>0</v>
      </c>
      <c r="E104" s="232" t="n">
        <v>0</v>
      </c>
      <c r="F104" s="232" t="n">
        <v>1</v>
      </c>
      <c r="G104" s="232" t="n">
        <v>0</v>
      </c>
      <c r="H104" s="232" t="n">
        <v>0</v>
      </c>
      <c r="I104" s="232" t="n">
        <v>0</v>
      </c>
      <c r="J104" s="235" t="n">
        <v>0</v>
      </c>
      <c r="K104" s="232" t="n">
        <v>1</v>
      </c>
      <c r="L104" s="232" t="n">
        <v>0</v>
      </c>
      <c r="M104" s="232" t="n">
        <v>0</v>
      </c>
      <c r="N104" s="232" t="n">
        <v>0</v>
      </c>
      <c r="O104" s="232" t="n">
        <v>0</v>
      </c>
      <c r="P104" s="232" t="n">
        <v>1</v>
      </c>
      <c r="Q104" s="232" t="n">
        <v>0</v>
      </c>
      <c r="R104" s="232" t="n">
        <v>0</v>
      </c>
      <c r="S104" s="232" t="n">
        <v>0</v>
      </c>
      <c r="T104" s="232" t="n">
        <v>0</v>
      </c>
      <c r="U104" s="231" t="n">
        <v>1</v>
      </c>
      <c r="V104" s="231" t="n">
        <v>0</v>
      </c>
      <c r="W104" s="231" t="n">
        <v>0</v>
      </c>
      <c r="X104" s="231" t="n">
        <v>0</v>
      </c>
      <c r="Y104" s="231" t="n">
        <v>0</v>
      </c>
      <c r="Z104" s="232" t="n">
        <v>1</v>
      </c>
      <c r="AA104" s="232" t="n">
        <v>0</v>
      </c>
      <c r="AB104" s="232" t="n">
        <v>0</v>
      </c>
      <c r="AC104" s="232" t="n">
        <v>0</v>
      </c>
      <c r="AD104" s="232" t="n">
        <v>0</v>
      </c>
      <c r="AE104" s="232" t="n">
        <v>1</v>
      </c>
      <c r="AF104" s="232" t="n">
        <v>0</v>
      </c>
      <c r="AG104" s="232" t="n">
        <v>0</v>
      </c>
      <c r="AH104" s="232" t="n">
        <v>0</v>
      </c>
      <c r="AI104" s="232" t="n">
        <v>0</v>
      </c>
      <c r="AJ104" s="232" t="n">
        <v>1</v>
      </c>
      <c r="AK104" s="232" t="n">
        <v>0</v>
      </c>
      <c r="AL104" s="232" t="n">
        <v>0</v>
      </c>
      <c r="AM104" s="232" t="n">
        <v>0</v>
      </c>
      <c r="AN104" s="232" t="n">
        <v>0</v>
      </c>
      <c r="AO104" s="232" t="n">
        <v>1</v>
      </c>
      <c r="AP104" s="232" t="n">
        <v>0</v>
      </c>
      <c r="AQ104" s="232" t="n">
        <v>0</v>
      </c>
      <c r="AR104" s="232" t="n">
        <v>0</v>
      </c>
      <c r="AS104" s="232" t="n">
        <v>0</v>
      </c>
      <c r="AT104" s="232" t="n">
        <v>1</v>
      </c>
      <c r="AU104" s="232" t="n">
        <v>0</v>
      </c>
      <c r="AV104" s="232" t="n">
        <v>0</v>
      </c>
      <c r="AW104" s="232" t="n">
        <v>0</v>
      </c>
      <c r="AX104" s="232" t="n">
        <v>0</v>
      </c>
      <c r="AY104" s="232" t="n">
        <v>1</v>
      </c>
      <c r="AZ104" s="232" t="n">
        <v>0</v>
      </c>
      <c r="BA104" s="232" t="n">
        <v>0</v>
      </c>
      <c r="BB104" s="232" t="n">
        <v>0</v>
      </c>
      <c r="BC104" s="232" t="n">
        <v>0</v>
      </c>
      <c r="BD104" s="232" t="n">
        <v>1</v>
      </c>
      <c r="BE104" s="232" t="n">
        <v>0</v>
      </c>
      <c r="BF104" s="232" t="n">
        <v>0</v>
      </c>
      <c r="BG104" s="232" t="n">
        <v>0</v>
      </c>
      <c r="BH104" s="232" t="n">
        <v>0</v>
      </c>
      <c r="BI104" s="232"/>
      <c r="BJ104" s="232"/>
      <c r="BK104" s="232"/>
      <c r="BM104" s="217"/>
      <c r="BN104" s="232"/>
      <c r="BO104" s="232"/>
      <c r="BP104" s="232"/>
      <c r="BS104" s="232"/>
      <c r="BT104" s="232"/>
      <c r="BU104" s="232"/>
      <c r="BW104" s="217"/>
      <c r="BX104" s="233"/>
      <c r="BY104" s="233"/>
      <c r="BZ104" s="233"/>
      <c r="CA104" s="233"/>
      <c r="CB104" s="234"/>
      <c r="CC104" s="233"/>
      <c r="CD104" s="233"/>
      <c r="CE104" s="233"/>
      <c r="CF104" s="233"/>
      <c r="CG104" s="234"/>
      <c r="CH104" s="233"/>
      <c r="CI104" s="233"/>
      <c r="CJ104" s="233"/>
      <c r="CK104" s="233"/>
      <c r="CL104" s="234"/>
      <c r="CM104" s="233"/>
      <c r="CN104" s="233"/>
      <c r="CO104" s="233"/>
      <c r="CP104" s="233"/>
      <c r="CQ104" s="234"/>
      <c r="CR104" s="233"/>
      <c r="CS104" s="233"/>
      <c r="CT104" s="233"/>
      <c r="CU104" s="233"/>
      <c r="CV104" s="234"/>
      <c r="CW104" s="233"/>
      <c r="CX104" s="233"/>
      <c r="CY104" s="233"/>
      <c r="CZ104" s="233"/>
      <c r="DA104" s="234"/>
      <c r="DB104" s="233"/>
      <c r="DC104" s="233"/>
      <c r="DD104" s="233"/>
      <c r="DE104" s="233"/>
      <c r="DF104" s="234"/>
      <c r="DG104" s="233"/>
      <c r="DH104" s="233"/>
      <c r="DI104" s="233"/>
      <c r="DJ104" s="233"/>
      <c r="DK104" s="234"/>
    </row>
    <row r="105" customFormat="false" ht="12.75" hidden="false" customHeight="false" outlineLevel="0" collapsed="false">
      <c r="A105" s="232" t="n">
        <v>1</v>
      </c>
      <c r="B105" s="232" t="n">
        <v>0</v>
      </c>
      <c r="C105" s="232" t="n">
        <v>0</v>
      </c>
      <c r="D105" s="232" t="n">
        <v>0</v>
      </c>
      <c r="E105" s="232" t="n">
        <v>0</v>
      </c>
      <c r="F105" s="232" t="n">
        <v>1</v>
      </c>
      <c r="G105" s="232" t="n">
        <v>0</v>
      </c>
      <c r="H105" s="232" t="n">
        <v>0</v>
      </c>
      <c r="I105" s="232" t="n">
        <v>0</v>
      </c>
      <c r="J105" s="235" t="n">
        <v>0</v>
      </c>
      <c r="K105" s="232" t="n">
        <v>1</v>
      </c>
      <c r="L105" s="232" t="n">
        <v>0</v>
      </c>
      <c r="M105" s="232" t="n">
        <v>0</v>
      </c>
      <c r="N105" s="232" t="n">
        <v>0</v>
      </c>
      <c r="O105" s="232" t="n">
        <v>0</v>
      </c>
      <c r="P105" s="232" t="n">
        <v>1</v>
      </c>
      <c r="Q105" s="232" t="n">
        <v>0</v>
      </c>
      <c r="R105" s="232" t="n">
        <v>0</v>
      </c>
      <c r="S105" s="232" t="n">
        <v>0</v>
      </c>
      <c r="T105" s="232" t="n">
        <v>0</v>
      </c>
      <c r="U105" s="231" t="n">
        <v>1</v>
      </c>
      <c r="V105" s="231" t="n">
        <v>0</v>
      </c>
      <c r="W105" s="231" t="n">
        <v>0</v>
      </c>
      <c r="X105" s="231" t="n">
        <v>0</v>
      </c>
      <c r="Y105" s="231" t="n">
        <v>0</v>
      </c>
      <c r="Z105" s="232" t="n">
        <v>1</v>
      </c>
      <c r="AA105" s="232" t="n">
        <v>0</v>
      </c>
      <c r="AB105" s="232" t="n">
        <v>0</v>
      </c>
      <c r="AC105" s="232" t="n">
        <v>0</v>
      </c>
      <c r="AD105" s="232" t="n">
        <v>0</v>
      </c>
      <c r="AE105" s="232" t="n">
        <v>1</v>
      </c>
      <c r="AF105" s="232" t="n">
        <v>0</v>
      </c>
      <c r="AG105" s="232" t="n">
        <v>0</v>
      </c>
      <c r="AH105" s="232" t="n">
        <v>0</v>
      </c>
      <c r="AI105" s="232" t="n">
        <v>0</v>
      </c>
      <c r="AJ105" s="232" t="n">
        <v>1</v>
      </c>
      <c r="AK105" s="232" t="n">
        <v>0</v>
      </c>
      <c r="AL105" s="232" t="n">
        <v>0</v>
      </c>
      <c r="AM105" s="232" t="n">
        <v>0</v>
      </c>
      <c r="AN105" s="232" t="n">
        <v>0</v>
      </c>
      <c r="AO105" s="232" t="n">
        <v>1</v>
      </c>
      <c r="AP105" s="232" t="n">
        <v>0</v>
      </c>
      <c r="AQ105" s="232" t="n">
        <v>0</v>
      </c>
      <c r="AR105" s="232" t="n">
        <v>0</v>
      </c>
      <c r="AS105" s="232" t="n">
        <v>0</v>
      </c>
      <c r="AT105" s="232" t="n">
        <v>1</v>
      </c>
      <c r="AU105" s="232" t="n">
        <v>0</v>
      </c>
      <c r="AV105" s="232" t="n">
        <v>0</v>
      </c>
      <c r="AW105" s="232" t="n">
        <v>0</v>
      </c>
      <c r="AX105" s="232" t="n">
        <v>0</v>
      </c>
      <c r="AY105" s="232" t="n">
        <v>1</v>
      </c>
      <c r="AZ105" s="232" t="n">
        <v>0</v>
      </c>
      <c r="BA105" s="232" t="n">
        <v>0</v>
      </c>
      <c r="BB105" s="232" t="n">
        <v>0</v>
      </c>
      <c r="BC105" s="232" t="n">
        <v>0</v>
      </c>
      <c r="BD105" s="232" t="n">
        <v>1</v>
      </c>
      <c r="BE105" s="232" t="n">
        <v>0</v>
      </c>
      <c r="BF105" s="232" t="n">
        <v>0</v>
      </c>
      <c r="BG105" s="232" t="n">
        <v>0</v>
      </c>
      <c r="BH105" s="232" t="n">
        <v>0</v>
      </c>
      <c r="BI105" s="232"/>
      <c r="BJ105" s="232"/>
      <c r="BK105" s="232"/>
      <c r="BM105" s="217"/>
      <c r="BN105" s="232"/>
      <c r="BO105" s="232"/>
      <c r="BP105" s="232"/>
      <c r="BS105" s="232"/>
      <c r="BT105" s="232"/>
      <c r="BU105" s="232"/>
      <c r="BW105" s="217"/>
      <c r="BX105" s="233"/>
      <c r="BY105" s="233"/>
      <c r="BZ105" s="233"/>
      <c r="CA105" s="233"/>
      <c r="CB105" s="234"/>
      <c r="CC105" s="233"/>
      <c r="CD105" s="233"/>
      <c r="CE105" s="233"/>
      <c r="CF105" s="233"/>
      <c r="CG105" s="234"/>
      <c r="CH105" s="233"/>
      <c r="CI105" s="233"/>
      <c r="CJ105" s="233"/>
      <c r="CK105" s="233"/>
      <c r="CL105" s="234"/>
      <c r="CM105" s="233"/>
      <c r="CN105" s="233"/>
      <c r="CO105" s="233"/>
      <c r="CP105" s="233"/>
      <c r="CQ105" s="234"/>
      <c r="CR105" s="233"/>
      <c r="CS105" s="233"/>
      <c r="CT105" s="233"/>
      <c r="CU105" s="233"/>
      <c r="CV105" s="234"/>
      <c r="CW105" s="233"/>
      <c r="CX105" s="233"/>
      <c r="CY105" s="233"/>
      <c r="CZ105" s="233"/>
      <c r="DA105" s="234"/>
      <c r="DB105" s="233"/>
      <c r="DC105" s="233"/>
      <c r="DD105" s="233"/>
      <c r="DE105" s="233"/>
      <c r="DF105" s="234"/>
      <c r="DG105" s="233"/>
      <c r="DH105" s="233"/>
      <c r="DI105" s="233"/>
      <c r="DJ105" s="233"/>
      <c r="DK105" s="234"/>
    </row>
    <row r="106" customFormat="false" ht="12.75" hidden="false" customHeight="false" outlineLevel="0" collapsed="false">
      <c r="A106" s="232" t="n">
        <v>1</v>
      </c>
      <c r="B106" s="232" t="n">
        <v>0</v>
      </c>
      <c r="C106" s="232" t="n">
        <v>0</v>
      </c>
      <c r="D106" s="232" t="n">
        <v>0</v>
      </c>
      <c r="E106" s="232" t="n">
        <v>0</v>
      </c>
      <c r="F106" s="232" t="n">
        <v>1</v>
      </c>
      <c r="G106" s="232" t="n">
        <v>0</v>
      </c>
      <c r="H106" s="232" t="n">
        <v>0</v>
      </c>
      <c r="I106" s="232" t="n">
        <v>0</v>
      </c>
      <c r="J106" s="235" t="n">
        <v>0</v>
      </c>
      <c r="K106" s="232" t="n">
        <v>1</v>
      </c>
      <c r="L106" s="232" t="n">
        <v>0</v>
      </c>
      <c r="M106" s="232" t="n">
        <v>0</v>
      </c>
      <c r="N106" s="232" t="n">
        <v>0</v>
      </c>
      <c r="O106" s="232" t="n">
        <v>0</v>
      </c>
      <c r="P106" s="232" t="n">
        <v>1</v>
      </c>
      <c r="Q106" s="232" t="n">
        <v>0</v>
      </c>
      <c r="R106" s="232" t="n">
        <v>0</v>
      </c>
      <c r="S106" s="232" t="n">
        <v>0</v>
      </c>
      <c r="T106" s="232" t="n">
        <v>0</v>
      </c>
      <c r="U106" s="231" t="n">
        <v>1</v>
      </c>
      <c r="V106" s="231" t="n">
        <v>0</v>
      </c>
      <c r="W106" s="231" t="n">
        <v>0</v>
      </c>
      <c r="X106" s="231" t="n">
        <v>0</v>
      </c>
      <c r="Y106" s="231" t="n">
        <v>0</v>
      </c>
      <c r="Z106" s="232" t="n">
        <v>1</v>
      </c>
      <c r="AA106" s="232" t="n">
        <v>0</v>
      </c>
      <c r="AB106" s="232" t="n">
        <v>0</v>
      </c>
      <c r="AC106" s="232" t="n">
        <v>0</v>
      </c>
      <c r="AD106" s="232" t="n">
        <v>0</v>
      </c>
      <c r="AE106" s="232" t="n">
        <v>1</v>
      </c>
      <c r="AF106" s="232" t="n">
        <v>0</v>
      </c>
      <c r="AG106" s="232" t="n">
        <v>0</v>
      </c>
      <c r="AH106" s="232" t="n">
        <v>0</v>
      </c>
      <c r="AI106" s="232" t="n">
        <v>0</v>
      </c>
      <c r="AJ106" s="232" t="n">
        <v>1</v>
      </c>
      <c r="AK106" s="232" t="n">
        <v>0</v>
      </c>
      <c r="AL106" s="232" t="n">
        <v>0</v>
      </c>
      <c r="AM106" s="232" t="n">
        <v>0</v>
      </c>
      <c r="AN106" s="232" t="n">
        <v>0</v>
      </c>
      <c r="AO106" s="232" t="n">
        <v>1</v>
      </c>
      <c r="AP106" s="232" t="n">
        <v>0</v>
      </c>
      <c r="AQ106" s="232" t="n">
        <v>0</v>
      </c>
      <c r="AR106" s="232" t="n">
        <v>0</v>
      </c>
      <c r="AS106" s="232" t="n">
        <v>0</v>
      </c>
      <c r="AT106" s="232" t="n">
        <v>1</v>
      </c>
      <c r="AU106" s="232" t="n">
        <v>0</v>
      </c>
      <c r="AV106" s="232" t="n">
        <v>0</v>
      </c>
      <c r="AW106" s="232" t="n">
        <v>0</v>
      </c>
      <c r="AX106" s="232" t="n">
        <v>0</v>
      </c>
      <c r="AY106" s="232" t="n">
        <v>1</v>
      </c>
      <c r="AZ106" s="232" t="n">
        <v>0</v>
      </c>
      <c r="BA106" s="232" t="n">
        <v>0</v>
      </c>
      <c r="BB106" s="232" t="n">
        <v>0</v>
      </c>
      <c r="BC106" s="232" t="n">
        <v>0</v>
      </c>
      <c r="BD106" s="232" t="n">
        <v>1</v>
      </c>
      <c r="BE106" s="232" t="n">
        <v>0</v>
      </c>
      <c r="BF106" s="232" t="n">
        <v>0</v>
      </c>
      <c r="BG106" s="232" t="n">
        <v>0</v>
      </c>
      <c r="BH106" s="232" t="n">
        <v>0</v>
      </c>
      <c r="BI106" s="232"/>
      <c r="BJ106" s="232"/>
      <c r="BK106" s="232"/>
      <c r="BM106" s="217"/>
      <c r="BN106" s="232"/>
      <c r="BO106" s="232"/>
      <c r="BP106" s="232"/>
      <c r="BS106" s="232"/>
      <c r="BT106" s="232"/>
      <c r="BU106" s="232"/>
      <c r="BW106" s="217"/>
      <c r="BX106" s="233"/>
      <c r="BY106" s="233"/>
      <c r="BZ106" s="233"/>
      <c r="CA106" s="233"/>
      <c r="CB106" s="234"/>
      <c r="CC106" s="233"/>
      <c r="CD106" s="233"/>
      <c r="CE106" s="233"/>
      <c r="CF106" s="233"/>
      <c r="CG106" s="234"/>
      <c r="CH106" s="233"/>
      <c r="CI106" s="233"/>
      <c r="CJ106" s="233"/>
      <c r="CK106" s="233"/>
      <c r="CL106" s="234"/>
      <c r="CM106" s="233"/>
      <c r="CN106" s="233"/>
      <c r="CO106" s="233"/>
      <c r="CP106" s="233"/>
      <c r="CQ106" s="234"/>
      <c r="CR106" s="233"/>
      <c r="CS106" s="233"/>
      <c r="CT106" s="233"/>
      <c r="CU106" s="233"/>
      <c r="CV106" s="234"/>
      <c r="CW106" s="233"/>
      <c r="CX106" s="233"/>
      <c r="CY106" s="233"/>
      <c r="CZ106" s="233"/>
      <c r="DA106" s="234"/>
      <c r="DB106" s="233"/>
      <c r="DC106" s="233"/>
      <c r="DD106" s="233"/>
      <c r="DE106" s="233"/>
      <c r="DF106" s="234"/>
      <c r="DG106" s="233"/>
      <c r="DH106" s="233"/>
      <c r="DI106" s="233"/>
      <c r="DJ106" s="233"/>
      <c r="DK106" s="234"/>
    </row>
    <row r="107" customFormat="false" ht="12.75" hidden="false" customHeight="false" outlineLevel="0" collapsed="false">
      <c r="A107" s="232" t="n">
        <v>1</v>
      </c>
      <c r="B107" s="232" t="n">
        <v>0</v>
      </c>
      <c r="C107" s="232" t="n">
        <v>0</v>
      </c>
      <c r="D107" s="232" t="n">
        <v>0</v>
      </c>
      <c r="E107" s="232" t="n">
        <v>0</v>
      </c>
      <c r="F107" s="232" t="n">
        <v>1</v>
      </c>
      <c r="G107" s="232" t="n">
        <v>0</v>
      </c>
      <c r="H107" s="232" t="n">
        <v>0</v>
      </c>
      <c r="I107" s="232" t="n">
        <v>0</v>
      </c>
      <c r="J107" s="235" t="n">
        <v>0</v>
      </c>
      <c r="K107" s="232" t="n">
        <v>1</v>
      </c>
      <c r="L107" s="232" t="n">
        <v>0</v>
      </c>
      <c r="M107" s="232" t="n">
        <v>0</v>
      </c>
      <c r="N107" s="232" t="n">
        <v>0</v>
      </c>
      <c r="O107" s="232" t="n">
        <v>0</v>
      </c>
      <c r="P107" s="232" t="n">
        <v>1</v>
      </c>
      <c r="Q107" s="232" t="n">
        <v>0</v>
      </c>
      <c r="R107" s="232" t="n">
        <v>0</v>
      </c>
      <c r="S107" s="232" t="n">
        <v>0</v>
      </c>
      <c r="T107" s="232" t="n">
        <v>0</v>
      </c>
      <c r="U107" s="231" t="n">
        <v>1</v>
      </c>
      <c r="V107" s="231" t="n">
        <v>0</v>
      </c>
      <c r="W107" s="231" t="n">
        <v>0</v>
      </c>
      <c r="X107" s="231" t="n">
        <v>0</v>
      </c>
      <c r="Y107" s="231" t="n">
        <v>0</v>
      </c>
      <c r="Z107" s="232" t="n">
        <v>1</v>
      </c>
      <c r="AA107" s="232" t="n">
        <v>0</v>
      </c>
      <c r="AB107" s="232" t="n">
        <v>0</v>
      </c>
      <c r="AC107" s="232" t="n">
        <v>0</v>
      </c>
      <c r="AD107" s="232" t="n">
        <v>0</v>
      </c>
      <c r="AE107" s="232" t="n">
        <v>1</v>
      </c>
      <c r="AF107" s="232" t="n">
        <v>0</v>
      </c>
      <c r="AG107" s="232" t="n">
        <v>0</v>
      </c>
      <c r="AH107" s="232" t="n">
        <v>0</v>
      </c>
      <c r="AI107" s="232" t="n">
        <v>0</v>
      </c>
      <c r="AJ107" s="232" t="n">
        <v>1</v>
      </c>
      <c r="AK107" s="232" t="n">
        <v>0</v>
      </c>
      <c r="AL107" s="232" t="n">
        <v>0</v>
      </c>
      <c r="AM107" s="232" t="n">
        <v>0</v>
      </c>
      <c r="AN107" s="232" t="n">
        <v>0</v>
      </c>
      <c r="AO107" s="232" t="n">
        <v>1</v>
      </c>
      <c r="AP107" s="232" t="n">
        <v>0</v>
      </c>
      <c r="AQ107" s="232" t="n">
        <v>0</v>
      </c>
      <c r="AR107" s="232" t="n">
        <v>0</v>
      </c>
      <c r="AS107" s="232" t="n">
        <v>0</v>
      </c>
      <c r="AT107" s="232" t="n">
        <v>1</v>
      </c>
      <c r="AU107" s="232" t="n">
        <v>0</v>
      </c>
      <c r="AV107" s="232" t="n">
        <v>0</v>
      </c>
      <c r="AW107" s="232" t="n">
        <v>0</v>
      </c>
      <c r="AX107" s="232" t="n">
        <v>0</v>
      </c>
      <c r="AY107" s="232" t="n">
        <v>1</v>
      </c>
      <c r="AZ107" s="232" t="n">
        <v>0</v>
      </c>
      <c r="BA107" s="232" t="n">
        <v>0</v>
      </c>
      <c r="BB107" s="232" t="n">
        <v>0</v>
      </c>
      <c r="BC107" s="232" t="n">
        <v>0</v>
      </c>
      <c r="BD107" s="232" t="n">
        <v>1</v>
      </c>
      <c r="BE107" s="232" t="n">
        <v>0</v>
      </c>
      <c r="BF107" s="232" t="n">
        <v>0</v>
      </c>
      <c r="BG107" s="232" t="n">
        <v>0</v>
      </c>
      <c r="BH107" s="232" t="n">
        <v>0</v>
      </c>
      <c r="BI107" s="232"/>
      <c r="BJ107" s="232"/>
      <c r="BK107" s="232"/>
      <c r="BM107" s="217"/>
      <c r="BN107" s="232"/>
      <c r="BO107" s="232"/>
      <c r="BP107" s="232"/>
      <c r="BS107" s="232"/>
      <c r="BT107" s="232"/>
      <c r="BU107" s="232"/>
      <c r="BW107" s="217"/>
      <c r="BX107" s="233"/>
      <c r="BY107" s="233"/>
      <c r="BZ107" s="233"/>
      <c r="CA107" s="233"/>
      <c r="CB107" s="234"/>
      <c r="CC107" s="233"/>
      <c r="CD107" s="233"/>
      <c r="CE107" s="233"/>
      <c r="CF107" s="233"/>
      <c r="CG107" s="234"/>
      <c r="CH107" s="233"/>
      <c r="CI107" s="233"/>
      <c r="CJ107" s="233"/>
      <c r="CK107" s="233"/>
      <c r="CL107" s="234"/>
      <c r="CM107" s="233"/>
      <c r="CN107" s="233"/>
      <c r="CO107" s="233"/>
      <c r="CP107" s="233"/>
      <c r="CQ107" s="234"/>
      <c r="CR107" s="233"/>
      <c r="CS107" s="233"/>
      <c r="CT107" s="233"/>
      <c r="CU107" s="233"/>
      <c r="CV107" s="234"/>
      <c r="CW107" s="233"/>
      <c r="CX107" s="233"/>
      <c r="CY107" s="233"/>
      <c r="CZ107" s="233"/>
      <c r="DA107" s="234"/>
      <c r="DB107" s="233"/>
      <c r="DC107" s="233"/>
      <c r="DD107" s="233"/>
      <c r="DE107" s="233"/>
      <c r="DF107" s="234"/>
      <c r="DG107" s="233"/>
      <c r="DH107" s="233"/>
      <c r="DI107" s="233"/>
      <c r="DJ107" s="233"/>
      <c r="DK107" s="234"/>
    </row>
    <row r="108" customFormat="false" ht="12.75" hidden="false" customHeight="false" outlineLevel="0" collapsed="false">
      <c r="A108" s="232" t="n">
        <v>1</v>
      </c>
      <c r="B108" s="232" t="n">
        <v>0</v>
      </c>
      <c r="C108" s="232" t="n">
        <v>0</v>
      </c>
      <c r="D108" s="232" t="n">
        <v>0</v>
      </c>
      <c r="E108" s="232" t="n">
        <v>0</v>
      </c>
      <c r="F108" s="232" t="n">
        <v>1</v>
      </c>
      <c r="G108" s="232" t="n">
        <v>0</v>
      </c>
      <c r="H108" s="232" t="n">
        <v>0</v>
      </c>
      <c r="I108" s="232" t="n">
        <v>0</v>
      </c>
      <c r="J108" s="235" t="n">
        <v>0</v>
      </c>
      <c r="K108" s="232" t="n">
        <v>1</v>
      </c>
      <c r="L108" s="232" t="n">
        <v>0</v>
      </c>
      <c r="M108" s="232" t="n">
        <v>0</v>
      </c>
      <c r="N108" s="232" t="n">
        <v>0</v>
      </c>
      <c r="O108" s="232" t="n">
        <v>0</v>
      </c>
      <c r="P108" s="232" t="n">
        <v>1</v>
      </c>
      <c r="Q108" s="232" t="n">
        <v>0</v>
      </c>
      <c r="R108" s="232" t="n">
        <v>0</v>
      </c>
      <c r="S108" s="232" t="n">
        <v>0</v>
      </c>
      <c r="T108" s="232" t="n">
        <v>0</v>
      </c>
      <c r="U108" s="231" t="n">
        <v>1</v>
      </c>
      <c r="V108" s="231" t="n">
        <v>0</v>
      </c>
      <c r="W108" s="231" t="n">
        <v>0</v>
      </c>
      <c r="X108" s="231" t="n">
        <v>0</v>
      </c>
      <c r="Y108" s="231" t="n">
        <v>0</v>
      </c>
      <c r="Z108" s="232" t="n">
        <v>1</v>
      </c>
      <c r="AA108" s="232" t="n">
        <v>0</v>
      </c>
      <c r="AB108" s="232" t="n">
        <v>0</v>
      </c>
      <c r="AC108" s="232" t="n">
        <v>0</v>
      </c>
      <c r="AD108" s="232" t="n">
        <v>0</v>
      </c>
      <c r="AE108" s="232" t="n">
        <v>1</v>
      </c>
      <c r="AF108" s="232" t="n">
        <v>0</v>
      </c>
      <c r="AG108" s="232" t="n">
        <v>0</v>
      </c>
      <c r="AH108" s="232" t="n">
        <v>0</v>
      </c>
      <c r="AI108" s="232" t="n">
        <v>0</v>
      </c>
      <c r="AJ108" s="232" t="n">
        <v>1</v>
      </c>
      <c r="AK108" s="232" t="n">
        <v>0</v>
      </c>
      <c r="AL108" s="232" t="n">
        <v>0</v>
      </c>
      <c r="AM108" s="232" t="n">
        <v>0</v>
      </c>
      <c r="AN108" s="232" t="n">
        <v>0</v>
      </c>
      <c r="AO108" s="232" t="n">
        <v>1</v>
      </c>
      <c r="AP108" s="232" t="n">
        <v>0</v>
      </c>
      <c r="AQ108" s="232" t="n">
        <v>0</v>
      </c>
      <c r="AR108" s="232" t="n">
        <v>0</v>
      </c>
      <c r="AS108" s="232" t="n">
        <v>0</v>
      </c>
      <c r="AT108" s="232" t="n">
        <v>1</v>
      </c>
      <c r="AU108" s="232" t="n">
        <v>0</v>
      </c>
      <c r="AV108" s="232" t="n">
        <v>0</v>
      </c>
      <c r="AW108" s="232" t="n">
        <v>0</v>
      </c>
      <c r="AX108" s="232" t="n">
        <v>0</v>
      </c>
      <c r="AY108" s="232" t="n">
        <v>1</v>
      </c>
      <c r="AZ108" s="232" t="n">
        <v>0</v>
      </c>
      <c r="BA108" s="232" t="n">
        <v>0</v>
      </c>
      <c r="BB108" s="232" t="n">
        <v>0</v>
      </c>
      <c r="BC108" s="232" t="n">
        <v>0</v>
      </c>
      <c r="BD108" s="232" t="n">
        <v>1</v>
      </c>
      <c r="BE108" s="232" t="n">
        <v>0</v>
      </c>
      <c r="BF108" s="232" t="n">
        <v>0</v>
      </c>
      <c r="BG108" s="232" t="n">
        <v>0</v>
      </c>
      <c r="BH108" s="232" t="n">
        <v>0</v>
      </c>
      <c r="BI108" s="232"/>
      <c r="BJ108" s="232"/>
      <c r="BK108" s="232"/>
      <c r="BM108" s="217"/>
      <c r="BN108" s="232"/>
      <c r="BO108" s="232"/>
      <c r="BP108" s="232"/>
      <c r="BS108" s="232"/>
      <c r="BT108" s="232"/>
      <c r="BU108" s="232"/>
      <c r="BW108" s="217"/>
      <c r="BX108" s="233"/>
      <c r="BY108" s="233"/>
      <c r="BZ108" s="233"/>
      <c r="CA108" s="233"/>
      <c r="CB108" s="234"/>
      <c r="CC108" s="233"/>
      <c r="CD108" s="233"/>
      <c r="CE108" s="233"/>
      <c r="CF108" s="233"/>
      <c r="CG108" s="234"/>
      <c r="CH108" s="233"/>
      <c r="CI108" s="233"/>
      <c r="CJ108" s="233"/>
      <c r="CK108" s="233"/>
      <c r="CL108" s="234"/>
      <c r="CM108" s="233"/>
      <c r="CN108" s="233"/>
      <c r="CO108" s="233"/>
      <c r="CP108" s="233"/>
      <c r="CQ108" s="234"/>
      <c r="CR108" s="233"/>
      <c r="CS108" s="233"/>
      <c r="CT108" s="233"/>
      <c r="CU108" s="233"/>
      <c r="CV108" s="234"/>
      <c r="CW108" s="233"/>
      <c r="CX108" s="233"/>
      <c r="CY108" s="233"/>
      <c r="CZ108" s="233"/>
      <c r="DA108" s="234"/>
      <c r="DB108" s="233"/>
      <c r="DC108" s="233"/>
      <c r="DD108" s="233"/>
      <c r="DE108" s="233"/>
      <c r="DF108" s="234"/>
      <c r="DG108" s="233"/>
      <c r="DH108" s="233"/>
      <c r="DI108" s="233"/>
      <c r="DJ108" s="233"/>
      <c r="DK108" s="234"/>
    </row>
    <row r="109" customFormat="false" ht="12.75" hidden="false" customHeight="false" outlineLevel="0" collapsed="false">
      <c r="A109" s="232" t="n">
        <v>1</v>
      </c>
      <c r="B109" s="232" t="n">
        <v>0</v>
      </c>
      <c r="C109" s="232" t="n">
        <v>0</v>
      </c>
      <c r="D109" s="232" t="n">
        <v>0</v>
      </c>
      <c r="E109" s="232" t="n">
        <v>0</v>
      </c>
      <c r="F109" s="232" t="n">
        <v>1</v>
      </c>
      <c r="G109" s="232" t="n">
        <v>0</v>
      </c>
      <c r="H109" s="232" t="n">
        <v>0</v>
      </c>
      <c r="I109" s="232" t="n">
        <v>0</v>
      </c>
      <c r="J109" s="235" t="n">
        <v>0</v>
      </c>
      <c r="K109" s="232" t="n">
        <v>1</v>
      </c>
      <c r="L109" s="232" t="n">
        <v>0</v>
      </c>
      <c r="M109" s="232" t="n">
        <v>0</v>
      </c>
      <c r="N109" s="232" t="n">
        <v>0</v>
      </c>
      <c r="O109" s="232" t="n">
        <v>0</v>
      </c>
      <c r="P109" s="232" t="n">
        <v>1</v>
      </c>
      <c r="Q109" s="232" t="n">
        <v>0</v>
      </c>
      <c r="R109" s="232" t="n">
        <v>0</v>
      </c>
      <c r="S109" s="232" t="n">
        <v>0</v>
      </c>
      <c r="T109" s="232" t="n">
        <v>0</v>
      </c>
      <c r="U109" s="231" t="n">
        <v>1</v>
      </c>
      <c r="V109" s="231" t="n">
        <v>0</v>
      </c>
      <c r="W109" s="231" t="n">
        <v>0</v>
      </c>
      <c r="X109" s="231" t="n">
        <v>0</v>
      </c>
      <c r="Y109" s="231" t="n">
        <v>0</v>
      </c>
      <c r="Z109" s="232" t="n">
        <v>1</v>
      </c>
      <c r="AA109" s="232" t="n">
        <v>0</v>
      </c>
      <c r="AB109" s="232" t="n">
        <v>0</v>
      </c>
      <c r="AC109" s="232" t="n">
        <v>0</v>
      </c>
      <c r="AD109" s="232" t="n">
        <v>0</v>
      </c>
      <c r="AE109" s="232" t="n">
        <v>1</v>
      </c>
      <c r="AF109" s="232" t="n">
        <v>0</v>
      </c>
      <c r="AG109" s="232" t="n">
        <v>0</v>
      </c>
      <c r="AH109" s="232" t="n">
        <v>0</v>
      </c>
      <c r="AI109" s="232" t="n">
        <v>0</v>
      </c>
      <c r="AJ109" s="232" t="n">
        <v>1</v>
      </c>
      <c r="AK109" s="232" t="n">
        <v>0</v>
      </c>
      <c r="AL109" s="232" t="n">
        <v>0</v>
      </c>
      <c r="AM109" s="232" t="n">
        <v>0</v>
      </c>
      <c r="AN109" s="232" t="n">
        <v>0</v>
      </c>
      <c r="AO109" s="232" t="n">
        <v>1</v>
      </c>
      <c r="AP109" s="232" t="n">
        <v>0</v>
      </c>
      <c r="AQ109" s="232" t="n">
        <v>0</v>
      </c>
      <c r="AR109" s="232" t="n">
        <v>0</v>
      </c>
      <c r="AS109" s="232" t="n">
        <v>0</v>
      </c>
      <c r="AT109" s="232" t="n">
        <v>1</v>
      </c>
      <c r="AU109" s="232" t="n">
        <v>0</v>
      </c>
      <c r="AV109" s="232" t="n">
        <v>0</v>
      </c>
      <c r="AW109" s="232" t="n">
        <v>0</v>
      </c>
      <c r="AX109" s="232" t="n">
        <v>0</v>
      </c>
      <c r="AY109" s="232" t="n">
        <v>1</v>
      </c>
      <c r="AZ109" s="232" t="n">
        <v>0</v>
      </c>
      <c r="BA109" s="232" t="n">
        <v>0</v>
      </c>
      <c r="BB109" s="232" t="n">
        <v>0</v>
      </c>
      <c r="BC109" s="232" t="n">
        <v>0</v>
      </c>
      <c r="BD109" s="232" t="n">
        <v>1</v>
      </c>
      <c r="BE109" s="232" t="n">
        <v>0</v>
      </c>
      <c r="BF109" s="232" t="n">
        <v>0</v>
      </c>
      <c r="BG109" s="232" t="n">
        <v>0</v>
      </c>
      <c r="BH109" s="232" t="n">
        <v>0</v>
      </c>
      <c r="BI109" s="232"/>
      <c r="BJ109" s="232"/>
      <c r="BK109" s="232"/>
      <c r="BM109" s="217"/>
      <c r="BN109" s="232"/>
      <c r="BO109" s="232"/>
      <c r="BP109" s="232"/>
      <c r="BS109" s="232"/>
      <c r="BT109" s="232"/>
      <c r="BU109" s="232"/>
      <c r="BW109" s="217"/>
      <c r="BX109" s="233"/>
      <c r="BY109" s="233"/>
      <c r="BZ109" s="233"/>
      <c r="CA109" s="233"/>
      <c r="CB109" s="234"/>
      <c r="CC109" s="233"/>
      <c r="CD109" s="233"/>
      <c r="CE109" s="233"/>
      <c r="CF109" s="233"/>
      <c r="CG109" s="234"/>
      <c r="CH109" s="233"/>
      <c r="CI109" s="233"/>
      <c r="CJ109" s="233"/>
      <c r="CK109" s="233"/>
      <c r="CL109" s="234"/>
      <c r="CM109" s="233"/>
      <c r="CN109" s="233"/>
      <c r="CO109" s="233"/>
      <c r="CP109" s="233"/>
      <c r="CQ109" s="234"/>
      <c r="CR109" s="233"/>
      <c r="CS109" s="233"/>
      <c r="CT109" s="233"/>
      <c r="CU109" s="233"/>
      <c r="CV109" s="234"/>
      <c r="CW109" s="233"/>
      <c r="CX109" s="233"/>
      <c r="CY109" s="233"/>
      <c r="CZ109" s="233"/>
      <c r="DA109" s="234"/>
      <c r="DB109" s="233"/>
      <c r="DC109" s="233"/>
      <c r="DD109" s="233"/>
      <c r="DE109" s="233"/>
      <c r="DF109" s="234"/>
      <c r="DG109" s="233"/>
      <c r="DH109" s="233"/>
      <c r="DI109" s="233"/>
      <c r="DJ109" s="233"/>
      <c r="DK109" s="234"/>
    </row>
    <row r="110" customFormat="false" ht="12.75" hidden="false" customHeight="false" outlineLevel="0" collapsed="false">
      <c r="A110" s="232" t="n">
        <v>1</v>
      </c>
      <c r="B110" s="232" t="n">
        <v>0</v>
      </c>
      <c r="C110" s="232" t="n">
        <v>0</v>
      </c>
      <c r="D110" s="232" t="n">
        <v>0</v>
      </c>
      <c r="E110" s="232" t="n">
        <v>0</v>
      </c>
      <c r="F110" s="232" t="n">
        <v>1</v>
      </c>
      <c r="G110" s="232" t="n">
        <v>0</v>
      </c>
      <c r="H110" s="232" t="n">
        <v>0</v>
      </c>
      <c r="I110" s="232" t="n">
        <v>0</v>
      </c>
      <c r="J110" s="235" t="n">
        <v>0</v>
      </c>
      <c r="K110" s="232" t="n">
        <v>1</v>
      </c>
      <c r="L110" s="232" t="n">
        <v>0</v>
      </c>
      <c r="M110" s="232" t="n">
        <v>0</v>
      </c>
      <c r="N110" s="232" t="n">
        <v>0</v>
      </c>
      <c r="O110" s="232" t="n">
        <v>0</v>
      </c>
      <c r="P110" s="232" t="n">
        <v>1</v>
      </c>
      <c r="Q110" s="232" t="n">
        <v>0</v>
      </c>
      <c r="R110" s="232" t="n">
        <v>0</v>
      </c>
      <c r="S110" s="232" t="n">
        <v>0</v>
      </c>
      <c r="T110" s="232" t="n">
        <v>0</v>
      </c>
      <c r="U110" s="231" t="n">
        <v>1</v>
      </c>
      <c r="V110" s="231" t="n">
        <v>0</v>
      </c>
      <c r="W110" s="231" t="n">
        <v>0</v>
      </c>
      <c r="X110" s="231" t="n">
        <v>0</v>
      </c>
      <c r="Y110" s="231" t="n">
        <v>0</v>
      </c>
      <c r="Z110" s="232" t="n">
        <v>1</v>
      </c>
      <c r="AA110" s="232" t="n">
        <v>0</v>
      </c>
      <c r="AB110" s="232" t="n">
        <v>0</v>
      </c>
      <c r="AC110" s="232" t="n">
        <v>0</v>
      </c>
      <c r="AD110" s="232" t="n">
        <v>0</v>
      </c>
      <c r="AE110" s="232" t="n">
        <v>1</v>
      </c>
      <c r="AF110" s="232" t="n">
        <v>0</v>
      </c>
      <c r="AG110" s="232" t="n">
        <v>0</v>
      </c>
      <c r="AH110" s="232" t="n">
        <v>0</v>
      </c>
      <c r="AI110" s="232" t="n">
        <v>0</v>
      </c>
      <c r="AJ110" s="232" t="n">
        <v>1</v>
      </c>
      <c r="AK110" s="232" t="n">
        <v>0</v>
      </c>
      <c r="AL110" s="232" t="n">
        <v>0</v>
      </c>
      <c r="AM110" s="232" t="n">
        <v>0</v>
      </c>
      <c r="AN110" s="232" t="n">
        <v>0</v>
      </c>
      <c r="AO110" s="232" t="n">
        <v>1</v>
      </c>
      <c r="AP110" s="232" t="n">
        <v>0</v>
      </c>
      <c r="AQ110" s="232" t="n">
        <v>0</v>
      </c>
      <c r="AR110" s="232" t="n">
        <v>0</v>
      </c>
      <c r="AS110" s="232" t="n">
        <v>0</v>
      </c>
      <c r="AT110" s="232" t="n">
        <v>1</v>
      </c>
      <c r="AU110" s="232" t="n">
        <v>0</v>
      </c>
      <c r="AV110" s="232" t="n">
        <v>0</v>
      </c>
      <c r="AW110" s="232" t="n">
        <v>0</v>
      </c>
      <c r="AX110" s="232" t="n">
        <v>0</v>
      </c>
      <c r="AY110" s="232" t="n">
        <v>1</v>
      </c>
      <c r="AZ110" s="232" t="n">
        <v>0</v>
      </c>
      <c r="BA110" s="232" t="n">
        <v>0</v>
      </c>
      <c r="BB110" s="232" t="n">
        <v>0</v>
      </c>
      <c r="BC110" s="232" t="n">
        <v>0</v>
      </c>
      <c r="BD110" s="232" t="n">
        <v>1</v>
      </c>
      <c r="BE110" s="232" t="n">
        <v>0</v>
      </c>
      <c r="BF110" s="232" t="n">
        <v>0</v>
      </c>
      <c r="BG110" s="232" t="n">
        <v>0</v>
      </c>
      <c r="BH110" s="232" t="n">
        <v>0</v>
      </c>
      <c r="BI110" s="232"/>
      <c r="BJ110" s="232"/>
      <c r="BK110" s="232"/>
      <c r="BM110" s="217"/>
      <c r="BN110" s="232"/>
      <c r="BO110" s="232"/>
      <c r="BP110" s="232"/>
      <c r="BS110" s="232"/>
      <c r="BT110" s="232"/>
      <c r="BU110" s="232"/>
      <c r="BW110" s="217"/>
      <c r="BX110" s="233"/>
      <c r="BY110" s="233"/>
      <c r="BZ110" s="233"/>
      <c r="CA110" s="233"/>
      <c r="CB110" s="234"/>
      <c r="CC110" s="233"/>
      <c r="CD110" s="233"/>
      <c r="CE110" s="233"/>
      <c r="CF110" s="233"/>
      <c r="CG110" s="234"/>
      <c r="CH110" s="233"/>
      <c r="CI110" s="233"/>
      <c r="CJ110" s="233"/>
      <c r="CK110" s="233"/>
      <c r="CL110" s="234"/>
      <c r="CM110" s="233"/>
      <c r="CN110" s="233"/>
      <c r="CO110" s="233"/>
      <c r="CP110" s="233"/>
      <c r="CQ110" s="234"/>
      <c r="CR110" s="233"/>
      <c r="CS110" s="233"/>
      <c r="CT110" s="233"/>
      <c r="CU110" s="233"/>
      <c r="CV110" s="234"/>
      <c r="CW110" s="233"/>
      <c r="CX110" s="233"/>
      <c r="CY110" s="233"/>
      <c r="CZ110" s="233"/>
      <c r="DA110" s="234"/>
      <c r="DB110" s="233"/>
      <c r="DC110" s="233"/>
      <c r="DD110" s="233"/>
      <c r="DE110" s="233"/>
      <c r="DF110" s="234"/>
      <c r="DG110" s="233"/>
      <c r="DH110" s="233"/>
      <c r="DI110" s="233"/>
      <c r="DJ110" s="233"/>
      <c r="DK110" s="234"/>
    </row>
    <row r="111" customFormat="false" ht="12.75" hidden="false" customHeight="false" outlineLevel="0" collapsed="false">
      <c r="A111" s="232" t="n">
        <v>1</v>
      </c>
      <c r="B111" s="232" t="n">
        <v>0</v>
      </c>
      <c r="C111" s="232" t="n">
        <v>0</v>
      </c>
      <c r="D111" s="232" t="n">
        <v>0</v>
      </c>
      <c r="E111" s="232" t="n">
        <v>0</v>
      </c>
      <c r="F111" s="232" t="n">
        <v>1</v>
      </c>
      <c r="G111" s="232" t="n">
        <v>0</v>
      </c>
      <c r="H111" s="232" t="n">
        <v>0</v>
      </c>
      <c r="I111" s="232" t="n">
        <v>0</v>
      </c>
      <c r="J111" s="235" t="n">
        <v>0</v>
      </c>
      <c r="K111" s="232" t="n">
        <v>1</v>
      </c>
      <c r="L111" s="232" t="n">
        <v>0</v>
      </c>
      <c r="M111" s="232" t="n">
        <v>0</v>
      </c>
      <c r="N111" s="232" t="n">
        <v>0</v>
      </c>
      <c r="O111" s="232" t="n">
        <v>0</v>
      </c>
      <c r="P111" s="232" t="n">
        <v>1</v>
      </c>
      <c r="Q111" s="232" t="n">
        <v>0</v>
      </c>
      <c r="R111" s="232" t="n">
        <v>0</v>
      </c>
      <c r="S111" s="232" t="n">
        <v>0</v>
      </c>
      <c r="T111" s="232" t="n">
        <v>0</v>
      </c>
      <c r="U111" s="231" t="n">
        <v>1</v>
      </c>
      <c r="V111" s="231" t="n">
        <v>0</v>
      </c>
      <c r="W111" s="231" t="n">
        <v>0</v>
      </c>
      <c r="X111" s="231" t="n">
        <v>0</v>
      </c>
      <c r="Y111" s="231" t="n">
        <v>0</v>
      </c>
      <c r="Z111" s="232" t="n">
        <v>1</v>
      </c>
      <c r="AA111" s="232" t="n">
        <v>0</v>
      </c>
      <c r="AB111" s="232" t="n">
        <v>0</v>
      </c>
      <c r="AC111" s="232" t="n">
        <v>0</v>
      </c>
      <c r="AD111" s="232" t="n">
        <v>0</v>
      </c>
      <c r="AE111" s="232" t="n">
        <v>1</v>
      </c>
      <c r="AF111" s="232" t="n">
        <v>0</v>
      </c>
      <c r="AG111" s="232" t="n">
        <v>0</v>
      </c>
      <c r="AH111" s="232" t="n">
        <v>0</v>
      </c>
      <c r="AI111" s="232" t="n">
        <v>0</v>
      </c>
      <c r="AJ111" s="232" t="n">
        <v>1</v>
      </c>
      <c r="AK111" s="232" t="n">
        <v>0</v>
      </c>
      <c r="AL111" s="232" t="n">
        <v>0</v>
      </c>
      <c r="AM111" s="232" t="n">
        <v>0</v>
      </c>
      <c r="AN111" s="232" t="n">
        <v>0</v>
      </c>
      <c r="AO111" s="232" t="n">
        <v>1</v>
      </c>
      <c r="AP111" s="232" t="n">
        <v>0</v>
      </c>
      <c r="AQ111" s="232" t="n">
        <v>0</v>
      </c>
      <c r="AR111" s="232" t="n">
        <v>0</v>
      </c>
      <c r="AS111" s="232" t="n">
        <v>0</v>
      </c>
      <c r="AT111" s="232" t="n">
        <v>1</v>
      </c>
      <c r="AU111" s="232" t="n">
        <v>0</v>
      </c>
      <c r="AV111" s="232" t="n">
        <v>0</v>
      </c>
      <c r="AW111" s="232" t="n">
        <v>0</v>
      </c>
      <c r="AX111" s="232" t="n">
        <v>0</v>
      </c>
      <c r="AY111" s="232" t="n">
        <v>1</v>
      </c>
      <c r="AZ111" s="232" t="n">
        <v>0</v>
      </c>
      <c r="BA111" s="232" t="n">
        <v>0</v>
      </c>
      <c r="BB111" s="232" t="n">
        <v>0</v>
      </c>
      <c r="BC111" s="232" t="n">
        <v>0</v>
      </c>
      <c r="BD111" s="232" t="n">
        <v>1</v>
      </c>
      <c r="BE111" s="232" t="n">
        <v>0</v>
      </c>
      <c r="BF111" s="232" t="n">
        <v>0</v>
      </c>
      <c r="BG111" s="232" t="n">
        <v>0</v>
      </c>
      <c r="BH111" s="232" t="n">
        <v>0</v>
      </c>
      <c r="BI111" s="232"/>
      <c r="BJ111" s="232"/>
      <c r="BK111" s="232"/>
      <c r="BM111" s="217"/>
      <c r="BN111" s="232"/>
      <c r="BO111" s="232"/>
      <c r="BP111" s="232"/>
      <c r="BS111" s="232"/>
      <c r="BT111" s="232"/>
      <c r="BU111" s="232"/>
      <c r="BW111" s="217"/>
      <c r="BX111" s="233"/>
      <c r="BY111" s="233"/>
      <c r="BZ111" s="233"/>
      <c r="CA111" s="233"/>
      <c r="CB111" s="234"/>
      <c r="CC111" s="233"/>
      <c r="CD111" s="233"/>
      <c r="CE111" s="233"/>
      <c r="CF111" s="233"/>
      <c r="CG111" s="234"/>
      <c r="CH111" s="233"/>
      <c r="CI111" s="233"/>
      <c r="CJ111" s="233"/>
      <c r="CK111" s="233"/>
      <c r="CL111" s="234"/>
      <c r="CM111" s="233"/>
      <c r="CN111" s="233"/>
      <c r="CO111" s="233"/>
      <c r="CP111" s="233"/>
      <c r="CQ111" s="234"/>
      <c r="CR111" s="233"/>
      <c r="CS111" s="233"/>
      <c r="CT111" s="233"/>
      <c r="CU111" s="233"/>
      <c r="CV111" s="234"/>
      <c r="CW111" s="233"/>
      <c r="CX111" s="233"/>
      <c r="CY111" s="233"/>
      <c r="CZ111" s="233"/>
      <c r="DA111" s="234"/>
      <c r="DB111" s="233"/>
      <c r="DC111" s="233"/>
      <c r="DD111" s="233"/>
      <c r="DE111" s="233"/>
      <c r="DF111" s="234"/>
      <c r="DG111" s="233"/>
      <c r="DH111" s="233"/>
      <c r="DI111" s="233"/>
      <c r="DJ111" s="233"/>
      <c r="DK111" s="234"/>
    </row>
    <row r="112" customFormat="false" ht="12.75" hidden="false" customHeight="false" outlineLevel="0" collapsed="false">
      <c r="A112" s="232" t="n">
        <v>1</v>
      </c>
      <c r="B112" s="232" t="n">
        <v>0</v>
      </c>
      <c r="C112" s="232" t="n">
        <v>0</v>
      </c>
      <c r="D112" s="232" t="n">
        <v>0</v>
      </c>
      <c r="E112" s="232" t="n">
        <v>0</v>
      </c>
      <c r="F112" s="232" t="n">
        <v>1</v>
      </c>
      <c r="G112" s="232" t="n">
        <v>0</v>
      </c>
      <c r="H112" s="232" t="n">
        <v>0</v>
      </c>
      <c r="I112" s="232" t="n">
        <v>0</v>
      </c>
      <c r="J112" s="235" t="n">
        <v>0</v>
      </c>
      <c r="K112" s="232" t="n">
        <v>1</v>
      </c>
      <c r="L112" s="232" t="n">
        <v>0</v>
      </c>
      <c r="M112" s="232" t="n">
        <v>0</v>
      </c>
      <c r="N112" s="232" t="n">
        <v>0</v>
      </c>
      <c r="O112" s="232" t="n">
        <v>0</v>
      </c>
      <c r="P112" s="232" t="n">
        <v>1</v>
      </c>
      <c r="Q112" s="232" t="n">
        <v>0</v>
      </c>
      <c r="R112" s="232" t="n">
        <v>0</v>
      </c>
      <c r="S112" s="232" t="n">
        <v>0</v>
      </c>
      <c r="T112" s="232" t="n">
        <v>0</v>
      </c>
      <c r="U112" s="231" t="n">
        <v>1</v>
      </c>
      <c r="V112" s="231" t="n">
        <v>0</v>
      </c>
      <c r="W112" s="231" t="n">
        <v>0</v>
      </c>
      <c r="X112" s="231" t="n">
        <v>0</v>
      </c>
      <c r="Y112" s="231" t="n">
        <v>0</v>
      </c>
      <c r="Z112" s="232" t="n">
        <v>1</v>
      </c>
      <c r="AA112" s="232" t="n">
        <v>0</v>
      </c>
      <c r="AB112" s="232" t="n">
        <v>0</v>
      </c>
      <c r="AC112" s="232" t="n">
        <v>0</v>
      </c>
      <c r="AD112" s="232" t="n">
        <v>0</v>
      </c>
      <c r="AE112" s="232" t="n">
        <v>1</v>
      </c>
      <c r="AF112" s="232" t="n">
        <v>0</v>
      </c>
      <c r="AG112" s="232" t="n">
        <v>0</v>
      </c>
      <c r="AH112" s="232" t="n">
        <v>0</v>
      </c>
      <c r="AI112" s="232" t="n">
        <v>0</v>
      </c>
      <c r="AJ112" s="232" t="n">
        <v>1</v>
      </c>
      <c r="AK112" s="232" t="n">
        <v>0</v>
      </c>
      <c r="AL112" s="232" t="n">
        <v>0</v>
      </c>
      <c r="AM112" s="232" t="n">
        <v>0</v>
      </c>
      <c r="AN112" s="232" t="n">
        <v>0</v>
      </c>
      <c r="AO112" s="232" t="n">
        <v>1</v>
      </c>
      <c r="AP112" s="232" t="n">
        <v>0</v>
      </c>
      <c r="AQ112" s="232" t="n">
        <v>0</v>
      </c>
      <c r="AR112" s="232" t="n">
        <v>0</v>
      </c>
      <c r="AS112" s="232" t="n">
        <v>0</v>
      </c>
      <c r="AT112" s="232" t="n">
        <v>1</v>
      </c>
      <c r="AU112" s="232" t="n">
        <v>0</v>
      </c>
      <c r="AV112" s="232" t="n">
        <v>0</v>
      </c>
      <c r="AW112" s="232" t="n">
        <v>0</v>
      </c>
      <c r="AX112" s="232" t="n">
        <v>0</v>
      </c>
      <c r="AY112" s="232" t="n">
        <v>1</v>
      </c>
      <c r="AZ112" s="232" t="n">
        <v>0</v>
      </c>
      <c r="BA112" s="232" t="n">
        <v>0</v>
      </c>
      <c r="BB112" s="232" t="n">
        <v>0</v>
      </c>
      <c r="BC112" s="232" t="n">
        <v>0</v>
      </c>
      <c r="BD112" s="232" t="n">
        <v>1</v>
      </c>
      <c r="BE112" s="232" t="n">
        <v>0</v>
      </c>
      <c r="BF112" s="232" t="n">
        <v>0</v>
      </c>
      <c r="BG112" s="232" t="n">
        <v>0</v>
      </c>
      <c r="BH112" s="232" t="n">
        <v>0</v>
      </c>
      <c r="BI112" s="232"/>
      <c r="BJ112" s="232"/>
      <c r="BK112" s="232"/>
      <c r="BM112" s="217"/>
      <c r="BN112" s="232"/>
      <c r="BO112" s="232"/>
      <c r="BP112" s="232"/>
      <c r="BS112" s="232"/>
      <c r="BT112" s="232"/>
      <c r="BU112" s="232"/>
      <c r="BW112" s="217"/>
      <c r="BX112" s="233"/>
      <c r="BY112" s="233"/>
      <c r="BZ112" s="233"/>
      <c r="CA112" s="233"/>
      <c r="CB112" s="234"/>
      <c r="CC112" s="233"/>
      <c r="CD112" s="233"/>
      <c r="CE112" s="233"/>
      <c r="CF112" s="233"/>
      <c r="CG112" s="234"/>
      <c r="CH112" s="233"/>
      <c r="CI112" s="233"/>
      <c r="CJ112" s="233"/>
      <c r="CK112" s="233"/>
      <c r="CL112" s="234"/>
      <c r="CM112" s="233"/>
      <c r="CN112" s="233"/>
      <c r="CO112" s="233"/>
      <c r="CP112" s="233"/>
      <c r="CQ112" s="234"/>
      <c r="CR112" s="233"/>
      <c r="CS112" s="233"/>
      <c r="CT112" s="233"/>
      <c r="CU112" s="233"/>
      <c r="CV112" s="234"/>
      <c r="CW112" s="233"/>
      <c r="CX112" s="233"/>
      <c r="CY112" s="233"/>
      <c r="CZ112" s="233"/>
      <c r="DA112" s="234"/>
      <c r="DB112" s="233"/>
      <c r="DC112" s="233"/>
      <c r="DD112" s="233"/>
      <c r="DE112" s="233"/>
      <c r="DF112" s="234"/>
      <c r="DG112" s="233"/>
      <c r="DH112" s="233"/>
      <c r="DI112" s="233"/>
      <c r="DJ112" s="233"/>
      <c r="DK112" s="234"/>
    </row>
    <row r="113" customFormat="false" ht="12.75" hidden="false" customHeight="false" outlineLevel="0" collapsed="false">
      <c r="A113" s="232" t="n">
        <v>1</v>
      </c>
      <c r="B113" s="232" t="n">
        <v>0</v>
      </c>
      <c r="C113" s="232" t="n">
        <v>0</v>
      </c>
      <c r="D113" s="232" t="n">
        <v>0</v>
      </c>
      <c r="E113" s="232" t="n">
        <v>0</v>
      </c>
      <c r="F113" s="232" t="n">
        <v>1</v>
      </c>
      <c r="G113" s="232" t="n">
        <v>0</v>
      </c>
      <c r="H113" s="232" t="n">
        <v>0</v>
      </c>
      <c r="I113" s="232" t="n">
        <v>0</v>
      </c>
      <c r="J113" s="235" t="n">
        <v>0</v>
      </c>
      <c r="K113" s="232" t="n">
        <v>1</v>
      </c>
      <c r="L113" s="232" t="n">
        <v>0</v>
      </c>
      <c r="M113" s="232" t="n">
        <v>0</v>
      </c>
      <c r="N113" s="232" t="n">
        <v>0</v>
      </c>
      <c r="O113" s="232" t="n">
        <v>0</v>
      </c>
      <c r="P113" s="232" t="n">
        <v>1</v>
      </c>
      <c r="Q113" s="232" t="n">
        <v>0</v>
      </c>
      <c r="R113" s="232" t="n">
        <v>0</v>
      </c>
      <c r="S113" s="232" t="n">
        <v>0</v>
      </c>
      <c r="T113" s="232" t="n">
        <v>0</v>
      </c>
      <c r="U113" s="231" t="n">
        <v>1</v>
      </c>
      <c r="V113" s="231" t="n">
        <v>0</v>
      </c>
      <c r="W113" s="231" t="n">
        <v>0</v>
      </c>
      <c r="X113" s="231" t="n">
        <v>0</v>
      </c>
      <c r="Y113" s="231" t="n">
        <v>0</v>
      </c>
      <c r="Z113" s="232" t="n">
        <v>1</v>
      </c>
      <c r="AA113" s="232" t="n">
        <v>0</v>
      </c>
      <c r="AB113" s="232" t="n">
        <v>0</v>
      </c>
      <c r="AC113" s="232" t="n">
        <v>0</v>
      </c>
      <c r="AD113" s="232" t="n">
        <v>0</v>
      </c>
      <c r="AE113" s="232" t="n">
        <v>1</v>
      </c>
      <c r="AF113" s="232" t="n">
        <v>0</v>
      </c>
      <c r="AG113" s="232" t="n">
        <v>0</v>
      </c>
      <c r="AH113" s="232" t="n">
        <v>0</v>
      </c>
      <c r="AI113" s="232" t="n">
        <v>0</v>
      </c>
      <c r="AJ113" s="232" t="n">
        <v>1</v>
      </c>
      <c r="AK113" s="232" t="n">
        <v>0</v>
      </c>
      <c r="AL113" s="232" t="n">
        <v>0</v>
      </c>
      <c r="AM113" s="232" t="n">
        <v>0</v>
      </c>
      <c r="AN113" s="232" t="n">
        <v>0</v>
      </c>
      <c r="AO113" s="232" t="n">
        <v>1</v>
      </c>
      <c r="AP113" s="232" t="n">
        <v>0</v>
      </c>
      <c r="AQ113" s="232" t="n">
        <v>0</v>
      </c>
      <c r="AR113" s="232" t="n">
        <v>0</v>
      </c>
      <c r="AS113" s="232" t="n">
        <v>0</v>
      </c>
      <c r="AT113" s="232" t="n">
        <v>1</v>
      </c>
      <c r="AU113" s="232" t="n">
        <v>0</v>
      </c>
      <c r="AV113" s="232" t="n">
        <v>0</v>
      </c>
      <c r="AW113" s="232" t="n">
        <v>0</v>
      </c>
      <c r="AX113" s="232" t="n">
        <v>0</v>
      </c>
      <c r="AY113" s="232" t="n">
        <v>1</v>
      </c>
      <c r="AZ113" s="232" t="n">
        <v>0</v>
      </c>
      <c r="BA113" s="232" t="n">
        <v>0</v>
      </c>
      <c r="BB113" s="232" t="n">
        <v>0</v>
      </c>
      <c r="BC113" s="232" t="n">
        <v>0</v>
      </c>
      <c r="BD113" s="232" t="n">
        <v>1</v>
      </c>
      <c r="BE113" s="232" t="n">
        <v>0</v>
      </c>
      <c r="BF113" s="232" t="n">
        <v>0</v>
      </c>
      <c r="BG113" s="232" t="n">
        <v>0</v>
      </c>
      <c r="BH113" s="232" t="n">
        <v>0</v>
      </c>
      <c r="BI113" s="232"/>
      <c r="BJ113" s="232"/>
      <c r="BK113" s="232"/>
      <c r="BM113" s="217"/>
      <c r="BN113" s="232"/>
      <c r="BO113" s="232"/>
      <c r="BP113" s="232"/>
      <c r="BS113" s="232"/>
      <c r="BT113" s="232"/>
      <c r="BU113" s="232"/>
      <c r="BW113" s="217"/>
      <c r="BX113" s="233"/>
      <c r="BY113" s="233"/>
      <c r="BZ113" s="233"/>
      <c r="CA113" s="233"/>
      <c r="CB113" s="234"/>
      <c r="CC113" s="233"/>
      <c r="CD113" s="233"/>
      <c r="CE113" s="233"/>
      <c r="CF113" s="233"/>
      <c r="CG113" s="234"/>
      <c r="CH113" s="233"/>
      <c r="CI113" s="233"/>
      <c r="CJ113" s="233"/>
      <c r="CK113" s="233"/>
      <c r="CL113" s="234"/>
      <c r="CM113" s="233"/>
      <c r="CN113" s="233"/>
      <c r="CO113" s="233"/>
      <c r="CP113" s="233"/>
      <c r="CQ113" s="234"/>
      <c r="CR113" s="233"/>
      <c r="CS113" s="233"/>
      <c r="CT113" s="233"/>
      <c r="CU113" s="233"/>
      <c r="CV113" s="234"/>
      <c r="CW113" s="233"/>
      <c r="CX113" s="233"/>
      <c r="CY113" s="233"/>
      <c r="CZ113" s="233"/>
      <c r="DA113" s="234"/>
      <c r="DB113" s="233"/>
      <c r="DC113" s="233"/>
      <c r="DD113" s="233"/>
      <c r="DE113" s="233"/>
      <c r="DF113" s="234"/>
      <c r="DG113" s="233"/>
      <c r="DH113" s="233"/>
      <c r="DI113" s="233"/>
      <c r="DJ113" s="233"/>
      <c r="DK113" s="234"/>
    </row>
    <row r="114" customFormat="false" ht="12.75" hidden="false" customHeight="false" outlineLevel="0" collapsed="false">
      <c r="A114" s="232" t="n">
        <v>1</v>
      </c>
      <c r="B114" s="232" t="n">
        <v>0</v>
      </c>
      <c r="C114" s="232" t="n">
        <v>0</v>
      </c>
      <c r="D114" s="232" t="n">
        <v>0</v>
      </c>
      <c r="E114" s="232" t="n">
        <v>0</v>
      </c>
      <c r="F114" s="232" t="n">
        <v>1</v>
      </c>
      <c r="G114" s="232" t="n">
        <v>0</v>
      </c>
      <c r="H114" s="232" t="n">
        <v>0</v>
      </c>
      <c r="I114" s="232" t="n">
        <v>0</v>
      </c>
      <c r="J114" s="235" t="n">
        <v>0</v>
      </c>
      <c r="K114" s="232" t="n">
        <v>1</v>
      </c>
      <c r="L114" s="232" t="n">
        <v>0</v>
      </c>
      <c r="M114" s="232" t="n">
        <v>0</v>
      </c>
      <c r="N114" s="232" t="n">
        <v>0</v>
      </c>
      <c r="O114" s="232" t="n">
        <v>0</v>
      </c>
      <c r="P114" s="232" t="n">
        <v>1</v>
      </c>
      <c r="Q114" s="232" t="n">
        <v>0</v>
      </c>
      <c r="R114" s="232" t="n">
        <v>0</v>
      </c>
      <c r="S114" s="232" t="n">
        <v>0</v>
      </c>
      <c r="T114" s="232" t="n">
        <v>0</v>
      </c>
      <c r="U114" s="231" t="n">
        <v>1</v>
      </c>
      <c r="V114" s="231" t="n">
        <v>0</v>
      </c>
      <c r="W114" s="231" t="n">
        <v>0</v>
      </c>
      <c r="X114" s="231" t="n">
        <v>0</v>
      </c>
      <c r="Y114" s="231" t="n">
        <v>0</v>
      </c>
      <c r="Z114" s="232" t="n">
        <v>1</v>
      </c>
      <c r="AA114" s="232" t="n">
        <v>0</v>
      </c>
      <c r="AB114" s="232" t="n">
        <v>0</v>
      </c>
      <c r="AC114" s="232" t="n">
        <v>0</v>
      </c>
      <c r="AD114" s="232" t="n">
        <v>0</v>
      </c>
      <c r="AE114" s="232" t="n">
        <v>1</v>
      </c>
      <c r="AF114" s="232" t="n">
        <v>0</v>
      </c>
      <c r="AG114" s="232" t="n">
        <v>0</v>
      </c>
      <c r="AH114" s="232" t="n">
        <v>0</v>
      </c>
      <c r="AI114" s="232" t="n">
        <v>0</v>
      </c>
      <c r="AJ114" s="232" t="n">
        <v>1</v>
      </c>
      <c r="AK114" s="232" t="n">
        <v>0</v>
      </c>
      <c r="AL114" s="232" t="n">
        <v>0</v>
      </c>
      <c r="AM114" s="232" t="n">
        <v>0</v>
      </c>
      <c r="AN114" s="232" t="n">
        <v>0</v>
      </c>
      <c r="AO114" s="232" t="n">
        <v>1</v>
      </c>
      <c r="AP114" s="232" t="n">
        <v>0</v>
      </c>
      <c r="AQ114" s="232" t="n">
        <v>0</v>
      </c>
      <c r="AR114" s="232" t="n">
        <v>0</v>
      </c>
      <c r="AS114" s="232" t="n">
        <v>0</v>
      </c>
      <c r="AT114" s="232" t="n">
        <v>1</v>
      </c>
      <c r="AU114" s="232" t="n">
        <v>0</v>
      </c>
      <c r="AV114" s="232" t="n">
        <v>0</v>
      </c>
      <c r="AW114" s="232" t="n">
        <v>0</v>
      </c>
      <c r="AX114" s="232" t="n">
        <v>0</v>
      </c>
      <c r="AY114" s="232" t="n">
        <v>1</v>
      </c>
      <c r="AZ114" s="232" t="n">
        <v>0</v>
      </c>
      <c r="BA114" s="232" t="n">
        <v>0</v>
      </c>
      <c r="BB114" s="232" t="n">
        <v>0</v>
      </c>
      <c r="BC114" s="232" t="n">
        <v>0</v>
      </c>
      <c r="BD114" s="232" t="n">
        <v>1</v>
      </c>
      <c r="BE114" s="232" t="n">
        <v>0</v>
      </c>
      <c r="BF114" s="232" t="n">
        <v>0</v>
      </c>
      <c r="BG114" s="232" t="n">
        <v>0</v>
      </c>
      <c r="BH114" s="232" t="n">
        <v>0</v>
      </c>
      <c r="BI114" s="232"/>
      <c r="BJ114" s="232"/>
      <c r="BK114" s="232"/>
      <c r="BM114" s="217"/>
      <c r="BN114" s="232"/>
      <c r="BO114" s="232"/>
      <c r="BP114" s="232"/>
      <c r="BS114" s="232"/>
      <c r="BT114" s="232"/>
      <c r="BU114" s="232"/>
      <c r="BW114" s="217"/>
      <c r="BX114" s="233"/>
      <c r="BY114" s="233"/>
      <c r="BZ114" s="233"/>
      <c r="CA114" s="233"/>
      <c r="CB114" s="234"/>
      <c r="CC114" s="233"/>
      <c r="CD114" s="233"/>
      <c r="CE114" s="233"/>
      <c r="CF114" s="233"/>
      <c r="CG114" s="234"/>
      <c r="CH114" s="233"/>
      <c r="CI114" s="233"/>
      <c r="CJ114" s="233"/>
      <c r="CK114" s="233"/>
      <c r="CL114" s="234"/>
      <c r="CM114" s="233"/>
      <c r="CN114" s="233"/>
      <c r="CO114" s="233"/>
      <c r="CP114" s="233"/>
      <c r="CQ114" s="234"/>
      <c r="CR114" s="233"/>
      <c r="CS114" s="233"/>
      <c r="CT114" s="233"/>
      <c r="CU114" s="233"/>
      <c r="CV114" s="234"/>
      <c r="CW114" s="233"/>
      <c r="CX114" s="233"/>
      <c r="CY114" s="233"/>
      <c r="CZ114" s="233"/>
      <c r="DA114" s="234"/>
      <c r="DB114" s="233"/>
      <c r="DC114" s="233"/>
      <c r="DD114" s="233"/>
      <c r="DE114" s="233"/>
      <c r="DF114" s="234"/>
      <c r="DG114" s="233"/>
      <c r="DH114" s="233"/>
      <c r="DI114" s="233"/>
      <c r="DJ114" s="233"/>
      <c r="DK114" s="234"/>
    </row>
    <row r="115" customFormat="false" ht="12.75" hidden="false" customHeight="false" outlineLevel="0" collapsed="false">
      <c r="A115" s="232" t="n">
        <v>1</v>
      </c>
      <c r="B115" s="232" t="n">
        <v>0</v>
      </c>
      <c r="C115" s="232" t="n">
        <v>0</v>
      </c>
      <c r="D115" s="232" t="n">
        <v>0</v>
      </c>
      <c r="E115" s="232" t="n">
        <v>0</v>
      </c>
      <c r="F115" s="232" t="n">
        <v>1</v>
      </c>
      <c r="G115" s="232" t="n">
        <v>0</v>
      </c>
      <c r="H115" s="232" t="n">
        <v>0</v>
      </c>
      <c r="I115" s="232" t="n">
        <v>0</v>
      </c>
      <c r="J115" s="235" t="n">
        <v>0</v>
      </c>
      <c r="K115" s="232" t="n">
        <v>1</v>
      </c>
      <c r="L115" s="232" t="n">
        <v>0</v>
      </c>
      <c r="M115" s="232" t="n">
        <v>0</v>
      </c>
      <c r="N115" s="232" t="n">
        <v>0</v>
      </c>
      <c r="O115" s="232" t="n">
        <v>0</v>
      </c>
      <c r="P115" s="232" t="n">
        <v>1</v>
      </c>
      <c r="Q115" s="232" t="n">
        <v>0</v>
      </c>
      <c r="R115" s="232" t="n">
        <v>0</v>
      </c>
      <c r="S115" s="232" t="n">
        <v>0</v>
      </c>
      <c r="T115" s="232" t="n">
        <v>0</v>
      </c>
      <c r="U115" s="231" t="n">
        <v>1</v>
      </c>
      <c r="V115" s="231" t="n">
        <v>0</v>
      </c>
      <c r="W115" s="231" t="n">
        <v>0</v>
      </c>
      <c r="X115" s="231" t="n">
        <v>0</v>
      </c>
      <c r="Y115" s="231" t="n">
        <v>0</v>
      </c>
      <c r="Z115" s="232" t="n">
        <v>1</v>
      </c>
      <c r="AA115" s="232" t="n">
        <v>0</v>
      </c>
      <c r="AB115" s="232" t="n">
        <v>0</v>
      </c>
      <c r="AC115" s="232" t="n">
        <v>0</v>
      </c>
      <c r="AD115" s="232" t="n">
        <v>0</v>
      </c>
      <c r="AE115" s="232" t="n">
        <v>1</v>
      </c>
      <c r="AF115" s="232" t="n">
        <v>0</v>
      </c>
      <c r="AG115" s="232" t="n">
        <v>0</v>
      </c>
      <c r="AH115" s="232" t="n">
        <v>0</v>
      </c>
      <c r="AI115" s="232" t="n">
        <v>0</v>
      </c>
      <c r="AJ115" s="232" t="n">
        <v>1</v>
      </c>
      <c r="AK115" s="232" t="n">
        <v>0</v>
      </c>
      <c r="AL115" s="232" t="n">
        <v>0</v>
      </c>
      <c r="AM115" s="232" t="n">
        <v>0</v>
      </c>
      <c r="AN115" s="232" t="n">
        <v>0</v>
      </c>
      <c r="AO115" s="232" t="n">
        <v>1</v>
      </c>
      <c r="AP115" s="232" t="n">
        <v>0</v>
      </c>
      <c r="AQ115" s="232" t="n">
        <v>0</v>
      </c>
      <c r="AR115" s="232" t="n">
        <v>0</v>
      </c>
      <c r="AS115" s="232" t="n">
        <v>0</v>
      </c>
      <c r="AT115" s="232" t="n">
        <v>1</v>
      </c>
      <c r="AU115" s="232" t="n">
        <v>0</v>
      </c>
      <c r="AV115" s="232" t="n">
        <v>0</v>
      </c>
      <c r="AW115" s="232" t="n">
        <v>0</v>
      </c>
      <c r="AX115" s="232" t="n">
        <v>0</v>
      </c>
      <c r="AY115" s="232" t="n">
        <v>1</v>
      </c>
      <c r="AZ115" s="232" t="n">
        <v>0</v>
      </c>
      <c r="BA115" s="232" t="n">
        <v>0</v>
      </c>
      <c r="BB115" s="232" t="n">
        <v>0</v>
      </c>
      <c r="BC115" s="232" t="n">
        <v>0</v>
      </c>
      <c r="BD115" s="232" t="n">
        <v>1</v>
      </c>
      <c r="BE115" s="232" t="n">
        <v>0</v>
      </c>
      <c r="BF115" s="232" t="n">
        <v>0</v>
      </c>
      <c r="BG115" s="232" t="n">
        <v>0</v>
      </c>
      <c r="BH115" s="232" t="n">
        <v>0</v>
      </c>
      <c r="BI115" s="232"/>
      <c r="BJ115" s="232"/>
      <c r="BK115" s="232"/>
      <c r="BM115" s="217"/>
      <c r="BN115" s="232"/>
      <c r="BO115" s="232"/>
      <c r="BP115" s="232"/>
      <c r="BS115" s="232"/>
      <c r="BT115" s="232"/>
      <c r="BU115" s="232"/>
      <c r="BW115" s="217"/>
      <c r="BX115" s="233"/>
      <c r="BY115" s="233"/>
      <c r="BZ115" s="233"/>
      <c r="CA115" s="233"/>
      <c r="CB115" s="234"/>
      <c r="CC115" s="233"/>
      <c r="CD115" s="233"/>
      <c r="CE115" s="233"/>
      <c r="CF115" s="233"/>
      <c r="CG115" s="234"/>
      <c r="CH115" s="233"/>
      <c r="CI115" s="233"/>
      <c r="CJ115" s="233"/>
      <c r="CK115" s="233"/>
      <c r="CL115" s="234"/>
      <c r="CM115" s="233"/>
      <c r="CN115" s="233"/>
      <c r="CO115" s="233"/>
      <c r="CP115" s="233"/>
      <c r="CQ115" s="234"/>
      <c r="CR115" s="233"/>
      <c r="CS115" s="233"/>
      <c r="CT115" s="233"/>
      <c r="CU115" s="233"/>
      <c r="CV115" s="234"/>
      <c r="CW115" s="233"/>
      <c r="CX115" s="233"/>
      <c r="CY115" s="233"/>
      <c r="CZ115" s="233"/>
      <c r="DA115" s="234"/>
      <c r="DB115" s="233"/>
      <c r="DC115" s="233"/>
      <c r="DD115" s="233"/>
      <c r="DE115" s="233"/>
      <c r="DF115" s="234"/>
      <c r="DG115" s="233"/>
      <c r="DH115" s="233"/>
      <c r="DI115" s="233"/>
      <c r="DJ115" s="233"/>
      <c r="DK115" s="234"/>
    </row>
    <row r="116" customFormat="false" ht="12.75" hidden="false" customHeight="false" outlineLevel="0" collapsed="false">
      <c r="A116" s="232" t="n">
        <v>1</v>
      </c>
      <c r="B116" s="232" t="n">
        <v>0</v>
      </c>
      <c r="C116" s="232" t="n">
        <v>0</v>
      </c>
      <c r="D116" s="232" t="n">
        <v>0</v>
      </c>
      <c r="E116" s="232" t="n">
        <v>0</v>
      </c>
      <c r="F116" s="232" t="n">
        <v>1</v>
      </c>
      <c r="G116" s="232" t="n">
        <v>0</v>
      </c>
      <c r="H116" s="232" t="n">
        <v>0</v>
      </c>
      <c r="I116" s="232" t="n">
        <v>0</v>
      </c>
      <c r="J116" s="235" t="n">
        <v>0</v>
      </c>
      <c r="K116" s="232" t="n">
        <v>1</v>
      </c>
      <c r="L116" s="232" t="n">
        <v>0</v>
      </c>
      <c r="M116" s="232" t="n">
        <v>0</v>
      </c>
      <c r="N116" s="232" t="n">
        <v>0</v>
      </c>
      <c r="O116" s="232" t="n">
        <v>0</v>
      </c>
      <c r="P116" s="232" t="n">
        <v>1</v>
      </c>
      <c r="Q116" s="232" t="n">
        <v>0</v>
      </c>
      <c r="R116" s="232" t="n">
        <v>0</v>
      </c>
      <c r="S116" s="232" t="n">
        <v>0</v>
      </c>
      <c r="T116" s="232" t="n">
        <v>0</v>
      </c>
      <c r="U116" s="231" t="n">
        <v>1</v>
      </c>
      <c r="V116" s="231" t="n">
        <v>0</v>
      </c>
      <c r="W116" s="231" t="n">
        <v>0</v>
      </c>
      <c r="X116" s="231" t="n">
        <v>0</v>
      </c>
      <c r="Y116" s="231" t="n">
        <v>0</v>
      </c>
      <c r="Z116" s="232" t="n">
        <v>1</v>
      </c>
      <c r="AA116" s="232" t="n">
        <v>0</v>
      </c>
      <c r="AB116" s="232" t="n">
        <v>0</v>
      </c>
      <c r="AC116" s="232" t="n">
        <v>0</v>
      </c>
      <c r="AD116" s="232" t="n">
        <v>0</v>
      </c>
      <c r="AE116" s="232" t="n">
        <v>1</v>
      </c>
      <c r="AF116" s="232" t="n">
        <v>0</v>
      </c>
      <c r="AG116" s="232" t="n">
        <v>0</v>
      </c>
      <c r="AH116" s="232" t="n">
        <v>0</v>
      </c>
      <c r="AI116" s="232" t="n">
        <v>0</v>
      </c>
      <c r="AJ116" s="232" t="n">
        <v>1</v>
      </c>
      <c r="AK116" s="232" t="n">
        <v>0</v>
      </c>
      <c r="AL116" s="232" t="n">
        <v>0</v>
      </c>
      <c r="AM116" s="232" t="n">
        <v>0</v>
      </c>
      <c r="AN116" s="232" t="n">
        <v>0</v>
      </c>
      <c r="AO116" s="232" t="n">
        <v>1</v>
      </c>
      <c r="AP116" s="232" t="n">
        <v>0</v>
      </c>
      <c r="AQ116" s="232" t="n">
        <v>0</v>
      </c>
      <c r="AR116" s="232" t="n">
        <v>0</v>
      </c>
      <c r="AS116" s="232" t="n">
        <v>0</v>
      </c>
      <c r="AT116" s="232" t="n">
        <v>1</v>
      </c>
      <c r="AU116" s="232" t="n">
        <v>0</v>
      </c>
      <c r="AV116" s="232" t="n">
        <v>0</v>
      </c>
      <c r="AW116" s="232" t="n">
        <v>0</v>
      </c>
      <c r="AX116" s="232" t="n">
        <v>0</v>
      </c>
      <c r="AY116" s="232" t="n">
        <v>1</v>
      </c>
      <c r="AZ116" s="232" t="n">
        <v>0</v>
      </c>
      <c r="BA116" s="232" t="n">
        <v>0</v>
      </c>
      <c r="BB116" s="232" t="n">
        <v>0</v>
      </c>
      <c r="BC116" s="232" t="n">
        <v>0</v>
      </c>
      <c r="BD116" s="232" t="n">
        <v>1</v>
      </c>
      <c r="BE116" s="232" t="n">
        <v>0</v>
      </c>
      <c r="BF116" s="232" t="n">
        <v>0</v>
      </c>
      <c r="BG116" s="232" t="n">
        <v>0</v>
      </c>
      <c r="BH116" s="232" t="n">
        <v>0</v>
      </c>
      <c r="BI116" s="232"/>
      <c r="BJ116" s="232"/>
      <c r="BK116" s="232"/>
      <c r="BM116" s="217"/>
      <c r="BN116" s="232"/>
      <c r="BO116" s="232"/>
      <c r="BP116" s="232"/>
      <c r="BS116" s="232"/>
      <c r="BT116" s="232"/>
      <c r="BU116" s="232"/>
      <c r="BW116" s="217"/>
      <c r="BX116" s="233"/>
      <c r="BY116" s="233"/>
      <c r="BZ116" s="233"/>
      <c r="CA116" s="233"/>
      <c r="CB116" s="234"/>
      <c r="CC116" s="233"/>
      <c r="CD116" s="233"/>
      <c r="CE116" s="233"/>
      <c r="CF116" s="233"/>
      <c r="CG116" s="234"/>
      <c r="CH116" s="233"/>
      <c r="CI116" s="233"/>
      <c r="CJ116" s="233"/>
      <c r="CK116" s="233"/>
      <c r="CL116" s="234"/>
      <c r="CM116" s="233"/>
      <c r="CN116" s="233"/>
      <c r="CO116" s="233"/>
      <c r="CP116" s="233"/>
      <c r="CQ116" s="234"/>
      <c r="CR116" s="233"/>
      <c r="CS116" s="233"/>
      <c r="CT116" s="233"/>
      <c r="CU116" s="233"/>
      <c r="CV116" s="234"/>
      <c r="CW116" s="233"/>
      <c r="CX116" s="233"/>
      <c r="CY116" s="233"/>
      <c r="CZ116" s="233"/>
      <c r="DA116" s="234"/>
      <c r="DB116" s="233"/>
      <c r="DC116" s="233"/>
      <c r="DD116" s="233"/>
      <c r="DE116" s="233"/>
      <c r="DF116" s="234"/>
      <c r="DG116" s="233"/>
      <c r="DH116" s="233"/>
      <c r="DI116" s="233"/>
      <c r="DJ116" s="233"/>
      <c r="DK116" s="234"/>
    </row>
    <row r="117" customFormat="false" ht="12.75" hidden="false" customHeight="false" outlineLevel="0" collapsed="false">
      <c r="A117" s="232" t="n">
        <v>1</v>
      </c>
      <c r="B117" s="232" t="n">
        <v>0</v>
      </c>
      <c r="C117" s="232" t="n">
        <v>0</v>
      </c>
      <c r="D117" s="232" t="n">
        <v>0</v>
      </c>
      <c r="E117" s="232" t="n">
        <v>0</v>
      </c>
      <c r="F117" s="232" t="n">
        <v>1</v>
      </c>
      <c r="G117" s="232" t="n">
        <v>0</v>
      </c>
      <c r="H117" s="232" t="n">
        <v>0</v>
      </c>
      <c r="I117" s="232" t="n">
        <v>0</v>
      </c>
      <c r="J117" s="235" t="n">
        <v>0</v>
      </c>
      <c r="K117" s="232" t="n">
        <v>1</v>
      </c>
      <c r="L117" s="232" t="n">
        <v>0</v>
      </c>
      <c r="M117" s="232" t="n">
        <v>0</v>
      </c>
      <c r="N117" s="232" t="n">
        <v>0</v>
      </c>
      <c r="O117" s="232" t="n">
        <v>0</v>
      </c>
      <c r="P117" s="232" t="n">
        <v>1</v>
      </c>
      <c r="Q117" s="232" t="n">
        <v>0</v>
      </c>
      <c r="R117" s="232" t="n">
        <v>0</v>
      </c>
      <c r="S117" s="232" t="n">
        <v>0</v>
      </c>
      <c r="T117" s="232" t="n">
        <v>0</v>
      </c>
      <c r="U117" s="231" t="n">
        <v>1</v>
      </c>
      <c r="V117" s="231" t="n">
        <v>0</v>
      </c>
      <c r="W117" s="231" t="n">
        <v>0</v>
      </c>
      <c r="X117" s="231" t="n">
        <v>0</v>
      </c>
      <c r="Y117" s="231" t="n">
        <v>0</v>
      </c>
      <c r="Z117" s="232" t="n">
        <v>1</v>
      </c>
      <c r="AA117" s="232" t="n">
        <v>0</v>
      </c>
      <c r="AB117" s="232" t="n">
        <v>0</v>
      </c>
      <c r="AC117" s="232" t="n">
        <v>0</v>
      </c>
      <c r="AD117" s="232" t="n">
        <v>0</v>
      </c>
      <c r="AE117" s="232" t="n">
        <v>1</v>
      </c>
      <c r="AF117" s="232" t="n">
        <v>0</v>
      </c>
      <c r="AG117" s="232" t="n">
        <v>0</v>
      </c>
      <c r="AH117" s="232" t="n">
        <v>0</v>
      </c>
      <c r="AI117" s="232" t="n">
        <v>0</v>
      </c>
      <c r="AJ117" s="232" t="n">
        <v>1</v>
      </c>
      <c r="AK117" s="232" t="n">
        <v>0</v>
      </c>
      <c r="AL117" s="232" t="n">
        <v>0</v>
      </c>
      <c r="AM117" s="232" t="n">
        <v>0</v>
      </c>
      <c r="AN117" s="232" t="n">
        <v>0</v>
      </c>
      <c r="AO117" s="232" t="n">
        <v>1</v>
      </c>
      <c r="AP117" s="232" t="n">
        <v>0</v>
      </c>
      <c r="AQ117" s="232" t="n">
        <v>0</v>
      </c>
      <c r="AR117" s="232" t="n">
        <v>0</v>
      </c>
      <c r="AS117" s="232" t="n">
        <v>0</v>
      </c>
      <c r="AT117" s="232" t="n">
        <v>1</v>
      </c>
      <c r="AU117" s="232" t="n">
        <v>0</v>
      </c>
      <c r="AV117" s="232" t="n">
        <v>0</v>
      </c>
      <c r="AW117" s="232" t="n">
        <v>0</v>
      </c>
      <c r="AX117" s="232" t="n">
        <v>0</v>
      </c>
      <c r="AY117" s="232" t="n">
        <v>1</v>
      </c>
      <c r="AZ117" s="232" t="n">
        <v>0</v>
      </c>
      <c r="BA117" s="232" t="n">
        <v>0</v>
      </c>
      <c r="BB117" s="232" t="n">
        <v>0</v>
      </c>
      <c r="BC117" s="232" t="n">
        <v>0</v>
      </c>
      <c r="BD117" s="232" t="n">
        <v>1</v>
      </c>
      <c r="BE117" s="232" t="n">
        <v>0</v>
      </c>
      <c r="BF117" s="232" t="n">
        <v>0</v>
      </c>
      <c r="BG117" s="232" t="n">
        <v>0</v>
      </c>
      <c r="BH117" s="232" t="n">
        <v>0</v>
      </c>
      <c r="BI117" s="232"/>
      <c r="BJ117" s="232"/>
      <c r="BK117" s="232"/>
      <c r="BM117" s="217"/>
      <c r="BN117" s="232"/>
      <c r="BO117" s="232"/>
      <c r="BP117" s="232"/>
      <c r="BS117" s="232"/>
      <c r="BT117" s="232"/>
      <c r="BU117" s="232"/>
      <c r="BW117" s="217"/>
      <c r="BX117" s="233"/>
      <c r="BY117" s="233"/>
      <c r="BZ117" s="233"/>
      <c r="CA117" s="233"/>
      <c r="CB117" s="234"/>
      <c r="CC117" s="233"/>
      <c r="CD117" s="233"/>
      <c r="CE117" s="233"/>
      <c r="CF117" s="233"/>
      <c r="CG117" s="234"/>
      <c r="CH117" s="233"/>
      <c r="CI117" s="233"/>
      <c r="CJ117" s="233"/>
      <c r="CK117" s="233"/>
      <c r="CL117" s="234"/>
      <c r="CM117" s="233"/>
      <c r="CN117" s="233"/>
      <c r="CO117" s="233"/>
      <c r="CP117" s="233"/>
      <c r="CQ117" s="234"/>
      <c r="CR117" s="233"/>
      <c r="CS117" s="233"/>
      <c r="CT117" s="233"/>
      <c r="CU117" s="233"/>
      <c r="CV117" s="234"/>
      <c r="CW117" s="233"/>
      <c r="CX117" s="233"/>
      <c r="CY117" s="233"/>
      <c r="CZ117" s="233"/>
      <c r="DA117" s="234"/>
      <c r="DB117" s="233"/>
      <c r="DC117" s="233"/>
      <c r="DD117" s="233"/>
      <c r="DE117" s="233"/>
      <c r="DF117" s="234"/>
      <c r="DG117" s="233"/>
      <c r="DH117" s="233"/>
      <c r="DI117" s="233"/>
      <c r="DJ117" s="233"/>
      <c r="DK117" s="234"/>
    </row>
    <row r="118" customFormat="false" ht="12.75" hidden="false" customHeight="false" outlineLevel="0" collapsed="false">
      <c r="A118" s="232" t="n">
        <v>1</v>
      </c>
      <c r="B118" s="232" t="n">
        <v>0</v>
      </c>
      <c r="C118" s="232" t="n">
        <v>0</v>
      </c>
      <c r="D118" s="232" t="n">
        <v>0</v>
      </c>
      <c r="E118" s="232" t="n">
        <v>0</v>
      </c>
      <c r="F118" s="232" t="n">
        <v>1</v>
      </c>
      <c r="G118" s="232" t="n">
        <v>0</v>
      </c>
      <c r="H118" s="232" t="n">
        <v>0</v>
      </c>
      <c r="I118" s="232" t="n">
        <v>0</v>
      </c>
      <c r="J118" s="235" t="n">
        <v>0</v>
      </c>
      <c r="K118" s="232" t="n">
        <v>1</v>
      </c>
      <c r="L118" s="232" t="n">
        <v>0</v>
      </c>
      <c r="M118" s="232" t="n">
        <v>0</v>
      </c>
      <c r="N118" s="232" t="n">
        <v>0</v>
      </c>
      <c r="O118" s="232" t="n">
        <v>0</v>
      </c>
      <c r="P118" s="232" t="n">
        <v>1</v>
      </c>
      <c r="Q118" s="232" t="n">
        <v>0</v>
      </c>
      <c r="R118" s="232" t="n">
        <v>0</v>
      </c>
      <c r="S118" s="232" t="n">
        <v>0</v>
      </c>
      <c r="T118" s="232" t="n">
        <v>0</v>
      </c>
      <c r="U118" s="231" t="n">
        <v>1</v>
      </c>
      <c r="V118" s="231" t="n">
        <v>0</v>
      </c>
      <c r="W118" s="231" t="n">
        <v>0</v>
      </c>
      <c r="X118" s="231" t="n">
        <v>0</v>
      </c>
      <c r="Y118" s="231" t="n">
        <v>0</v>
      </c>
      <c r="Z118" s="232" t="n">
        <v>1</v>
      </c>
      <c r="AA118" s="232" t="n">
        <v>0</v>
      </c>
      <c r="AB118" s="232" t="n">
        <v>0</v>
      </c>
      <c r="AC118" s="232" t="n">
        <v>0</v>
      </c>
      <c r="AD118" s="232" t="n">
        <v>0</v>
      </c>
      <c r="AE118" s="232" t="n">
        <v>1</v>
      </c>
      <c r="AF118" s="232" t="n">
        <v>0</v>
      </c>
      <c r="AG118" s="232" t="n">
        <v>0</v>
      </c>
      <c r="AH118" s="232" t="n">
        <v>0</v>
      </c>
      <c r="AI118" s="232" t="n">
        <v>0</v>
      </c>
      <c r="AJ118" s="232" t="n">
        <v>1</v>
      </c>
      <c r="AK118" s="232" t="n">
        <v>0</v>
      </c>
      <c r="AL118" s="232" t="n">
        <v>0</v>
      </c>
      <c r="AM118" s="232" t="n">
        <v>0</v>
      </c>
      <c r="AN118" s="232" t="n">
        <v>0</v>
      </c>
      <c r="AO118" s="232" t="n">
        <v>1</v>
      </c>
      <c r="AP118" s="232" t="n">
        <v>0</v>
      </c>
      <c r="AQ118" s="232" t="n">
        <v>0</v>
      </c>
      <c r="AR118" s="232" t="n">
        <v>0</v>
      </c>
      <c r="AS118" s="232" t="n">
        <v>0</v>
      </c>
      <c r="AT118" s="232" t="n">
        <v>1</v>
      </c>
      <c r="AU118" s="232" t="n">
        <v>0</v>
      </c>
      <c r="AV118" s="232" t="n">
        <v>0</v>
      </c>
      <c r="AW118" s="232" t="n">
        <v>0</v>
      </c>
      <c r="AX118" s="232" t="n">
        <v>0</v>
      </c>
      <c r="AY118" s="232" t="n">
        <v>1</v>
      </c>
      <c r="AZ118" s="232" t="n">
        <v>0</v>
      </c>
      <c r="BA118" s="232" t="n">
        <v>0</v>
      </c>
      <c r="BB118" s="232" t="n">
        <v>0</v>
      </c>
      <c r="BC118" s="232" t="n">
        <v>0</v>
      </c>
      <c r="BD118" s="232" t="n">
        <v>1</v>
      </c>
      <c r="BE118" s="232" t="n">
        <v>0</v>
      </c>
      <c r="BF118" s="232" t="n">
        <v>0</v>
      </c>
      <c r="BG118" s="232" t="n">
        <v>0</v>
      </c>
      <c r="BH118" s="232" t="n">
        <v>0</v>
      </c>
      <c r="BI118" s="232"/>
      <c r="BJ118" s="232"/>
      <c r="BK118" s="232"/>
      <c r="BM118" s="217"/>
      <c r="BN118" s="232"/>
      <c r="BO118" s="232"/>
      <c r="BP118" s="232"/>
      <c r="BS118" s="232"/>
      <c r="BT118" s="232"/>
      <c r="BU118" s="232"/>
      <c r="BW118" s="217"/>
      <c r="BX118" s="233"/>
      <c r="BY118" s="233"/>
      <c r="BZ118" s="233"/>
      <c r="CA118" s="233"/>
      <c r="CB118" s="234"/>
      <c r="CC118" s="233"/>
      <c r="CD118" s="233"/>
      <c r="CE118" s="233"/>
      <c r="CF118" s="233"/>
      <c r="CG118" s="234"/>
      <c r="CH118" s="233"/>
      <c r="CI118" s="233"/>
      <c r="CJ118" s="233"/>
      <c r="CK118" s="233"/>
      <c r="CL118" s="234"/>
      <c r="CM118" s="233"/>
      <c r="CN118" s="233"/>
      <c r="CO118" s="233"/>
      <c r="CP118" s="233"/>
      <c r="CQ118" s="234"/>
      <c r="CR118" s="233"/>
      <c r="CS118" s="233"/>
      <c r="CT118" s="233"/>
      <c r="CU118" s="233"/>
      <c r="CV118" s="234"/>
      <c r="CW118" s="233"/>
      <c r="CX118" s="233"/>
      <c r="CY118" s="233"/>
      <c r="CZ118" s="233"/>
      <c r="DA118" s="234"/>
      <c r="DB118" s="233"/>
      <c r="DC118" s="233"/>
      <c r="DD118" s="233"/>
      <c r="DE118" s="233"/>
      <c r="DF118" s="234"/>
      <c r="DG118" s="233"/>
      <c r="DH118" s="233"/>
      <c r="DI118" s="233"/>
      <c r="DJ118" s="233"/>
      <c r="DK118" s="234"/>
    </row>
    <row r="119" customFormat="false" ht="12.75" hidden="false" customHeight="false" outlineLevel="0" collapsed="false">
      <c r="A119" s="232" t="n">
        <v>1</v>
      </c>
      <c r="B119" s="232" t="n">
        <v>0</v>
      </c>
      <c r="C119" s="232" t="n">
        <v>0</v>
      </c>
      <c r="D119" s="232" t="n">
        <v>0</v>
      </c>
      <c r="E119" s="232" t="n">
        <v>0</v>
      </c>
      <c r="F119" s="232" t="n">
        <v>1</v>
      </c>
      <c r="G119" s="232" t="n">
        <v>0</v>
      </c>
      <c r="H119" s="232" t="n">
        <v>0</v>
      </c>
      <c r="I119" s="232" t="n">
        <v>0</v>
      </c>
      <c r="J119" s="235" t="n">
        <v>0</v>
      </c>
      <c r="K119" s="232" t="n">
        <v>1</v>
      </c>
      <c r="L119" s="232" t="n">
        <v>0</v>
      </c>
      <c r="M119" s="232" t="n">
        <v>0</v>
      </c>
      <c r="N119" s="232" t="n">
        <v>0</v>
      </c>
      <c r="O119" s="232" t="n">
        <v>0</v>
      </c>
      <c r="P119" s="232" t="n">
        <v>1</v>
      </c>
      <c r="Q119" s="232" t="n">
        <v>0</v>
      </c>
      <c r="R119" s="232" t="n">
        <v>0</v>
      </c>
      <c r="S119" s="232" t="n">
        <v>0</v>
      </c>
      <c r="T119" s="232" t="n">
        <v>0</v>
      </c>
      <c r="U119" s="231" t="n">
        <v>1</v>
      </c>
      <c r="V119" s="231" t="n">
        <v>0</v>
      </c>
      <c r="W119" s="231" t="n">
        <v>0</v>
      </c>
      <c r="X119" s="231" t="n">
        <v>0</v>
      </c>
      <c r="Y119" s="231" t="n">
        <v>0</v>
      </c>
      <c r="Z119" s="232" t="n">
        <v>1</v>
      </c>
      <c r="AA119" s="232" t="n">
        <v>0</v>
      </c>
      <c r="AB119" s="232" t="n">
        <v>0</v>
      </c>
      <c r="AC119" s="232" t="n">
        <v>0</v>
      </c>
      <c r="AD119" s="232" t="n">
        <v>0</v>
      </c>
      <c r="AE119" s="232" t="n">
        <v>1</v>
      </c>
      <c r="AF119" s="232" t="n">
        <v>0</v>
      </c>
      <c r="AG119" s="232" t="n">
        <v>0</v>
      </c>
      <c r="AH119" s="232" t="n">
        <v>0</v>
      </c>
      <c r="AI119" s="232" t="n">
        <v>0</v>
      </c>
      <c r="AJ119" s="232" t="n">
        <v>1</v>
      </c>
      <c r="AK119" s="232" t="n">
        <v>0</v>
      </c>
      <c r="AL119" s="232" t="n">
        <v>0</v>
      </c>
      <c r="AM119" s="232" t="n">
        <v>0</v>
      </c>
      <c r="AN119" s="232" t="n">
        <v>0</v>
      </c>
      <c r="AO119" s="232" t="n">
        <v>1</v>
      </c>
      <c r="AP119" s="232" t="n">
        <v>0</v>
      </c>
      <c r="AQ119" s="232" t="n">
        <v>0</v>
      </c>
      <c r="AR119" s="232" t="n">
        <v>0</v>
      </c>
      <c r="AS119" s="232" t="n">
        <v>0</v>
      </c>
      <c r="AT119" s="232" t="n">
        <v>1</v>
      </c>
      <c r="AU119" s="232" t="n">
        <v>0</v>
      </c>
      <c r="AV119" s="232" t="n">
        <v>0</v>
      </c>
      <c r="AW119" s="232" t="n">
        <v>0</v>
      </c>
      <c r="AX119" s="232" t="n">
        <v>0</v>
      </c>
      <c r="AY119" s="232" t="n">
        <v>1</v>
      </c>
      <c r="AZ119" s="232" t="n">
        <v>0</v>
      </c>
      <c r="BA119" s="232" t="n">
        <v>0</v>
      </c>
      <c r="BB119" s="232" t="n">
        <v>0</v>
      </c>
      <c r="BC119" s="232" t="n">
        <v>0</v>
      </c>
      <c r="BD119" s="232" t="n">
        <v>1</v>
      </c>
      <c r="BE119" s="232" t="n">
        <v>0</v>
      </c>
      <c r="BF119" s="232" t="n">
        <v>0</v>
      </c>
      <c r="BG119" s="232" t="n">
        <v>0</v>
      </c>
      <c r="BH119" s="232" t="n">
        <v>0</v>
      </c>
      <c r="BI119" s="232"/>
      <c r="BJ119" s="232"/>
      <c r="BK119" s="232"/>
      <c r="BM119" s="217"/>
      <c r="BN119" s="232"/>
      <c r="BO119" s="232"/>
      <c r="BP119" s="232"/>
      <c r="BS119" s="232"/>
      <c r="BT119" s="232"/>
      <c r="BU119" s="232"/>
      <c r="BW119" s="217"/>
      <c r="BX119" s="233"/>
      <c r="BY119" s="233"/>
      <c r="BZ119" s="233"/>
      <c r="CA119" s="233"/>
      <c r="CB119" s="234"/>
      <c r="CC119" s="233"/>
      <c r="CD119" s="233"/>
      <c r="CE119" s="233"/>
      <c r="CF119" s="233"/>
      <c r="CG119" s="234"/>
      <c r="CH119" s="233"/>
      <c r="CI119" s="233"/>
      <c r="CJ119" s="233"/>
      <c r="CK119" s="233"/>
      <c r="CL119" s="234"/>
      <c r="CM119" s="233"/>
      <c r="CN119" s="233"/>
      <c r="CO119" s="233"/>
      <c r="CP119" s="233"/>
      <c r="CQ119" s="234"/>
      <c r="CR119" s="233"/>
      <c r="CS119" s="233"/>
      <c r="CT119" s="233"/>
      <c r="CU119" s="233"/>
      <c r="CV119" s="234"/>
      <c r="CW119" s="233"/>
      <c r="CX119" s="233"/>
      <c r="CY119" s="233"/>
      <c r="CZ119" s="233"/>
      <c r="DA119" s="234"/>
      <c r="DB119" s="233"/>
      <c r="DC119" s="233"/>
      <c r="DD119" s="233"/>
      <c r="DE119" s="233"/>
      <c r="DF119" s="234"/>
      <c r="DG119" s="233"/>
      <c r="DH119" s="233"/>
      <c r="DI119" s="233"/>
      <c r="DJ119" s="233"/>
      <c r="DK119" s="234"/>
    </row>
    <row r="120" customFormat="false" ht="12.75" hidden="false" customHeight="false" outlineLevel="0" collapsed="false">
      <c r="A120" s="232" t="n">
        <v>1</v>
      </c>
      <c r="B120" s="232" t="n">
        <v>0</v>
      </c>
      <c r="C120" s="232" t="n">
        <v>0</v>
      </c>
      <c r="D120" s="232" t="n">
        <v>0</v>
      </c>
      <c r="E120" s="232" t="n">
        <v>0</v>
      </c>
      <c r="F120" s="232" t="n">
        <v>1</v>
      </c>
      <c r="G120" s="232" t="n">
        <v>0</v>
      </c>
      <c r="H120" s="232" t="n">
        <v>0</v>
      </c>
      <c r="I120" s="232" t="n">
        <v>0</v>
      </c>
      <c r="J120" s="235" t="n">
        <v>0</v>
      </c>
      <c r="K120" s="232" t="n">
        <v>1</v>
      </c>
      <c r="L120" s="232" t="n">
        <v>0</v>
      </c>
      <c r="M120" s="232" t="n">
        <v>0</v>
      </c>
      <c r="N120" s="232" t="n">
        <v>0</v>
      </c>
      <c r="O120" s="232" t="n">
        <v>0</v>
      </c>
      <c r="P120" s="232" t="n">
        <v>1</v>
      </c>
      <c r="Q120" s="232" t="n">
        <v>0</v>
      </c>
      <c r="R120" s="232" t="n">
        <v>0</v>
      </c>
      <c r="S120" s="232" t="n">
        <v>0</v>
      </c>
      <c r="T120" s="232" t="n">
        <v>0</v>
      </c>
      <c r="U120" s="231" t="n">
        <v>1</v>
      </c>
      <c r="V120" s="231" t="n">
        <v>0</v>
      </c>
      <c r="W120" s="231" t="n">
        <v>0</v>
      </c>
      <c r="X120" s="231" t="n">
        <v>0</v>
      </c>
      <c r="Y120" s="231" t="n">
        <v>0</v>
      </c>
      <c r="Z120" s="232" t="n">
        <v>1</v>
      </c>
      <c r="AA120" s="232" t="n">
        <v>0</v>
      </c>
      <c r="AB120" s="232" t="n">
        <v>0</v>
      </c>
      <c r="AC120" s="232" t="n">
        <v>0</v>
      </c>
      <c r="AD120" s="232" t="n">
        <v>0</v>
      </c>
      <c r="AE120" s="232" t="n">
        <v>1</v>
      </c>
      <c r="AF120" s="232" t="n">
        <v>0</v>
      </c>
      <c r="AG120" s="232" t="n">
        <v>0</v>
      </c>
      <c r="AH120" s="232" t="n">
        <v>0</v>
      </c>
      <c r="AI120" s="232" t="n">
        <v>0</v>
      </c>
      <c r="AJ120" s="232" t="n">
        <v>1</v>
      </c>
      <c r="AK120" s="232" t="n">
        <v>0</v>
      </c>
      <c r="AL120" s="232" t="n">
        <v>0</v>
      </c>
      <c r="AM120" s="232" t="n">
        <v>0</v>
      </c>
      <c r="AN120" s="232" t="n">
        <v>0</v>
      </c>
      <c r="AO120" s="232" t="n">
        <v>1</v>
      </c>
      <c r="AP120" s="232" t="n">
        <v>0</v>
      </c>
      <c r="AQ120" s="232" t="n">
        <v>0</v>
      </c>
      <c r="AR120" s="232" t="n">
        <v>0</v>
      </c>
      <c r="AS120" s="232" t="n">
        <v>0</v>
      </c>
      <c r="AT120" s="232" t="n">
        <v>1</v>
      </c>
      <c r="AU120" s="232" t="n">
        <v>0</v>
      </c>
      <c r="AV120" s="232" t="n">
        <v>0</v>
      </c>
      <c r="AW120" s="232" t="n">
        <v>0</v>
      </c>
      <c r="AX120" s="232" t="n">
        <v>0</v>
      </c>
      <c r="AY120" s="232" t="n">
        <v>1</v>
      </c>
      <c r="AZ120" s="232" t="n">
        <v>0</v>
      </c>
      <c r="BA120" s="232" t="n">
        <v>0</v>
      </c>
      <c r="BB120" s="232" t="n">
        <v>0</v>
      </c>
      <c r="BC120" s="232" t="n">
        <v>0</v>
      </c>
      <c r="BD120" s="232" t="n">
        <v>1</v>
      </c>
      <c r="BE120" s="232" t="n">
        <v>0</v>
      </c>
      <c r="BF120" s="232" t="n">
        <v>0</v>
      </c>
      <c r="BG120" s="232" t="n">
        <v>0</v>
      </c>
      <c r="BH120" s="232" t="n">
        <v>0</v>
      </c>
      <c r="BI120" s="232"/>
      <c r="BJ120" s="232"/>
      <c r="BK120" s="232"/>
      <c r="BM120" s="217"/>
      <c r="BN120" s="232"/>
      <c r="BO120" s="232"/>
      <c r="BP120" s="232"/>
      <c r="BS120" s="232"/>
      <c r="BT120" s="232"/>
      <c r="BU120" s="232"/>
      <c r="BW120" s="217"/>
      <c r="BX120" s="233"/>
      <c r="BY120" s="233"/>
      <c r="BZ120" s="233"/>
      <c r="CA120" s="233"/>
      <c r="CB120" s="234"/>
      <c r="CC120" s="233"/>
      <c r="CD120" s="233"/>
      <c r="CE120" s="233"/>
      <c r="CF120" s="233"/>
      <c r="CG120" s="234"/>
      <c r="CH120" s="233"/>
      <c r="CI120" s="233"/>
      <c r="CJ120" s="233"/>
      <c r="CK120" s="233"/>
      <c r="CL120" s="234"/>
      <c r="CM120" s="233"/>
      <c r="CN120" s="233"/>
      <c r="CO120" s="233"/>
      <c r="CP120" s="233"/>
      <c r="CQ120" s="234"/>
      <c r="CR120" s="233"/>
      <c r="CS120" s="233"/>
      <c r="CT120" s="233"/>
      <c r="CU120" s="233"/>
      <c r="CV120" s="234"/>
      <c r="CW120" s="233"/>
      <c r="CX120" s="233"/>
      <c r="CY120" s="233"/>
      <c r="CZ120" s="233"/>
      <c r="DA120" s="234"/>
      <c r="DB120" s="233"/>
      <c r="DC120" s="233"/>
      <c r="DD120" s="233"/>
      <c r="DE120" s="233"/>
      <c r="DF120" s="234"/>
      <c r="DG120" s="233"/>
      <c r="DH120" s="233"/>
      <c r="DI120" s="233"/>
      <c r="DJ120" s="233"/>
      <c r="DK120" s="234"/>
    </row>
    <row r="121" customFormat="false" ht="12.75" hidden="false" customHeight="false" outlineLevel="0" collapsed="false">
      <c r="A121" s="232" t="n">
        <v>1</v>
      </c>
      <c r="B121" s="232" t="n">
        <v>0</v>
      </c>
      <c r="C121" s="232" t="n">
        <v>0</v>
      </c>
      <c r="D121" s="232" t="n">
        <v>0</v>
      </c>
      <c r="E121" s="232" t="n">
        <v>0</v>
      </c>
      <c r="F121" s="232" t="n">
        <v>1</v>
      </c>
      <c r="G121" s="232" t="n">
        <v>0</v>
      </c>
      <c r="H121" s="232" t="n">
        <v>0</v>
      </c>
      <c r="I121" s="232" t="n">
        <v>0</v>
      </c>
      <c r="J121" s="235" t="n">
        <v>0</v>
      </c>
      <c r="K121" s="232" t="n">
        <v>1</v>
      </c>
      <c r="L121" s="232" t="n">
        <v>0</v>
      </c>
      <c r="M121" s="232" t="n">
        <v>0</v>
      </c>
      <c r="N121" s="232" t="n">
        <v>0</v>
      </c>
      <c r="O121" s="232" t="n">
        <v>0</v>
      </c>
      <c r="P121" s="232" t="n">
        <v>1</v>
      </c>
      <c r="Q121" s="232" t="n">
        <v>0</v>
      </c>
      <c r="R121" s="232" t="n">
        <v>0</v>
      </c>
      <c r="S121" s="232" t="n">
        <v>0</v>
      </c>
      <c r="T121" s="232" t="n">
        <v>0</v>
      </c>
      <c r="U121" s="231" t="n">
        <v>1</v>
      </c>
      <c r="V121" s="231" t="n">
        <v>0</v>
      </c>
      <c r="W121" s="231" t="n">
        <v>0</v>
      </c>
      <c r="X121" s="231" t="n">
        <v>0</v>
      </c>
      <c r="Y121" s="231" t="n">
        <v>0</v>
      </c>
      <c r="Z121" s="232" t="n">
        <v>1</v>
      </c>
      <c r="AA121" s="232" t="n">
        <v>0</v>
      </c>
      <c r="AB121" s="232" t="n">
        <v>0</v>
      </c>
      <c r="AC121" s="232" t="n">
        <v>0</v>
      </c>
      <c r="AD121" s="232" t="n">
        <v>0</v>
      </c>
      <c r="AE121" s="232" t="n">
        <v>1</v>
      </c>
      <c r="AF121" s="232" t="n">
        <v>0</v>
      </c>
      <c r="AG121" s="232" t="n">
        <v>0</v>
      </c>
      <c r="AH121" s="232" t="n">
        <v>0</v>
      </c>
      <c r="AI121" s="232" t="n">
        <v>0</v>
      </c>
      <c r="AJ121" s="232" t="n">
        <v>1</v>
      </c>
      <c r="AK121" s="232" t="n">
        <v>0</v>
      </c>
      <c r="AL121" s="232" t="n">
        <v>0</v>
      </c>
      <c r="AM121" s="232" t="n">
        <v>0</v>
      </c>
      <c r="AN121" s="232" t="n">
        <v>0</v>
      </c>
      <c r="AO121" s="232" t="n">
        <v>1</v>
      </c>
      <c r="AP121" s="232" t="n">
        <v>0</v>
      </c>
      <c r="AQ121" s="232" t="n">
        <v>0</v>
      </c>
      <c r="AR121" s="232" t="n">
        <v>0</v>
      </c>
      <c r="AS121" s="232" t="n">
        <v>0</v>
      </c>
      <c r="AT121" s="232" t="n">
        <v>1</v>
      </c>
      <c r="AU121" s="232" t="n">
        <v>0</v>
      </c>
      <c r="AV121" s="232" t="n">
        <v>0</v>
      </c>
      <c r="AW121" s="232" t="n">
        <v>0</v>
      </c>
      <c r="AX121" s="232" t="n">
        <v>0</v>
      </c>
      <c r="AY121" s="232" t="n">
        <v>1</v>
      </c>
      <c r="AZ121" s="232" t="n">
        <v>0</v>
      </c>
      <c r="BA121" s="232" t="n">
        <v>0</v>
      </c>
      <c r="BB121" s="232" t="n">
        <v>0</v>
      </c>
      <c r="BC121" s="232" t="n">
        <v>0</v>
      </c>
      <c r="BD121" s="232" t="n">
        <v>1</v>
      </c>
      <c r="BE121" s="232" t="n">
        <v>0</v>
      </c>
      <c r="BF121" s="232" t="n">
        <v>0</v>
      </c>
      <c r="BG121" s="232" t="n">
        <v>0</v>
      </c>
      <c r="BH121" s="232" t="n">
        <v>0</v>
      </c>
      <c r="BI121" s="232"/>
      <c r="BJ121" s="232"/>
      <c r="BK121" s="232"/>
      <c r="BM121" s="217"/>
      <c r="BN121" s="232"/>
      <c r="BO121" s="232"/>
      <c r="BP121" s="232"/>
      <c r="BS121" s="232"/>
      <c r="BT121" s="232"/>
      <c r="BU121" s="232"/>
      <c r="BW121" s="217"/>
      <c r="BX121" s="233"/>
      <c r="BY121" s="233"/>
      <c r="BZ121" s="233"/>
      <c r="CA121" s="233"/>
      <c r="CB121" s="234"/>
      <c r="CC121" s="233"/>
      <c r="CD121" s="233"/>
      <c r="CE121" s="233"/>
      <c r="CF121" s="233"/>
      <c r="CG121" s="234"/>
      <c r="CH121" s="233"/>
      <c r="CI121" s="233"/>
      <c r="CJ121" s="233"/>
      <c r="CK121" s="233"/>
      <c r="CL121" s="234"/>
      <c r="CM121" s="233"/>
      <c r="CN121" s="233"/>
      <c r="CO121" s="233"/>
      <c r="CP121" s="233"/>
      <c r="CQ121" s="234"/>
      <c r="CR121" s="233"/>
      <c r="CS121" s="233"/>
      <c r="CT121" s="233"/>
      <c r="CU121" s="233"/>
      <c r="CV121" s="234"/>
      <c r="CW121" s="233"/>
      <c r="CX121" s="233"/>
      <c r="CY121" s="233"/>
      <c r="CZ121" s="233"/>
      <c r="DA121" s="234"/>
      <c r="DB121" s="233"/>
      <c r="DC121" s="233"/>
      <c r="DD121" s="233"/>
      <c r="DE121" s="233"/>
      <c r="DF121" s="234"/>
      <c r="DG121" s="233"/>
      <c r="DH121" s="233"/>
      <c r="DI121" s="233"/>
      <c r="DJ121" s="233"/>
      <c r="DK121" s="234"/>
    </row>
    <row r="122" customFormat="false" ht="12.75" hidden="false" customHeight="false" outlineLevel="0" collapsed="false">
      <c r="A122" s="232" t="n">
        <v>1</v>
      </c>
      <c r="B122" s="232" t="n">
        <v>0</v>
      </c>
      <c r="C122" s="232" t="n">
        <v>0</v>
      </c>
      <c r="D122" s="232" t="n">
        <v>0</v>
      </c>
      <c r="E122" s="232" t="n">
        <v>0</v>
      </c>
      <c r="F122" s="232" t="n">
        <v>1</v>
      </c>
      <c r="G122" s="232" t="n">
        <v>0</v>
      </c>
      <c r="H122" s="232" t="n">
        <v>0</v>
      </c>
      <c r="I122" s="232" t="n">
        <v>0</v>
      </c>
      <c r="J122" s="235" t="n">
        <v>0</v>
      </c>
      <c r="K122" s="232" t="n">
        <v>1</v>
      </c>
      <c r="L122" s="232" t="n">
        <v>0</v>
      </c>
      <c r="M122" s="232" t="n">
        <v>0</v>
      </c>
      <c r="N122" s="232" t="n">
        <v>0</v>
      </c>
      <c r="O122" s="232" t="n">
        <v>0</v>
      </c>
      <c r="P122" s="232" t="n">
        <v>1</v>
      </c>
      <c r="Q122" s="232" t="n">
        <v>0</v>
      </c>
      <c r="R122" s="232" t="n">
        <v>0</v>
      </c>
      <c r="S122" s="232" t="n">
        <v>0</v>
      </c>
      <c r="T122" s="232" t="n">
        <v>0</v>
      </c>
      <c r="U122" s="231" t="n">
        <v>1</v>
      </c>
      <c r="V122" s="231" t="n">
        <v>0</v>
      </c>
      <c r="W122" s="231" t="n">
        <v>0</v>
      </c>
      <c r="X122" s="231" t="n">
        <v>0</v>
      </c>
      <c r="Y122" s="231" t="n">
        <v>0</v>
      </c>
      <c r="Z122" s="232" t="n">
        <v>1</v>
      </c>
      <c r="AA122" s="232" t="n">
        <v>0</v>
      </c>
      <c r="AB122" s="232" t="n">
        <v>0</v>
      </c>
      <c r="AC122" s="232" t="n">
        <v>0</v>
      </c>
      <c r="AD122" s="232" t="n">
        <v>0</v>
      </c>
      <c r="AE122" s="232" t="n">
        <v>1</v>
      </c>
      <c r="AF122" s="232" t="n">
        <v>0</v>
      </c>
      <c r="AG122" s="232" t="n">
        <v>0</v>
      </c>
      <c r="AH122" s="232" t="n">
        <v>0</v>
      </c>
      <c r="AI122" s="232" t="n">
        <v>0</v>
      </c>
      <c r="AJ122" s="232" t="n">
        <v>1</v>
      </c>
      <c r="AK122" s="232" t="n">
        <v>0</v>
      </c>
      <c r="AL122" s="232" t="n">
        <v>0</v>
      </c>
      <c r="AM122" s="232" t="n">
        <v>0</v>
      </c>
      <c r="AN122" s="232" t="n">
        <v>0</v>
      </c>
      <c r="AO122" s="232" t="n">
        <v>1</v>
      </c>
      <c r="AP122" s="232" t="n">
        <v>0</v>
      </c>
      <c r="AQ122" s="232" t="n">
        <v>0</v>
      </c>
      <c r="AR122" s="232" t="n">
        <v>0</v>
      </c>
      <c r="AS122" s="232" t="n">
        <v>0</v>
      </c>
      <c r="AT122" s="232" t="n">
        <v>1</v>
      </c>
      <c r="AU122" s="232" t="n">
        <v>0</v>
      </c>
      <c r="AV122" s="232" t="n">
        <v>0</v>
      </c>
      <c r="AW122" s="232" t="n">
        <v>0</v>
      </c>
      <c r="AX122" s="232" t="n">
        <v>0</v>
      </c>
      <c r="AY122" s="232" t="n">
        <v>1</v>
      </c>
      <c r="AZ122" s="232" t="n">
        <v>0</v>
      </c>
      <c r="BA122" s="232" t="n">
        <v>0</v>
      </c>
      <c r="BB122" s="232" t="n">
        <v>0</v>
      </c>
      <c r="BC122" s="232" t="n">
        <v>0</v>
      </c>
      <c r="BD122" s="232" t="n">
        <v>1</v>
      </c>
      <c r="BE122" s="232" t="n">
        <v>0</v>
      </c>
      <c r="BF122" s="232" t="n">
        <v>0</v>
      </c>
      <c r="BG122" s="232" t="n">
        <v>0</v>
      </c>
      <c r="BH122" s="232" t="n">
        <v>0</v>
      </c>
      <c r="BI122" s="232"/>
      <c r="BJ122" s="232"/>
      <c r="BK122" s="232"/>
      <c r="BM122" s="217"/>
      <c r="BN122" s="232"/>
      <c r="BO122" s="232"/>
      <c r="BP122" s="232"/>
      <c r="BS122" s="232"/>
      <c r="BT122" s="232"/>
      <c r="BU122" s="232"/>
      <c r="BW122" s="217"/>
      <c r="BX122" s="233"/>
      <c r="BY122" s="233"/>
      <c r="BZ122" s="233"/>
      <c r="CA122" s="233"/>
      <c r="CB122" s="234"/>
      <c r="CC122" s="233"/>
      <c r="CD122" s="233"/>
      <c r="CE122" s="233"/>
      <c r="CF122" s="233"/>
      <c r="CG122" s="234"/>
      <c r="CH122" s="233"/>
      <c r="CI122" s="233"/>
      <c r="CJ122" s="233"/>
      <c r="CK122" s="233"/>
      <c r="CL122" s="234"/>
      <c r="CM122" s="233"/>
      <c r="CN122" s="233"/>
      <c r="CO122" s="233"/>
      <c r="CP122" s="233"/>
      <c r="CQ122" s="234"/>
      <c r="CR122" s="233"/>
      <c r="CS122" s="233"/>
      <c r="CT122" s="233"/>
      <c r="CU122" s="233"/>
      <c r="CV122" s="234"/>
      <c r="CW122" s="233"/>
      <c r="CX122" s="233"/>
      <c r="CY122" s="233"/>
      <c r="CZ122" s="233"/>
      <c r="DA122" s="234"/>
      <c r="DB122" s="233"/>
      <c r="DC122" s="233"/>
      <c r="DD122" s="233"/>
      <c r="DE122" s="233"/>
      <c r="DF122" s="234"/>
      <c r="DG122" s="233"/>
      <c r="DH122" s="233"/>
      <c r="DI122" s="233"/>
      <c r="DJ122" s="233"/>
      <c r="DK122" s="234"/>
    </row>
    <row r="123" customFormat="false" ht="12.75" hidden="false" customHeight="false" outlineLevel="0" collapsed="false">
      <c r="A123" s="232" t="n">
        <v>1</v>
      </c>
      <c r="B123" s="232" t="n">
        <v>0</v>
      </c>
      <c r="C123" s="232" t="n">
        <v>0</v>
      </c>
      <c r="D123" s="232" t="n">
        <v>0</v>
      </c>
      <c r="E123" s="232" t="n">
        <v>0</v>
      </c>
      <c r="F123" s="232" t="n">
        <v>1</v>
      </c>
      <c r="G123" s="232" t="n">
        <v>0</v>
      </c>
      <c r="H123" s="232" t="n">
        <v>0</v>
      </c>
      <c r="I123" s="232" t="n">
        <v>0</v>
      </c>
      <c r="J123" s="235" t="n">
        <v>0</v>
      </c>
      <c r="K123" s="232" t="n">
        <v>1</v>
      </c>
      <c r="L123" s="232" t="n">
        <v>0</v>
      </c>
      <c r="M123" s="232" t="n">
        <v>0</v>
      </c>
      <c r="N123" s="232" t="n">
        <v>0</v>
      </c>
      <c r="O123" s="232" t="n">
        <v>0</v>
      </c>
      <c r="P123" s="232" t="n">
        <v>1</v>
      </c>
      <c r="Q123" s="232" t="n">
        <v>0</v>
      </c>
      <c r="R123" s="232" t="n">
        <v>0</v>
      </c>
      <c r="S123" s="232" t="n">
        <v>0</v>
      </c>
      <c r="T123" s="232" t="n">
        <v>0</v>
      </c>
      <c r="U123" s="231" t="n">
        <v>1</v>
      </c>
      <c r="V123" s="231" t="n">
        <v>0</v>
      </c>
      <c r="W123" s="231" t="n">
        <v>0</v>
      </c>
      <c r="X123" s="231" t="n">
        <v>0</v>
      </c>
      <c r="Y123" s="231" t="n">
        <v>0</v>
      </c>
      <c r="Z123" s="232" t="n">
        <v>1</v>
      </c>
      <c r="AA123" s="232" t="n">
        <v>0</v>
      </c>
      <c r="AB123" s="232" t="n">
        <v>0</v>
      </c>
      <c r="AC123" s="232" t="n">
        <v>0</v>
      </c>
      <c r="AD123" s="232" t="n">
        <v>0</v>
      </c>
      <c r="AE123" s="232" t="n">
        <v>1</v>
      </c>
      <c r="AF123" s="232" t="n">
        <v>0</v>
      </c>
      <c r="AG123" s="232" t="n">
        <v>0</v>
      </c>
      <c r="AH123" s="232" t="n">
        <v>0</v>
      </c>
      <c r="AI123" s="232" t="n">
        <v>0</v>
      </c>
      <c r="AJ123" s="232" t="n">
        <v>1</v>
      </c>
      <c r="AK123" s="232" t="n">
        <v>0</v>
      </c>
      <c r="AL123" s="232" t="n">
        <v>0</v>
      </c>
      <c r="AM123" s="232" t="n">
        <v>0</v>
      </c>
      <c r="AN123" s="232" t="n">
        <v>0</v>
      </c>
      <c r="AO123" s="232" t="n">
        <v>1</v>
      </c>
      <c r="AP123" s="232" t="n">
        <v>0</v>
      </c>
      <c r="AQ123" s="232" t="n">
        <v>0</v>
      </c>
      <c r="AR123" s="232" t="n">
        <v>0</v>
      </c>
      <c r="AS123" s="232" t="n">
        <v>0</v>
      </c>
      <c r="AT123" s="232" t="n">
        <v>1</v>
      </c>
      <c r="AU123" s="232" t="n">
        <v>0</v>
      </c>
      <c r="AV123" s="232" t="n">
        <v>0</v>
      </c>
      <c r="AW123" s="232" t="n">
        <v>0</v>
      </c>
      <c r="AX123" s="232" t="n">
        <v>0</v>
      </c>
      <c r="AY123" s="232" t="n">
        <v>1</v>
      </c>
      <c r="AZ123" s="232" t="n">
        <v>0</v>
      </c>
      <c r="BA123" s="232" t="n">
        <v>0</v>
      </c>
      <c r="BB123" s="232" t="n">
        <v>0</v>
      </c>
      <c r="BC123" s="232" t="n">
        <v>0</v>
      </c>
      <c r="BD123" s="232" t="n">
        <v>1</v>
      </c>
      <c r="BE123" s="232" t="n">
        <v>0</v>
      </c>
      <c r="BF123" s="232" t="n">
        <v>0</v>
      </c>
      <c r="BG123" s="232" t="n">
        <v>0</v>
      </c>
      <c r="BH123" s="232" t="n">
        <v>0</v>
      </c>
      <c r="BI123" s="232"/>
      <c r="BJ123" s="232"/>
      <c r="BK123" s="232"/>
      <c r="BM123" s="217"/>
      <c r="BN123" s="232"/>
      <c r="BO123" s="232"/>
      <c r="BP123" s="232"/>
      <c r="BS123" s="232"/>
      <c r="BT123" s="232"/>
      <c r="BU123" s="232"/>
      <c r="BW123" s="217"/>
      <c r="BX123" s="233"/>
      <c r="BY123" s="233"/>
      <c r="BZ123" s="233"/>
      <c r="CA123" s="233"/>
      <c r="CB123" s="234"/>
      <c r="CC123" s="233"/>
      <c r="CD123" s="233"/>
      <c r="CE123" s="233"/>
      <c r="CF123" s="233"/>
      <c r="CG123" s="234"/>
      <c r="CH123" s="233"/>
      <c r="CI123" s="233"/>
      <c r="CJ123" s="233"/>
      <c r="CK123" s="233"/>
      <c r="CL123" s="234"/>
      <c r="CM123" s="233"/>
      <c r="CN123" s="233"/>
      <c r="CO123" s="233"/>
      <c r="CP123" s="233"/>
      <c r="CQ123" s="234"/>
      <c r="CR123" s="233"/>
      <c r="CS123" s="233"/>
      <c r="CT123" s="233"/>
      <c r="CU123" s="233"/>
      <c r="CV123" s="234"/>
      <c r="CW123" s="233"/>
      <c r="CX123" s="233"/>
      <c r="CY123" s="233"/>
      <c r="CZ123" s="233"/>
      <c r="DA123" s="234"/>
      <c r="DB123" s="233"/>
      <c r="DC123" s="233"/>
      <c r="DD123" s="233"/>
      <c r="DE123" s="233"/>
      <c r="DF123" s="234"/>
      <c r="DG123" s="233"/>
      <c r="DH123" s="233"/>
      <c r="DI123" s="233"/>
      <c r="DJ123" s="233"/>
      <c r="DK123" s="234"/>
    </row>
    <row r="124" customFormat="false" ht="12.75" hidden="false" customHeight="false" outlineLevel="0" collapsed="false">
      <c r="A124" s="232" t="n">
        <v>1</v>
      </c>
      <c r="B124" s="232" t="n">
        <v>0</v>
      </c>
      <c r="C124" s="232" t="n">
        <v>0</v>
      </c>
      <c r="D124" s="232" t="n">
        <v>0</v>
      </c>
      <c r="E124" s="232" t="n">
        <v>0</v>
      </c>
      <c r="F124" s="232" t="n">
        <v>1</v>
      </c>
      <c r="G124" s="232" t="n">
        <v>0</v>
      </c>
      <c r="H124" s="232" t="n">
        <v>0</v>
      </c>
      <c r="I124" s="232" t="n">
        <v>0</v>
      </c>
      <c r="J124" s="235" t="n">
        <v>0</v>
      </c>
      <c r="K124" s="232" t="n">
        <v>1</v>
      </c>
      <c r="L124" s="232" t="n">
        <v>0</v>
      </c>
      <c r="M124" s="232" t="n">
        <v>0</v>
      </c>
      <c r="N124" s="232" t="n">
        <v>0</v>
      </c>
      <c r="O124" s="232" t="n">
        <v>0</v>
      </c>
      <c r="P124" s="232" t="n">
        <v>1</v>
      </c>
      <c r="Q124" s="232" t="n">
        <v>0</v>
      </c>
      <c r="R124" s="232" t="n">
        <v>0</v>
      </c>
      <c r="S124" s="232" t="n">
        <v>0</v>
      </c>
      <c r="T124" s="232" t="n">
        <v>0</v>
      </c>
      <c r="U124" s="231" t="n">
        <v>1</v>
      </c>
      <c r="V124" s="231" t="n">
        <v>0</v>
      </c>
      <c r="W124" s="231" t="n">
        <v>0</v>
      </c>
      <c r="X124" s="231" t="n">
        <v>0</v>
      </c>
      <c r="Y124" s="231" t="n">
        <v>0</v>
      </c>
      <c r="Z124" s="232" t="n">
        <v>1</v>
      </c>
      <c r="AA124" s="232" t="n">
        <v>0</v>
      </c>
      <c r="AB124" s="232" t="n">
        <v>0</v>
      </c>
      <c r="AC124" s="232" t="n">
        <v>0</v>
      </c>
      <c r="AD124" s="232" t="n">
        <v>0</v>
      </c>
      <c r="AE124" s="232" t="n">
        <v>1</v>
      </c>
      <c r="AF124" s="232" t="n">
        <v>0</v>
      </c>
      <c r="AG124" s="232" t="n">
        <v>0</v>
      </c>
      <c r="AH124" s="232" t="n">
        <v>0</v>
      </c>
      <c r="AI124" s="232" t="n">
        <v>0</v>
      </c>
      <c r="AJ124" s="232" t="n">
        <v>1</v>
      </c>
      <c r="AK124" s="232" t="n">
        <v>0</v>
      </c>
      <c r="AL124" s="232" t="n">
        <v>0</v>
      </c>
      <c r="AM124" s="232" t="n">
        <v>0</v>
      </c>
      <c r="AN124" s="232" t="n">
        <v>0</v>
      </c>
      <c r="AO124" s="232" t="n">
        <v>1</v>
      </c>
      <c r="AP124" s="232" t="n">
        <v>0</v>
      </c>
      <c r="AQ124" s="232" t="n">
        <v>0</v>
      </c>
      <c r="AR124" s="232" t="n">
        <v>0</v>
      </c>
      <c r="AS124" s="232" t="n">
        <v>0</v>
      </c>
      <c r="AT124" s="232" t="n">
        <v>1</v>
      </c>
      <c r="AU124" s="232" t="n">
        <v>0</v>
      </c>
      <c r="AV124" s="232" t="n">
        <v>0</v>
      </c>
      <c r="AW124" s="232" t="n">
        <v>0</v>
      </c>
      <c r="AX124" s="232" t="n">
        <v>0</v>
      </c>
      <c r="AY124" s="232" t="n">
        <v>1</v>
      </c>
      <c r="AZ124" s="232" t="n">
        <v>0</v>
      </c>
      <c r="BA124" s="232" t="n">
        <v>0</v>
      </c>
      <c r="BB124" s="232" t="n">
        <v>0</v>
      </c>
      <c r="BC124" s="232" t="n">
        <v>0</v>
      </c>
      <c r="BD124" s="232" t="n">
        <v>1</v>
      </c>
      <c r="BE124" s="232" t="n">
        <v>0</v>
      </c>
      <c r="BF124" s="232" t="n">
        <v>0</v>
      </c>
      <c r="BG124" s="232" t="n">
        <v>0</v>
      </c>
      <c r="BH124" s="232" t="n">
        <v>0</v>
      </c>
      <c r="BI124" s="232"/>
      <c r="BJ124" s="232"/>
      <c r="BK124" s="232"/>
      <c r="BM124" s="217"/>
      <c r="BN124" s="232"/>
      <c r="BO124" s="232"/>
      <c r="BP124" s="232"/>
      <c r="BS124" s="232"/>
      <c r="BT124" s="232"/>
      <c r="BU124" s="232"/>
      <c r="BW124" s="217"/>
      <c r="BX124" s="233"/>
      <c r="BY124" s="233"/>
      <c r="BZ124" s="233"/>
      <c r="CA124" s="233"/>
      <c r="CB124" s="234"/>
      <c r="CC124" s="233"/>
      <c r="CD124" s="233"/>
      <c r="CE124" s="233"/>
      <c r="CF124" s="233"/>
      <c r="CG124" s="234"/>
      <c r="CH124" s="233"/>
      <c r="CI124" s="233"/>
      <c r="CJ124" s="233"/>
      <c r="CK124" s="233"/>
      <c r="CL124" s="234"/>
      <c r="CM124" s="233"/>
      <c r="CN124" s="233"/>
      <c r="CO124" s="233"/>
      <c r="CP124" s="233"/>
      <c r="CQ124" s="234"/>
      <c r="CR124" s="233"/>
      <c r="CS124" s="233"/>
      <c r="CT124" s="233"/>
      <c r="CU124" s="233"/>
      <c r="CV124" s="234"/>
      <c r="CW124" s="233"/>
      <c r="CX124" s="233"/>
      <c r="CY124" s="233"/>
      <c r="CZ124" s="233"/>
      <c r="DA124" s="234"/>
      <c r="DB124" s="233"/>
      <c r="DC124" s="233"/>
      <c r="DD124" s="233"/>
      <c r="DE124" s="233"/>
      <c r="DF124" s="234"/>
      <c r="DG124" s="233"/>
      <c r="DH124" s="233"/>
      <c r="DI124" s="233"/>
      <c r="DJ124" s="233"/>
      <c r="DK124" s="234"/>
    </row>
    <row r="125" customFormat="false" ht="12.75" hidden="false" customHeight="false" outlineLevel="0" collapsed="false">
      <c r="A125" s="232" t="n">
        <v>1</v>
      </c>
      <c r="B125" s="232" t="n">
        <v>0</v>
      </c>
      <c r="C125" s="232" t="n">
        <v>0</v>
      </c>
      <c r="D125" s="232" t="n">
        <v>0</v>
      </c>
      <c r="E125" s="232" t="n">
        <v>0</v>
      </c>
      <c r="F125" s="232" t="n">
        <v>1</v>
      </c>
      <c r="G125" s="232" t="n">
        <v>0</v>
      </c>
      <c r="H125" s="232" t="n">
        <v>0</v>
      </c>
      <c r="I125" s="232" t="n">
        <v>0</v>
      </c>
      <c r="J125" s="235" t="n">
        <v>0</v>
      </c>
      <c r="K125" s="232" t="n">
        <v>1</v>
      </c>
      <c r="L125" s="232" t="n">
        <v>0</v>
      </c>
      <c r="M125" s="232" t="n">
        <v>0</v>
      </c>
      <c r="N125" s="232" t="n">
        <v>0</v>
      </c>
      <c r="O125" s="232" t="n">
        <v>0</v>
      </c>
      <c r="P125" s="232" t="n">
        <v>1</v>
      </c>
      <c r="Q125" s="232" t="n">
        <v>0</v>
      </c>
      <c r="R125" s="232" t="n">
        <v>0</v>
      </c>
      <c r="S125" s="232" t="n">
        <v>0</v>
      </c>
      <c r="T125" s="232" t="n">
        <v>0</v>
      </c>
      <c r="U125" s="231" t="n">
        <v>1</v>
      </c>
      <c r="V125" s="231" t="n">
        <v>0</v>
      </c>
      <c r="W125" s="231" t="n">
        <v>0</v>
      </c>
      <c r="X125" s="231" t="n">
        <v>0</v>
      </c>
      <c r="Y125" s="231" t="n">
        <v>0</v>
      </c>
      <c r="Z125" s="232" t="n">
        <v>1</v>
      </c>
      <c r="AA125" s="232" t="n">
        <v>0</v>
      </c>
      <c r="AB125" s="232" t="n">
        <v>0</v>
      </c>
      <c r="AC125" s="232" t="n">
        <v>0</v>
      </c>
      <c r="AD125" s="232" t="n">
        <v>0</v>
      </c>
      <c r="AE125" s="232" t="n">
        <v>1</v>
      </c>
      <c r="AF125" s="232" t="n">
        <v>0</v>
      </c>
      <c r="AG125" s="232" t="n">
        <v>0</v>
      </c>
      <c r="AH125" s="232" t="n">
        <v>0</v>
      </c>
      <c r="AI125" s="232" t="n">
        <v>0</v>
      </c>
      <c r="AJ125" s="232" t="n">
        <v>1</v>
      </c>
      <c r="AK125" s="232" t="n">
        <v>0</v>
      </c>
      <c r="AL125" s="232" t="n">
        <v>0</v>
      </c>
      <c r="AM125" s="232" t="n">
        <v>0</v>
      </c>
      <c r="AN125" s="232" t="n">
        <v>0</v>
      </c>
      <c r="AO125" s="232" t="n">
        <v>1</v>
      </c>
      <c r="AP125" s="232" t="n">
        <v>0</v>
      </c>
      <c r="AQ125" s="232" t="n">
        <v>0</v>
      </c>
      <c r="AR125" s="232" t="n">
        <v>0</v>
      </c>
      <c r="AS125" s="232" t="n">
        <v>0</v>
      </c>
      <c r="AT125" s="232" t="n">
        <v>1</v>
      </c>
      <c r="AU125" s="232" t="n">
        <v>0</v>
      </c>
      <c r="AV125" s="232" t="n">
        <v>0</v>
      </c>
      <c r="AW125" s="232" t="n">
        <v>0</v>
      </c>
      <c r="AX125" s="232" t="n">
        <v>0</v>
      </c>
      <c r="AY125" s="232" t="n">
        <v>1</v>
      </c>
      <c r="AZ125" s="232" t="n">
        <v>0</v>
      </c>
      <c r="BA125" s="232" t="n">
        <v>0</v>
      </c>
      <c r="BB125" s="232" t="n">
        <v>0</v>
      </c>
      <c r="BC125" s="232" t="n">
        <v>0</v>
      </c>
      <c r="BD125" s="232" t="n">
        <v>1</v>
      </c>
      <c r="BE125" s="232" t="n">
        <v>0</v>
      </c>
      <c r="BF125" s="232" t="n">
        <v>0</v>
      </c>
      <c r="BG125" s="232" t="n">
        <v>0</v>
      </c>
      <c r="BH125" s="232" t="n">
        <v>0</v>
      </c>
      <c r="BI125" s="232"/>
      <c r="BJ125" s="232"/>
      <c r="BK125" s="232"/>
      <c r="BM125" s="217"/>
      <c r="BN125" s="232"/>
      <c r="BO125" s="232"/>
      <c r="BP125" s="232"/>
      <c r="BS125" s="232"/>
      <c r="BT125" s="232"/>
      <c r="BU125" s="232"/>
      <c r="BW125" s="217"/>
      <c r="BX125" s="233"/>
      <c r="BY125" s="233"/>
      <c r="BZ125" s="233"/>
      <c r="CA125" s="233"/>
      <c r="CB125" s="234"/>
      <c r="CC125" s="233"/>
      <c r="CD125" s="233"/>
      <c r="CE125" s="233"/>
      <c r="CF125" s="233"/>
      <c r="CG125" s="234"/>
      <c r="CH125" s="233"/>
      <c r="CI125" s="233"/>
      <c r="CJ125" s="233"/>
      <c r="CK125" s="233"/>
      <c r="CL125" s="234"/>
      <c r="CM125" s="233"/>
      <c r="CN125" s="233"/>
      <c r="CO125" s="233"/>
      <c r="CP125" s="233"/>
      <c r="CQ125" s="234"/>
      <c r="CR125" s="233"/>
      <c r="CS125" s="233"/>
      <c r="CT125" s="233"/>
      <c r="CU125" s="233"/>
      <c r="CV125" s="234"/>
      <c r="CW125" s="233"/>
      <c r="CX125" s="233"/>
      <c r="CY125" s="233"/>
      <c r="CZ125" s="233"/>
      <c r="DA125" s="234"/>
      <c r="DB125" s="233"/>
      <c r="DC125" s="233"/>
      <c r="DD125" s="233"/>
      <c r="DE125" s="233"/>
      <c r="DF125" s="234"/>
      <c r="DG125" s="233"/>
      <c r="DH125" s="233"/>
      <c r="DI125" s="233"/>
      <c r="DJ125" s="233"/>
      <c r="DK125" s="234"/>
    </row>
    <row r="126" customFormat="false" ht="12.75" hidden="false" customHeight="false" outlineLevel="0" collapsed="false">
      <c r="A126" s="232" t="n">
        <v>1</v>
      </c>
      <c r="B126" s="232" t="n">
        <v>0</v>
      </c>
      <c r="C126" s="232" t="n">
        <v>0</v>
      </c>
      <c r="D126" s="232" t="n">
        <v>0</v>
      </c>
      <c r="E126" s="232" t="n">
        <v>0</v>
      </c>
      <c r="F126" s="232" t="n">
        <v>1</v>
      </c>
      <c r="G126" s="232" t="n">
        <v>0</v>
      </c>
      <c r="H126" s="232" t="n">
        <v>0</v>
      </c>
      <c r="I126" s="232" t="n">
        <v>0</v>
      </c>
      <c r="J126" s="235" t="n">
        <v>0</v>
      </c>
      <c r="K126" s="232" t="n">
        <v>1</v>
      </c>
      <c r="L126" s="232" t="n">
        <v>0</v>
      </c>
      <c r="M126" s="232" t="n">
        <v>0</v>
      </c>
      <c r="N126" s="232" t="n">
        <v>0</v>
      </c>
      <c r="O126" s="232" t="n">
        <v>0</v>
      </c>
      <c r="P126" s="232" t="n">
        <v>1</v>
      </c>
      <c r="Q126" s="232" t="n">
        <v>0</v>
      </c>
      <c r="R126" s="232" t="n">
        <v>0</v>
      </c>
      <c r="S126" s="232" t="n">
        <v>0</v>
      </c>
      <c r="T126" s="232" t="n">
        <v>0</v>
      </c>
      <c r="U126" s="231" t="n">
        <v>1</v>
      </c>
      <c r="V126" s="231" t="n">
        <v>0</v>
      </c>
      <c r="W126" s="231" t="n">
        <v>0</v>
      </c>
      <c r="X126" s="231" t="n">
        <v>0</v>
      </c>
      <c r="Y126" s="231" t="n">
        <v>0</v>
      </c>
      <c r="Z126" s="232" t="n">
        <v>1</v>
      </c>
      <c r="AA126" s="232" t="n">
        <v>0</v>
      </c>
      <c r="AB126" s="232" t="n">
        <v>0</v>
      </c>
      <c r="AC126" s="232" t="n">
        <v>0</v>
      </c>
      <c r="AD126" s="232" t="n">
        <v>0</v>
      </c>
      <c r="AE126" s="232" t="n">
        <v>1</v>
      </c>
      <c r="AF126" s="232" t="n">
        <v>0</v>
      </c>
      <c r="AG126" s="232" t="n">
        <v>0</v>
      </c>
      <c r="AH126" s="232" t="n">
        <v>0</v>
      </c>
      <c r="AI126" s="232" t="n">
        <v>0</v>
      </c>
      <c r="AJ126" s="232" t="n">
        <v>1</v>
      </c>
      <c r="AK126" s="232" t="n">
        <v>0</v>
      </c>
      <c r="AL126" s="232" t="n">
        <v>0</v>
      </c>
      <c r="AM126" s="232" t="n">
        <v>0</v>
      </c>
      <c r="AN126" s="232" t="n">
        <v>0</v>
      </c>
      <c r="AO126" s="232" t="n">
        <v>1</v>
      </c>
      <c r="AP126" s="232" t="n">
        <v>0</v>
      </c>
      <c r="AQ126" s="232" t="n">
        <v>0</v>
      </c>
      <c r="AR126" s="232" t="n">
        <v>0</v>
      </c>
      <c r="AS126" s="232" t="n">
        <v>0</v>
      </c>
      <c r="AT126" s="232" t="n">
        <v>1</v>
      </c>
      <c r="AU126" s="232" t="n">
        <v>0</v>
      </c>
      <c r="AV126" s="232" t="n">
        <v>0</v>
      </c>
      <c r="AW126" s="232" t="n">
        <v>0</v>
      </c>
      <c r="AX126" s="232" t="n">
        <v>0</v>
      </c>
      <c r="AY126" s="232" t="n">
        <v>1</v>
      </c>
      <c r="AZ126" s="232" t="n">
        <v>0</v>
      </c>
      <c r="BA126" s="232" t="n">
        <v>0</v>
      </c>
      <c r="BB126" s="232" t="n">
        <v>0</v>
      </c>
      <c r="BC126" s="232" t="n">
        <v>0</v>
      </c>
      <c r="BD126" s="232" t="n">
        <v>1</v>
      </c>
      <c r="BE126" s="232" t="n">
        <v>0</v>
      </c>
      <c r="BF126" s="232" t="n">
        <v>0</v>
      </c>
      <c r="BG126" s="232" t="n">
        <v>0</v>
      </c>
      <c r="BH126" s="232" t="n">
        <v>0</v>
      </c>
      <c r="BI126" s="232"/>
      <c r="BJ126" s="232"/>
      <c r="BK126" s="232"/>
      <c r="BM126" s="217"/>
      <c r="BN126" s="232"/>
      <c r="BO126" s="232"/>
      <c r="BP126" s="232"/>
      <c r="BS126" s="232"/>
      <c r="BT126" s="232"/>
      <c r="BU126" s="232"/>
      <c r="BW126" s="217"/>
      <c r="BX126" s="233"/>
      <c r="BY126" s="233"/>
      <c r="BZ126" s="233"/>
      <c r="CA126" s="233"/>
      <c r="CB126" s="234"/>
      <c r="CC126" s="233"/>
      <c r="CD126" s="233"/>
      <c r="CE126" s="233"/>
      <c r="CF126" s="233"/>
      <c r="CG126" s="234"/>
      <c r="CH126" s="233"/>
      <c r="CI126" s="233"/>
      <c r="CJ126" s="233"/>
      <c r="CK126" s="233"/>
      <c r="CL126" s="234"/>
      <c r="CM126" s="233"/>
      <c r="CN126" s="233"/>
      <c r="CO126" s="233"/>
      <c r="CP126" s="233"/>
      <c r="CQ126" s="234"/>
      <c r="CR126" s="233"/>
      <c r="CS126" s="233"/>
      <c r="CT126" s="233"/>
      <c r="CU126" s="233"/>
      <c r="CV126" s="234"/>
      <c r="CW126" s="233"/>
      <c r="CX126" s="233"/>
      <c r="CY126" s="233"/>
      <c r="CZ126" s="233"/>
      <c r="DA126" s="234"/>
      <c r="DB126" s="233"/>
      <c r="DC126" s="233"/>
      <c r="DD126" s="233"/>
      <c r="DE126" s="233"/>
      <c r="DF126" s="234"/>
      <c r="DG126" s="233"/>
      <c r="DH126" s="233"/>
      <c r="DI126" s="233"/>
      <c r="DJ126" s="233"/>
      <c r="DK126" s="234"/>
    </row>
    <row r="127" customFormat="false" ht="12.75" hidden="false" customHeight="false" outlineLevel="0" collapsed="false">
      <c r="A127" s="232" t="n">
        <v>1</v>
      </c>
      <c r="B127" s="232" t="n">
        <v>0</v>
      </c>
      <c r="C127" s="232" t="n">
        <v>0</v>
      </c>
      <c r="D127" s="232" t="n">
        <v>0</v>
      </c>
      <c r="E127" s="232" t="n">
        <v>0</v>
      </c>
      <c r="F127" s="232" t="n">
        <v>1</v>
      </c>
      <c r="G127" s="232" t="n">
        <v>0</v>
      </c>
      <c r="H127" s="232" t="n">
        <v>0</v>
      </c>
      <c r="I127" s="232" t="n">
        <v>0</v>
      </c>
      <c r="J127" s="235" t="n">
        <v>0</v>
      </c>
      <c r="K127" s="232" t="n">
        <v>1</v>
      </c>
      <c r="L127" s="232" t="n">
        <v>0</v>
      </c>
      <c r="M127" s="232" t="n">
        <v>0</v>
      </c>
      <c r="N127" s="232" t="n">
        <v>0</v>
      </c>
      <c r="O127" s="232" t="n">
        <v>0</v>
      </c>
      <c r="P127" s="232" t="n">
        <v>1</v>
      </c>
      <c r="Q127" s="232" t="n">
        <v>0</v>
      </c>
      <c r="R127" s="232" t="n">
        <v>0</v>
      </c>
      <c r="S127" s="232" t="n">
        <v>0</v>
      </c>
      <c r="T127" s="232" t="n">
        <v>0</v>
      </c>
      <c r="U127" s="231" t="n">
        <v>1</v>
      </c>
      <c r="V127" s="231" t="n">
        <v>0</v>
      </c>
      <c r="W127" s="231" t="n">
        <v>0</v>
      </c>
      <c r="X127" s="231" t="n">
        <v>0</v>
      </c>
      <c r="Y127" s="231" t="n">
        <v>0</v>
      </c>
      <c r="Z127" s="232" t="n">
        <v>1</v>
      </c>
      <c r="AA127" s="232" t="n">
        <v>0</v>
      </c>
      <c r="AB127" s="232" t="n">
        <v>0</v>
      </c>
      <c r="AC127" s="232" t="n">
        <v>0</v>
      </c>
      <c r="AD127" s="232" t="n">
        <v>0</v>
      </c>
      <c r="AE127" s="232" t="n">
        <v>1</v>
      </c>
      <c r="AF127" s="232" t="n">
        <v>0</v>
      </c>
      <c r="AG127" s="232" t="n">
        <v>0</v>
      </c>
      <c r="AH127" s="232" t="n">
        <v>0</v>
      </c>
      <c r="AI127" s="232" t="n">
        <v>0</v>
      </c>
      <c r="AJ127" s="232" t="n">
        <v>1</v>
      </c>
      <c r="AK127" s="232" t="n">
        <v>0</v>
      </c>
      <c r="AL127" s="232" t="n">
        <v>0</v>
      </c>
      <c r="AM127" s="232" t="n">
        <v>0</v>
      </c>
      <c r="AN127" s="232" t="n">
        <v>0</v>
      </c>
      <c r="AO127" s="232" t="n">
        <v>1</v>
      </c>
      <c r="AP127" s="232" t="n">
        <v>0</v>
      </c>
      <c r="AQ127" s="232" t="n">
        <v>0</v>
      </c>
      <c r="AR127" s="232" t="n">
        <v>0</v>
      </c>
      <c r="AS127" s="232" t="n">
        <v>0</v>
      </c>
      <c r="AT127" s="232" t="n">
        <v>1</v>
      </c>
      <c r="AU127" s="232" t="n">
        <v>0</v>
      </c>
      <c r="AV127" s="232" t="n">
        <v>0</v>
      </c>
      <c r="AW127" s="232" t="n">
        <v>0</v>
      </c>
      <c r="AX127" s="232" t="n">
        <v>0</v>
      </c>
      <c r="AY127" s="232" t="n">
        <v>1</v>
      </c>
      <c r="AZ127" s="232" t="n">
        <v>0</v>
      </c>
      <c r="BA127" s="232" t="n">
        <v>0</v>
      </c>
      <c r="BB127" s="232" t="n">
        <v>0</v>
      </c>
      <c r="BC127" s="232" t="n">
        <v>0</v>
      </c>
      <c r="BD127" s="232" t="n">
        <v>1</v>
      </c>
      <c r="BE127" s="232" t="n">
        <v>0</v>
      </c>
      <c r="BF127" s="232" t="n">
        <v>0</v>
      </c>
      <c r="BG127" s="232" t="n">
        <v>0</v>
      </c>
      <c r="BH127" s="232" t="n">
        <v>0</v>
      </c>
      <c r="BI127" s="232"/>
      <c r="BJ127" s="232"/>
      <c r="BK127" s="232"/>
      <c r="BM127" s="217"/>
      <c r="BN127" s="232"/>
      <c r="BO127" s="232"/>
      <c r="BP127" s="232"/>
      <c r="BS127" s="232"/>
      <c r="BT127" s="232"/>
      <c r="BU127" s="232"/>
      <c r="BW127" s="217"/>
      <c r="BX127" s="233"/>
      <c r="BY127" s="233"/>
      <c r="BZ127" s="233"/>
      <c r="CA127" s="233"/>
      <c r="CB127" s="234"/>
      <c r="CC127" s="233"/>
      <c r="CD127" s="233"/>
      <c r="CE127" s="233"/>
      <c r="CF127" s="233"/>
      <c r="CG127" s="234"/>
      <c r="CH127" s="233"/>
      <c r="CI127" s="233"/>
      <c r="CJ127" s="233"/>
      <c r="CK127" s="233"/>
      <c r="CL127" s="234"/>
      <c r="CM127" s="233"/>
      <c r="CN127" s="233"/>
      <c r="CO127" s="233"/>
      <c r="CP127" s="233"/>
      <c r="CQ127" s="234"/>
      <c r="CR127" s="233"/>
      <c r="CS127" s="233"/>
      <c r="CT127" s="233"/>
      <c r="CU127" s="233"/>
      <c r="CV127" s="234"/>
      <c r="CW127" s="233"/>
      <c r="CX127" s="233"/>
      <c r="CY127" s="233"/>
      <c r="CZ127" s="233"/>
      <c r="DA127" s="234"/>
      <c r="DB127" s="233"/>
      <c r="DC127" s="233"/>
      <c r="DD127" s="233"/>
      <c r="DE127" s="233"/>
      <c r="DF127" s="234"/>
      <c r="DG127" s="233"/>
      <c r="DH127" s="233"/>
      <c r="DI127" s="233"/>
      <c r="DJ127" s="233"/>
      <c r="DK127" s="234"/>
    </row>
    <row r="128" customFormat="false" ht="12.75" hidden="false" customHeight="false" outlineLevel="0" collapsed="false">
      <c r="A128" s="232" t="n">
        <v>1</v>
      </c>
      <c r="B128" s="232" t="n">
        <v>0</v>
      </c>
      <c r="C128" s="232" t="n">
        <v>0</v>
      </c>
      <c r="D128" s="232" t="n">
        <v>0</v>
      </c>
      <c r="E128" s="232" t="n">
        <v>0</v>
      </c>
      <c r="F128" s="232" t="n">
        <v>1</v>
      </c>
      <c r="G128" s="232" t="n">
        <v>0</v>
      </c>
      <c r="H128" s="232" t="n">
        <v>0</v>
      </c>
      <c r="I128" s="232" t="n">
        <v>0</v>
      </c>
      <c r="J128" s="235" t="n">
        <v>0</v>
      </c>
      <c r="K128" s="232" t="n">
        <v>1</v>
      </c>
      <c r="L128" s="232" t="n">
        <v>0</v>
      </c>
      <c r="M128" s="232" t="n">
        <v>0</v>
      </c>
      <c r="N128" s="232" t="n">
        <v>0</v>
      </c>
      <c r="O128" s="232" t="n">
        <v>0</v>
      </c>
      <c r="P128" s="232" t="n">
        <v>1</v>
      </c>
      <c r="Q128" s="232" t="n">
        <v>0</v>
      </c>
      <c r="R128" s="232" t="n">
        <v>0</v>
      </c>
      <c r="S128" s="232" t="n">
        <v>0</v>
      </c>
      <c r="T128" s="232" t="n">
        <v>0</v>
      </c>
      <c r="U128" s="231" t="n">
        <v>1</v>
      </c>
      <c r="V128" s="231" t="n">
        <v>0</v>
      </c>
      <c r="W128" s="231" t="n">
        <v>0</v>
      </c>
      <c r="X128" s="231" t="n">
        <v>0</v>
      </c>
      <c r="Y128" s="231" t="n">
        <v>0</v>
      </c>
      <c r="Z128" s="232" t="n">
        <v>1</v>
      </c>
      <c r="AA128" s="232" t="n">
        <v>0</v>
      </c>
      <c r="AB128" s="232" t="n">
        <v>0</v>
      </c>
      <c r="AC128" s="232" t="n">
        <v>0</v>
      </c>
      <c r="AD128" s="232" t="n">
        <v>0</v>
      </c>
      <c r="AE128" s="232" t="n">
        <v>1</v>
      </c>
      <c r="AF128" s="232" t="n">
        <v>0</v>
      </c>
      <c r="AG128" s="232" t="n">
        <v>0</v>
      </c>
      <c r="AH128" s="232" t="n">
        <v>0</v>
      </c>
      <c r="AI128" s="232" t="n">
        <v>0</v>
      </c>
      <c r="AJ128" s="232" t="n">
        <v>1</v>
      </c>
      <c r="AK128" s="232" t="n">
        <v>0</v>
      </c>
      <c r="AL128" s="232" t="n">
        <v>0</v>
      </c>
      <c r="AM128" s="232" t="n">
        <v>0</v>
      </c>
      <c r="AN128" s="232" t="n">
        <v>0</v>
      </c>
      <c r="AO128" s="232" t="n">
        <v>1</v>
      </c>
      <c r="AP128" s="232" t="n">
        <v>0</v>
      </c>
      <c r="AQ128" s="232" t="n">
        <v>0</v>
      </c>
      <c r="AR128" s="232" t="n">
        <v>0</v>
      </c>
      <c r="AS128" s="232" t="n">
        <v>0</v>
      </c>
      <c r="AT128" s="232" t="n">
        <v>1</v>
      </c>
      <c r="AU128" s="232" t="n">
        <v>0</v>
      </c>
      <c r="AV128" s="232" t="n">
        <v>0</v>
      </c>
      <c r="AW128" s="232" t="n">
        <v>0</v>
      </c>
      <c r="AX128" s="232" t="n">
        <v>0</v>
      </c>
      <c r="AY128" s="232" t="n">
        <v>1</v>
      </c>
      <c r="AZ128" s="232" t="n">
        <v>0</v>
      </c>
      <c r="BA128" s="232" t="n">
        <v>0</v>
      </c>
      <c r="BB128" s="232" t="n">
        <v>0</v>
      </c>
      <c r="BC128" s="232" t="n">
        <v>0</v>
      </c>
      <c r="BD128" s="232" t="n">
        <v>1</v>
      </c>
      <c r="BE128" s="232" t="n">
        <v>0</v>
      </c>
      <c r="BF128" s="232" t="n">
        <v>0</v>
      </c>
      <c r="BG128" s="232" t="n">
        <v>0</v>
      </c>
      <c r="BH128" s="232" t="n">
        <v>0</v>
      </c>
      <c r="BI128" s="232"/>
      <c r="BJ128" s="232"/>
      <c r="BK128" s="232"/>
      <c r="BM128" s="217"/>
      <c r="BN128" s="232"/>
      <c r="BO128" s="232"/>
      <c r="BP128" s="232"/>
      <c r="BS128" s="232"/>
      <c r="BT128" s="232"/>
      <c r="BU128" s="232"/>
      <c r="BW128" s="217"/>
      <c r="BX128" s="233"/>
      <c r="BY128" s="233"/>
      <c r="BZ128" s="233"/>
      <c r="CA128" s="233"/>
      <c r="CB128" s="234"/>
      <c r="CC128" s="233"/>
      <c r="CD128" s="233"/>
      <c r="CE128" s="233"/>
      <c r="CF128" s="233"/>
      <c r="CG128" s="234"/>
      <c r="CH128" s="233"/>
      <c r="CI128" s="233"/>
      <c r="CJ128" s="233"/>
      <c r="CK128" s="233"/>
      <c r="CL128" s="234"/>
      <c r="CM128" s="233"/>
      <c r="CN128" s="233"/>
      <c r="CO128" s="233"/>
      <c r="CP128" s="233"/>
      <c r="CQ128" s="234"/>
      <c r="CR128" s="233"/>
      <c r="CS128" s="233"/>
      <c r="CT128" s="233"/>
      <c r="CU128" s="233"/>
      <c r="CV128" s="234"/>
      <c r="CW128" s="233"/>
      <c r="CX128" s="233"/>
      <c r="CY128" s="233"/>
      <c r="CZ128" s="233"/>
      <c r="DA128" s="234"/>
      <c r="DB128" s="233"/>
      <c r="DC128" s="233"/>
      <c r="DD128" s="233"/>
      <c r="DE128" s="233"/>
      <c r="DF128" s="234"/>
      <c r="DG128" s="233"/>
      <c r="DH128" s="233"/>
      <c r="DI128" s="233"/>
      <c r="DJ128" s="233"/>
      <c r="DK128" s="234"/>
    </row>
    <row r="129" customFormat="false" ht="12.75" hidden="false" customHeight="false" outlineLevel="0" collapsed="false">
      <c r="A129" s="232" t="n">
        <v>1</v>
      </c>
      <c r="B129" s="232" t="n">
        <v>0</v>
      </c>
      <c r="C129" s="232" t="n">
        <v>0</v>
      </c>
      <c r="D129" s="232" t="n">
        <v>0</v>
      </c>
      <c r="E129" s="232" t="n">
        <v>0</v>
      </c>
      <c r="F129" s="232" t="n">
        <v>1</v>
      </c>
      <c r="G129" s="232" t="n">
        <v>0</v>
      </c>
      <c r="H129" s="232" t="n">
        <v>0</v>
      </c>
      <c r="I129" s="232" t="n">
        <v>0</v>
      </c>
      <c r="J129" s="235" t="n">
        <v>0</v>
      </c>
      <c r="K129" s="232" t="n">
        <v>1</v>
      </c>
      <c r="L129" s="232" t="n">
        <v>0</v>
      </c>
      <c r="M129" s="232" t="n">
        <v>0</v>
      </c>
      <c r="N129" s="232" t="n">
        <v>0</v>
      </c>
      <c r="O129" s="232" t="n">
        <v>0</v>
      </c>
      <c r="P129" s="232" t="n">
        <v>1</v>
      </c>
      <c r="Q129" s="232" t="n">
        <v>0</v>
      </c>
      <c r="R129" s="232" t="n">
        <v>0</v>
      </c>
      <c r="S129" s="232" t="n">
        <v>0</v>
      </c>
      <c r="T129" s="232" t="n">
        <v>0</v>
      </c>
      <c r="U129" s="231" t="n">
        <v>1</v>
      </c>
      <c r="V129" s="231" t="n">
        <v>0</v>
      </c>
      <c r="W129" s="231" t="n">
        <v>0</v>
      </c>
      <c r="X129" s="231" t="n">
        <v>0</v>
      </c>
      <c r="Y129" s="231" t="n">
        <v>0</v>
      </c>
      <c r="Z129" s="232" t="n">
        <v>1</v>
      </c>
      <c r="AA129" s="232" t="n">
        <v>0</v>
      </c>
      <c r="AB129" s="232" t="n">
        <v>0</v>
      </c>
      <c r="AC129" s="232" t="n">
        <v>0</v>
      </c>
      <c r="AD129" s="232" t="n">
        <v>0</v>
      </c>
      <c r="AE129" s="232" t="n">
        <v>1</v>
      </c>
      <c r="AF129" s="232" t="n">
        <v>0</v>
      </c>
      <c r="AG129" s="232" t="n">
        <v>0</v>
      </c>
      <c r="AH129" s="232" t="n">
        <v>0</v>
      </c>
      <c r="AI129" s="232" t="n">
        <v>0</v>
      </c>
      <c r="AJ129" s="232" t="n">
        <v>1</v>
      </c>
      <c r="AK129" s="232" t="n">
        <v>0</v>
      </c>
      <c r="AL129" s="232" t="n">
        <v>0</v>
      </c>
      <c r="AM129" s="232" t="n">
        <v>0</v>
      </c>
      <c r="AN129" s="232" t="n">
        <v>0</v>
      </c>
      <c r="AO129" s="232" t="n">
        <v>1</v>
      </c>
      <c r="AP129" s="232" t="n">
        <v>0</v>
      </c>
      <c r="AQ129" s="232" t="n">
        <v>0</v>
      </c>
      <c r="AR129" s="232" t="n">
        <v>0</v>
      </c>
      <c r="AS129" s="232" t="n">
        <v>0</v>
      </c>
      <c r="AT129" s="232" t="n">
        <v>1</v>
      </c>
      <c r="AU129" s="232" t="n">
        <v>0</v>
      </c>
      <c r="AV129" s="232" t="n">
        <v>0</v>
      </c>
      <c r="AW129" s="232" t="n">
        <v>0</v>
      </c>
      <c r="AX129" s="232" t="n">
        <v>0</v>
      </c>
      <c r="AY129" s="232" t="n">
        <v>1</v>
      </c>
      <c r="AZ129" s="232" t="n">
        <v>0</v>
      </c>
      <c r="BA129" s="232" t="n">
        <v>0</v>
      </c>
      <c r="BB129" s="232" t="n">
        <v>0</v>
      </c>
      <c r="BC129" s="232" t="n">
        <v>0</v>
      </c>
      <c r="BD129" s="232" t="n">
        <v>1</v>
      </c>
      <c r="BE129" s="232" t="n">
        <v>0</v>
      </c>
      <c r="BF129" s="232" t="n">
        <v>0</v>
      </c>
      <c r="BG129" s="232" t="n">
        <v>0</v>
      </c>
      <c r="BH129" s="232" t="n">
        <v>0</v>
      </c>
      <c r="BI129" s="232"/>
      <c r="BJ129" s="232"/>
      <c r="BK129" s="232"/>
      <c r="BM129" s="217"/>
      <c r="BN129" s="232"/>
      <c r="BO129" s="232"/>
      <c r="BP129" s="232"/>
      <c r="BS129" s="232"/>
      <c r="BT129" s="232"/>
      <c r="BU129" s="232"/>
      <c r="BW129" s="217"/>
      <c r="BX129" s="233"/>
      <c r="BY129" s="233"/>
      <c r="BZ129" s="233"/>
      <c r="CA129" s="233"/>
      <c r="CB129" s="234"/>
      <c r="CC129" s="233"/>
      <c r="CD129" s="233"/>
      <c r="CE129" s="233"/>
      <c r="CF129" s="233"/>
      <c r="CG129" s="234"/>
      <c r="CH129" s="233"/>
      <c r="CI129" s="233"/>
      <c r="CJ129" s="233"/>
      <c r="CK129" s="233"/>
      <c r="CL129" s="234"/>
      <c r="CM129" s="233"/>
      <c r="CN129" s="233"/>
      <c r="CO129" s="233"/>
      <c r="CP129" s="233"/>
      <c r="CQ129" s="234"/>
      <c r="CR129" s="233"/>
      <c r="CS129" s="233"/>
      <c r="CT129" s="233"/>
      <c r="CU129" s="233"/>
      <c r="CV129" s="234"/>
      <c r="CW129" s="233"/>
      <c r="CX129" s="233"/>
      <c r="CY129" s="233"/>
      <c r="CZ129" s="233"/>
      <c r="DA129" s="234"/>
      <c r="DB129" s="233"/>
      <c r="DC129" s="233"/>
      <c r="DD129" s="233"/>
      <c r="DE129" s="233"/>
      <c r="DF129" s="234"/>
      <c r="DG129" s="233"/>
      <c r="DH129" s="233"/>
      <c r="DI129" s="233"/>
      <c r="DJ129" s="233"/>
      <c r="DK129" s="234"/>
    </row>
    <row r="130" customFormat="false" ht="12.75" hidden="false" customHeight="false" outlineLevel="0" collapsed="false">
      <c r="A130" s="232" t="n">
        <v>1</v>
      </c>
      <c r="B130" s="232" t="n">
        <v>0</v>
      </c>
      <c r="C130" s="232" t="n">
        <v>0</v>
      </c>
      <c r="D130" s="232" t="n">
        <v>0</v>
      </c>
      <c r="E130" s="232" t="n">
        <v>0</v>
      </c>
      <c r="F130" s="232" t="n">
        <v>1</v>
      </c>
      <c r="G130" s="232" t="n">
        <v>0</v>
      </c>
      <c r="H130" s="232" t="n">
        <v>0</v>
      </c>
      <c r="I130" s="232" t="n">
        <v>0</v>
      </c>
      <c r="J130" s="235" t="n">
        <v>0</v>
      </c>
      <c r="K130" s="232" t="n">
        <v>1</v>
      </c>
      <c r="L130" s="232" t="n">
        <v>0</v>
      </c>
      <c r="M130" s="232" t="n">
        <v>0</v>
      </c>
      <c r="N130" s="232" t="n">
        <v>0</v>
      </c>
      <c r="O130" s="232" t="n">
        <v>0</v>
      </c>
      <c r="P130" s="232" t="n">
        <v>1</v>
      </c>
      <c r="Q130" s="232" t="n">
        <v>0</v>
      </c>
      <c r="R130" s="232" t="n">
        <v>0</v>
      </c>
      <c r="S130" s="232" t="n">
        <v>0</v>
      </c>
      <c r="T130" s="232" t="n">
        <v>0</v>
      </c>
      <c r="U130" s="231" t="n">
        <v>1</v>
      </c>
      <c r="V130" s="231" t="n">
        <v>0</v>
      </c>
      <c r="W130" s="231" t="n">
        <v>0</v>
      </c>
      <c r="X130" s="231" t="n">
        <v>0</v>
      </c>
      <c r="Y130" s="231" t="n">
        <v>0</v>
      </c>
      <c r="Z130" s="232" t="n">
        <v>1</v>
      </c>
      <c r="AA130" s="232" t="n">
        <v>0</v>
      </c>
      <c r="AB130" s="232" t="n">
        <v>0</v>
      </c>
      <c r="AC130" s="232" t="n">
        <v>0</v>
      </c>
      <c r="AD130" s="232" t="n">
        <v>0</v>
      </c>
      <c r="AE130" s="232" t="n">
        <v>1</v>
      </c>
      <c r="AF130" s="232" t="n">
        <v>0</v>
      </c>
      <c r="AG130" s="232" t="n">
        <v>0</v>
      </c>
      <c r="AH130" s="232" t="n">
        <v>0</v>
      </c>
      <c r="AI130" s="232" t="n">
        <v>0</v>
      </c>
      <c r="AJ130" s="232" t="n">
        <v>1</v>
      </c>
      <c r="AK130" s="232" t="n">
        <v>0</v>
      </c>
      <c r="AL130" s="232" t="n">
        <v>0</v>
      </c>
      <c r="AM130" s="232" t="n">
        <v>0</v>
      </c>
      <c r="AN130" s="232" t="n">
        <v>0</v>
      </c>
      <c r="AO130" s="232" t="n">
        <v>1</v>
      </c>
      <c r="AP130" s="232" t="n">
        <v>0</v>
      </c>
      <c r="AQ130" s="232" t="n">
        <v>0</v>
      </c>
      <c r="AR130" s="232" t="n">
        <v>0</v>
      </c>
      <c r="AS130" s="232" t="n">
        <v>0</v>
      </c>
      <c r="AT130" s="232" t="n">
        <v>1</v>
      </c>
      <c r="AU130" s="232" t="n">
        <v>0</v>
      </c>
      <c r="AV130" s="232" t="n">
        <v>0</v>
      </c>
      <c r="AW130" s="232" t="n">
        <v>0</v>
      </c>
      <c r="AX130" s="232" t="n">
        <v>0</v>
      </c>
      <c r="AY130" s="232" t="n">
        <v>1</v>
      </c>
      <c r="AZ130" s="232" t="n">
        <v>0</v>
      </c>
      <c r="BA130" s="232" t="n">
        <v>0</v>
      </c>
      <c r="BB130" s="232" t="n">
        <v>0</v>
      </c>
      <c r="BC130" s="232" t="n">
        <v>0</v>
      </c>
      <c r="BD130" s="232" t="n">
        <v>1</v>
      </c>
      <c r="BE130" s="232" t="n">
        <v>0</v>
      </c>
      <c r="BF130" s="232" t="n">
        <v>0</v>
      </c>
      <c r="BG130" s="232" t="n">
        <v>0</v>
      </c>
      <c r="BH130" s="232" t="n">
        <v>0</v>
      </c>
      <c r="BI130" s="232"/>
      <c r="BJ130" s="232"/>
      <c r="BK130" s="232"/>
      <c r="BM130" s="217"/>
      <c r="BN130" s="232"/>
      <c r="BO130" s="232"/>
      <c r="BP130" s="232"/>
      <c r="BS130" s="232"/>
      <c r="BT130" s="232"/>
      <c r="BU130" s="232"/>
      <c r="BW130" s="217"/>
      <c r="BX130" s="233"/>
      <c r="BY130" s="233"/>
      <c r="BZ130" s="233"/>
      <c r="CA130" s="233"/>
      <c r="CB130" s="234"/>
      <c r="CC130" s="233"/>
      <c r="CD130" s="233"/>
      <c r="CE130" s="233"/>
      <c r="CF130" s="233"/>
      <c r="CG130" s="234"/>
      <c r="CH130" s="233"/>
      <c r="CI130" s="233"/>
      <c r="CJ130" s="233"/>
      <c r="CK130" s="233"/>
      <c r="CL130" s="234"/>
      <c r="CM130" s="233"/>
      <c r="CN130" s="233"/>
      <c r="CO130" s="233"/>
      <c r="CP130" s="233"/>
      <c r="CQ130" s="234"/>
      <c r="CR130" s="233"/>
      <c r="CS130" s="233"/>
      <c r="CT130" s="233"/>
      <c r="CU130" s="233"/>
      <c r="CV130" s="234"/>
      <c r="CW130" s="233"/>
      <c r="CX130" s="233"/>
      <c r="CY130" s="233"/>
      <c r="CZ130" s="233"/>
      <c r="DA130" s="234"/>
      <c r="DB130" s="233"/>
      <c r="DC130" s="233"/>
      <c r="DD130" s="233"/>
      <c r="DE130" s="233"/>
      <c r="DF130" s="234"/>
      <c r="DG130" s="233"/>
      <c r="DH130" s="233"/>
      <c r="DI130" s="233"/>
      <c r="DJ130" s="233"/>
      <c r="DK130" s="234"/>
    </row>
    <row r="131" customFormat="false" ht="12.75" hidden="false" customHeight="false" outlineLevel="0" collapsed="false">
      <c r="A131" s="232" t="n">
        <v>1</v>
      </c>
      <c r="B131" s="232" t="n">
        <v>0</v>
      </c>
      <c r="C131" s="232" t="n">
        <v>0</v>
      </c>
      <c r="D131" s="232" t="n">
        <v>0</v>
      </c>
      <c r="E131" s="232" t="n">
        <v>0</v>
      </c>
      <c r="F131" s="232" t="n">
        <v>1</v>
      </c>
      <c r="G131" s="232" t="n">
        <v>0</v>
      </c>
      <c r="H131" s="232" t="n">
        <v>0</v>
      </c>
      <c r="I131" s="232" t="n">
        <v>0</v>
      </c>
      <c r="J131" s="235" t="n">
        <v>0</v>
      </c>
      <c r="K131" s="232" t="n">
        <v>1</v>
      </c>
      <c r="L131" s="232" t="n">
        <v>0</v>
      </c>
      <c r="M131" s="232" t="n">
        <v>0</v>
      </c>
      <c r="N131" s="232" t="n">
        <v>0</v>
      </c>
      <c r="O131" s="232" t="n">
        <v>0</v>
      </c>
      <c r="P131" s="232" t="n">
        <v>1</v>
      </c>
      <c r="Q131" s="232" t="n">
        <v>0</v>
      </c>
      <c r="R131" s="232" t="n">
        <v>0</v>
      </c>
      <c r="S131" s="232" t="n">
        <v>0</v>
      </c>
      <c r="T131" s="232" t="n">
        <v>0</v>
      </c>
      <c r="U131" s="231" t="n">
        <v>1</v>
      </c>
      <c r="V131" s="231" t="n">
        <v>0</v>
      </c>
      <c r="W131" s="231" t="n">
        <v>0</v>
      </c>
      <c r="X131" s="231" t="n">
        <v>0</v>
      </c>
      <c r="Y131" s="231" t="n">
        <v>0</v>
      </c>
      <c r="Z131" s="232" t="n">
        <v>1</v>
      </c>
      <c r="AA131" s="232" t="n">
        <v>0</v>
      </c>
      <c r="AB131" s="232" t="n">
        <v>0</v>
      </c>
      <c r="AC131" s="232" t="n">
        <v>0</v>
      </c>
      <c r="AD131" s="232" t="n">
        <v>0</v>
      </c>
      <c r="AE131" s="232" t="n">
        <v>1</v>
      </c>
      <c r="AF131" s="232" t="n">
        <v>0</v>
      </c>
      <c r="AG131" s="232" t="n">
        <v>0</v>
      </c>
      <c r="AH131" s="232" t="n">
        <v>0</v>
      </c>
      <c r="AI131" s="232" t="n">
        <v>0</v>
      </c>
      <c r="AJ131" s="232" t="n">
        <v>1</v>
      </c>
      <c r="AK131" s="232" t="n">
        <v>0</v>
      </c>
      <c r="AL131" s="232" t="n">
        <v>0</v>
      </c>
      <c r="AM131" s="232" t="n">
        <v>0</v>
      </c>
      <c r="AN131" s="232" t="n">
        <v>0</v>
      </c>
      <c r="AO131" s="232" t="n">
        <v>1</v>
      </c>
      <c r="AP131" s="232" t="n">
        <v>0</v>
      </c>
      <c r="AQ131" s="232" t="n">
        <v>0</v>
      </c>
      <c r="AR131" s="232" t="n">
        <v>0</v>
      </c>
      <c r="AS131" s="232" t="n">
        <v>0</v>
      </c>
      <c r="AT131" s="232" t="n">
        <v>1</v>
      </c>
      <c r="AU131" s="232" t="n">
        <v>0</v>
      </c>
      <c r="AV131" s="232" t="n">
        <v>0</v>
      </c>
      <c r="AW131" s="232" t="n">
        <v>0</v>
      </c>
      <c r="AX131" s="232" t="n">
        <v>0</v>
      </c>
      <c r="AY131" s="232" t="n">
        <v>1</v>
      </c>
      <c r="AZ131" s="232" t="n">
        <v>0</v>
      </c>
      <c r="BA131" s="232" t="n">
        <v>0</v>
      </c>
      <c r="BB131" s="232" t="n">
        <v>0</v>
      </c>
      <c r="BC131" s="232" t="n">
        <v>0</v>
      </c>
      <c r="BD131" s="232" t="n">
        <v>1</v>
      </c>
      <c r="BE131" s="232" t="n">
        <v>0</v>
      </c>
      <c r="BF131" s="232" t="n">
        <v>0</v>
      </c>
      <c r="BG131" s="232" t="n">
        <v>0</v>
      </c>
      <c r="BH131" s="232" t="n">
        <v>0</v>
      </c>
      <c r="BI131" s="232"/>
      <c r="BJ131" s="232"/>
      <c r="BK131" s="232"/>
      <c r="BM131" s="217"/>
      <c r="BN131" s="232"/>
      <c r="BO131" s="232"/>
      <c r="BP131" s="232"/>
      <c r="BS131" s="232"/>
      <c r="BT131" s="232"/>
      <c r="BU131" s="232"/>
      <c r="BW131" s="217"/>
      <c r="BX131" s="233"/>
      <c r="BY131" s="233"/>
      <c r="BZ131" s="233"/>
      <c r="CA131" s="233"/>
      <c r="CB131" s="234"/>
      <c r="CC131" s="233"/>
      <c r="CD131" s="233"/>
      <c r="CE131" s="233"/>
      <c r="CF131" s="233"/>
      <c r="CG131" s="234"/>
      <c r="CH131" s="233"/>
      <c r="CI131" s="233"/>
      <c r="CJ131" s="233"/>
      <c r="CK131" s="233"/>
      <c r="CL131" s="234"/>
      <c r="CM131" s="233"/>
      <c r="CN131" s="233"/>
      <c r="CO131" s="233"/>
      <c r="CP131" s="233"/>
      <c r="CQ131" s="234"/>
      <c r="CR131" s="233"/>
      <c r="CS131" s="233"/>
      <c r="CT131" s="233"/>
      <c r="CU131" s="233"/>
      <c r="CV131" s="234"/>
      <c r="CW131" s="233"/>
      <c r="CX131" s="233"/>
      <c r="CY131" s="233"/>
      <c r="CZ131" s="233"/>
      <c r="DA131" s="234"/>
      <c r="DB131" s="233"/>
      <c r="DC131" s="233"/>
      <c r="DD131" s="233"/>
      <c r="DE131" s="233"/>
      <c r="DF131" s="234"/>
      <c r="DG131" s="233"/>
      <c r="DH131" s="233"/>
      <c r="DI131" s="233"/>
      <c r="DJ131" s="233"/>
      <c r="DK131" s="234"/>
    </row>
    <row r="132" customFormat="false" ht="12.75" hidden="false" customHeight="false" outlineLevel="0" collapsed="false">
      <c r="A132" s="232" t="n">
        <v>1</v>
      </c>
      <c r="B132" s="232" t="n">
        <v>0</v>
      </c>
      <c r="C132" s="232" t="n">
        <v>0</v>
      </c>
      <c r="D132" s="232" t="n">
        <v>0</v>
      </c>
      <c r="E132" s="232" t="n">
        <v>0</v>
      </c>
      <c r="F132" s="232" t="n">
        <v>1</v>
      </c>
      <c r="G132" s="232" t="n">
        <v>0</v>
      </c>
      <c r="H132" s="232" t="n">
        <v>0</v>
      </c>
      <c r="I132" s="232" t="n">
        <v>0</v>
      </c>
      <c r="J132" s="235" t="n">
        <v>0</v>
      </c>
      <c r="K132" s="232" t="n">
        <v>1</v>
      </c>
      <c r="L132" s="232" t="n">
        <v>0</v>
      </c>
      <c r="M132" s="232" t="n">
        <v>0</v>
      </c>
      <c r="N132" s="232" t="n">
        <v>0</v>
      </c>
      <c r="O132" s="232" t="n">
        <v>0</v>
      </c>
      <c r="P132" s="232" t="n">
        <v>1</v>
      </c>
      <c r="Q132" s="232" t="n">
        <v>0</v>
      </c>
      <c r="R132" s="232" t="n">
        <v>0</v>
      </c>
      <c r="S132" s="232" t="n">
        <v>0</v>
      </c>
      <c r="T132" s="232" t="n">
        <v>0</v>
      </c>
      <c r="U132" s="231" t="n">
        <v>1</v>
      </c>
      <c r="V132" s="231" t="n">
        <v>0</v>
      </c>
      <c r="W132" s="231" t="n">
        <v>0</v>
      </c>
      <c r="X132" s="231" t="n">
        <v>0</v>
      </c>
      <c r="Y132" s="231" t="n">
        <v>0</v>
      </c>
      <c r="Z132" s="232" t="n">
        <v>1</v>
      </c>
      <c r="AA132" s="232" t="n">
        <v>0</v>
      </c>
      <c r="AB132" s="232" t="n">
        <v>0</v>
      </c>
      <c r="AC132" s="232" t="n">
        <v>0</v>
      </c>
      <c r="AD132" s="232" t="n">
        <v>0</v>
      </c>
      <c r="AE132" s="232" t="n">
        <v>1</v>
      </c>
      <c r="AF132" s="232" t="n">
        <v>0</v>
      </c>
      <c r="AG132" s="232" t="n">
        <v>0</v>
      </c>
      <c r="AH132" s="232" t="n">
        <v>0</v>
      </c>
      <c r="AI132" s="232" t="n">
        <v>0</v>
      </c>
      <c r="AJ132" s="232" t="n">
        <v>1</v>
      </c>
      <c r="AK132" s="232" t="n">
        <v>0</v>
      </c>
      <c r="AL132" s="232" t="n">
        <v>0</v>
      </c>
      <c r="AM132" s="232" t="n">
        <v>0</v>
      </c>
      <c r="AN132" s="232" t="n">
        <v>0</v>
      </c>
      <c r="AO132" s="232" t="n">
        <v>1</v>
      </c>
      <c r="AP132" s="232" t="n">
        <v>0</v>
      </c>
      <c r="AQ132" s="232" t="n">
        <v>0</v>
      </c>
      <c r="AR132" s="232" t="n">
        <v>0</v>
      </c>
      <c r="AS132" s="232" t="n">
        <v>0</v>
      </c>
      <c r="AT132" s="232" t="n">
        <v>1</v>
      </c>
      <c r="AU132" s="232" t="n">
        <v>0</v>
      </c>
      <c r="AV132" s="232" t="n">
        <v>0</v>
      </c>
      <c r="AW132" s="232" t="n">
        <v>0</v>
      </c>
      <c r="AX132" s="232" t="n">
        <v>0</v>
      </c>
      <c r="AY132" s="232" t="n">
        <v>1</v>
      </c>
      <c r="AZ132" s="232" t="n">
        <v>0</v>
      </c>
      <c r="BA132" s="232" t="n">
        <v>0</v>
      </c>
      <c r="BB132" s="232" t="n">
        <v>0</v>
      </c>
      <c r="BC132" s="232" t="n">
        <v>0</v>
      </c>
      <c r="BD132" s="232" t="n">
        <v>1</v>
      </c>
      <c r="BE132" s="232" t="n">
        <v>0</v>
      </c>
      <c r="BF132" s="232" t="n">
        <v>0</v>
      </c>
      <c r="BG132" s="232" t="n">
        <v>0</v>
      </c>
      <c r="BH132" s="232" t="n">
        <v>0</v>
      </c>
      <c r="BI132" s="232"/>
      <c r="BJ132" s="232"/>
      <c r="BK132" s="232"/>
      <c r="BM132" s="217"/>
      <c r="BN132" s="232"/>
      <c r="BO132" s="232"/>
      <c r="BP132" s="232"/>
      <c r="BS132" s="232"/>
      <c r="BT132" s="232"/>
      <c r="BU132" s="232"/>
      <c r="BW132" s="217"/>
      <c r="BX132" s="233"/>
      <c r="BY132" s="233"/>
      <c r="BZ132" s="233"/>
      <c r="CA132" s="233"/>
      <c r="CB132" s="234"/>
      <c r="CC132" s="233"/>
      <c r="CD132" s="233"/>
      <c r="CE132" s="233"/>
      <c r="CF132" s="233"/>
      <c r="CG132" s="234"/>
      <c r="CH132" s="233"/>
      <c r="CI132" s="233"/>
      <c r="CJ132" s="233"/>
      <c r="CK132" s="233"/>
      <c r="CL132" s="234"/>
      <c r="CM132" s="233"/>
      <c r="CN132" s="233"/>
      <c r="CO132" s="233"/>
      <c r="CP132" s="233"/>
      <c r="CQ132" s="234"/>
      <c r="CR132" s="233"/>
      <c r="CS132" s="233"/>
      <c r="CT132" s="233"/>
      <c r="CU132" s="233"/>
      <c r="CV132" s="234"/>
      <c r="CW132" s="233"/>
      <c r="CX132" s="233"/>
      <c r="CY132" s="233"/>
      <c r="CZ132" s="233"/>
      <c r="DA132" s="234"/>
      <c r="DB132" s="233"/>
      <c r="DC132" s="233"/>
      <c r="DD132" s="233"/>
      <c r="DE132" s="233"/>
      <c r="DF132" s="234"/>
      <c r="DG132" s="233"/>
      <c r="DH132" s="233"/>
      <c r="DI132" s="233"/>
      <c r="DJ132" s="233"/>
      <c r="DK132" s="234"/>
    </row>
    <row r="133" customFormat="false" ht="12.75" hidden="false" customHeight="false" outlineLevel="0" collapsed="false">
      <c r="A133" s="232" t="n">
        <v>1</v>
      </c>
      <c r="B133" s="232" t="n">
        <v>0</v>
      </c>
      <c r="C133" s="232" t="n">
        <v>0</v>
      </c>
      <c r="D133" s="232" t="n">
        <v>0</v>
      </c>
      <c r="E133" s="232" t="n">
        <v>0</v>
      </c>
      <c r="F133" s="232" t="n">
        <v>1</v>
      </c>
      <c r="G133" s="232" t="n">
        <v>0</v>
      </c>
      <c r="H133" s="232" t="n">
        <v>0</v>
      </c>
      <c r="I133" s="232" t="n">
        <v>0</v>
      </c>
      <c r="J133" s="235" t="n">
        <v>0</v>
      </c>
      <c r="K133" s="232" t="n">
        <v>1</v>
      </c>
      <c r="L133" s="232" t="n">
        <v>0</v>
      </c>
      <c r="M133" s="232" t="n">
        <v>0</v>
      </c>
      <c r="N133" s="232" t="n">
        <v>0</v>
      </c>
      <c r="O133" s="232" t="n">
        <v>0</v>
      </c>
      <c r="P133" s="232" t="n">
        <v>1</v>
      </c>
      <c r="Q133" s="232" t="n">
        <v>0</v>
      </c>
      <c r="R133" s="232" t="n">
        <v>0</v>
      </c>
      <c r="S133" s="232" t="n">
        <v>0</v>
      </c>
      <c r="T133" s="232" t="n">
        <v>0</v>
      </c>
      <c r="U133" s="231" t="n">
        <v>1</v>
      </c>
      <c r="V133" s="231" t="n">
        <v>0</v>
      </c>
      <c r="W133" s="231" t="n">
        <v>0</v>
      </c>
      <c r="X133" s="231" t="n">
        <v>0</v>
      </c>
      <c r="Y133" s="231" t="n">
        <v>0</v>
      </c>
      <c r="Z133" s="232" t="n">
        <v>1</v>
      </c>
      <c r="AA133" s="232" t="n">
        <v>0</v>
      </c>
      <c r="AB133" s="232" t="n">
        <v>0</v>
      </c>
      <c r="AC133" s="232" t="n">
        <v>0</v>
      </c>
      <c r="AD133" s="232" t="n">
        <v>0</v>
      </c>
      <c r="AE133" s="232" t="n">
        <v>1</v>
      </c>
      <c r="AF133" s="232" t="n">
        <v>0</v>
      </c>
      <c r="AG133" s="232" t="n">
        <v>0</v>
      </c>
      <c r="AH133" s="232" t="n">
        <v>0</v>
      </c>
      <c r="AI133" s="232" t="n">
        <v>0</v>
      </c>
      <c r="AJ133" s="232" t="n">
        <v>1</v>
      </c>
      <c r="AK133" s="232" t="n">
        <v>0</v>
      </c>
      <c r="AL133" s="232" t="n">
        <v>0</v>
      </c>
      <c r="AM133" s="232" t="n">
        <v>0</v>
      </c>
      <c r="AN133" s="232" t="n">
        <v>0</v>
      </c>
      <c r="AO133" s="232" t="n">
        <v>1</v>
      </c>
      <c r="AP133" s="232" t="n">
        <v>0</v>
      </c>
      <c r="AQ133" s="232" t="n">
        <v>0</v>
      </c>
      <c r="AR133" s="232" t="n">
        <v>0</v>
      </c>
      <c r="AS133" s="232" t="n">
        <v>0</v>
      </c>
      <c r="AT133" s="232" t="n">
        <v>1</v>
      </c>
      <c r="AU133" s="232" t="n">
        <v>0</v>
      </c>
      <c r="AV133" s="232" t="n">
        <v>0</v>
      </c>
      <c r="AW133" s="232" t="n">
        <v>0</v>
      </c>
      <c r="AX133" s="232" t="n">
        <v>0</v>
      </c>
      <c r="AY133" s="232" t="n">
        <v>1</v>
      </c>
      <c r="AZ133" s="232" t="n">
        <v>0</v>
      </c>
      <c r="BA133" s="232" t="n">
        <v>0</v>
      </c>
      <c r="BB133" s="232" t="n">
        <v>0</v>
      </c>
      <c r="BC133" s="232" t="n">
        <v>0</v>
      </c>
      <c r="BD133" s="232" t="n">
        <v>1</v>
      </c>
      <c r="BE133" s="232" t="n">
        <v>0</v>
      </c>
      <c r="BF133" s="232" t="n">
        <v>0</v>
      </c>
      <c r="BG133" s="232" t="n">
        <v>0</v>
      </c>
      <c r="BH133" s="232" t="n">
        <v>0</v>
      </c>
      <c r="BI133" s="232"/>
      <c r="BJ133" s="232"/>
      <c r="BK133" s="232"/>
      <c r="BM133" s="217"/>
      <c r="BN133" s="232"/>
      <c r="BO133" s="232"/>
      <c r="BP133" s="232"/>
      <c r="BS133" s="232"/>
      <c r="BT133" s="232"/>
      <c r="BU133" s="232"/>
      <c r="BW133" s="217"/>
      <c r="BX133" s="233"/>
      <c r="BY133" s="233"/>
      <c r="BZ133" s="233"/>
      <c r="CA133" s="233"/>
      <c r="CB133" s="234"/>
      <c r="CC133" s="233"/>
      <c r="CD133" s="233"/>
      <c r="CE133" s="233"/>
      <c r="CF133" s="233"/>
      <c r="CG133" s="234"/>
      <c r="CH133" s="233"/>
      <c r="CI133" s="233"/>
      <c r="CJ133" s="233"/>
      <c r="CK133" s="233"/>
      <c r="CL133" s="234"/>
      <c r="CM133" s="233"/>
      <c r="CN133" s="233"/>
      <c r="CO133" s="233"/>
      <c r="CP133" s="233"/>
      <c r="CQ133" s="234"/>
      <c r="CR133" s="233"/>
      <c r="CS133" s="233"/>
      <c r="CT133" s="233"/>
      <c r="CU133" s="233"/>
      <c r="CV133" s="234"/>
      <c r="CW133" s="233"/>
      <c r="CX133" s="233"/>
      <c r="CY133" s="233"/>
      <c r="CZ133" s="233"/>
      <c r="DA133" s="234"/>
      <c r="DB133" s="233"/>
      <c r="DC133" s="233"/>
      <c r="DD133" s="233"/>
      <c r="DE133" s="233"/>
      <c r="DF133" s="234"/>
      <c r="DG133" s="233"/>
      <c r="DH133" s="233"/>
      <c r="DI133" s="233"/>
      <c r="DJ133" s="233"/>
      <c r="DK133" s="234"/>
    </row>
    <row r="134" customFormat="false" ht="12.75" hidden="false" customHeight="false" outlineLevel="0" collapsed="false">
      <c r="A134" s="232" t="n">
        <v>1</v>
      </c>
      <c r="B134" s="232" t="n">
        <v>0</v>
      </c>
      <c r="C134" s="232" t="n">
        <v>0</v>
      </c>
      <c r="D134" s="232" t="n">
        <v>0</v>
      </c>
      <c r="E134" s="232" t="n">
        <v>0</v>
      </c>
      <c r="F134" s="232" t="n">
        <v>1</v>
      </c>
      <c r="G134" s="232" t="n">
        <v>0</v>
      </c>
      <c r="H134" s="232" t="n">
        <v>0</v>
      </c>
      <c r="I134" s="232" t="n">
        <v>0</v>
      </c>
      <c r="J134" s="235" t="n">
        <v>0</v>
      </c>
      <c r="K134" s="232" t="n">
        <v>1</v>
      </c>
      <c r="L134" s="232" t="n">
        <v>0</v>
      </c>
      <c r="M134" s="232" t="n">
        <v>0</v>
      </c>
      <c r="N134" s="232" t="n">
        <v>0</v>
      </c>
      <c r="O134" s="232" t="n">
        <v>0</v>
      </c>
      <c r="P134" s="232" t="n">
        <v>1</v>
      </c>
      <c r="Q134" s="232" t="n">
        <v>0</v>
      </c>
      <c r="R134" s="232" t="n">
        <v>0</v>
      </c>
      <c r="S134" s="232" t="n">
        <v>0</v>
      </c>
      <c r="T134" s="232" t="n">
        <v>0</v>
      </c>
      <c r="U134" s="231" t="n">
        <v>1</v>
      </c>
      <c r="V134" s="231" t="n">
        <v>0</v>
      </c>
      <c r="W134" s="231" t="n">
        <v>0</v>
      </c>
      <c r="X134" s="231" t="n">
        <v>0</v>
      </c>
      <c r="Y134" s="231" t="n">
        <v>0</v>
      </c>
      <c r="Z134" s="232" t="n">
        <v>1</v>
      </c>
      <c r="AA134" s="232" t="n">
        <v>0</v>
      </c>
      <c r="AB134" s="232" t="n">
        <v>0</v>
      </c>
      <c r="AC134" s="232" t="n">
        <v>0</v>
      </c>
      <c r="AD134" s="232" t="n">
        <v>0</v>
      </c>
      <c r="AE134" s="232" t="n">
        <v>1</v>
      </c>
      <c r="AF134" s="232" t="n">
        <v>0</v>
      </c>
      <c r="AG134" s="232" t="n">
        <v>0</v>
      </c>
      <c r="AH134" s="232" t="n">
        <v>0</v>
      </c>
      <c r="AI134" s="232" t="n">
        <v>0</v>
      </c>
      <c r="AJ134" s="232" t="n">
        <v>1</v>
      </c>
      <c r="AK134" s="232" t="n">
        <v>0</v>
      </c>
      <c r="AL134" s="232" t="n">
        <v>0</v>
      </c>
      <c r="AM134" s="232" t="n">
        <v>0</v>
      </c>
      <c r="AN134" s="232" t="n">
        <v>0</v>
      </c>
      <c r="AO134" s="232" t="n">
        <v>1</v>
      </c>
      <c r="AP134" s="232" t="n">
        <v>0</v>
      </c>
      <c r="AQ134" s="232" t="n">
        <v>0</v>
      </c>
      <c r="AR134" s="232" t="n">
        <v>0</v>
      </c>
      <c r="AS134" s="232" t="n">
        <v>0</v>
      </c>
      <c r="AT134" s="232" t="n">
        <v>1</v>
      </c>
      <c r="AU134" s="232" t="n">
        <v>0</v>
      </c>
      <c r="AV134" s="232" t="n">
        <v>0</v>
      </c>
      <c r="AW134" s="232" t="n">
        <v>0</v>
      </c>
      <c r="AX134" s="232" t="n">
        <v>0</v>
      </c>
      <c r="AY134" s="232" t="n">
        <v>1</v>
      </c>
      <c r="AZ134" s="232" t="n">
        <v>0</v>
      </c>
      <c r="BA134" s="232" t="n">
        <v>0</v>
      </c>
      <c r="BB134" s="232" t="n">
        <v>0</v>
      </c>
      <c r="BC134" s="232" t="n">
        <v>0</v>
      </c>
      <c r="BD134" s="232" t="n">
        <v>1</v>
      </c>
      <c r="BE134" s="232" t="n">
        <v>0</v>
      </c>
      <c r="BF134" s="232" t="n">
        <v>0</v>
      </c>
      <c r="BG134" s="232" t="n">
        <v>0</v>
      </c>
      <c r="BH134" s="232" t="n">
        <v>0</v>
      </c>
      <c r="BI134" s="232"/>
      <c r="BJ134" s="232"/>
      <c r="BK134" s="232"/>
      <c r="BM134" s="217"/>
      <c r="BN134" s="232"/>
      <c r="BO134" s="232"/>
      <c r="BP134" s="232"/>
      <c r="BS134" s="232"/>
      <c r="BT134" s="232"/>
      <c r="BU134" s="232"/>
      <c r="BW134" s="217"/>
      <c r="BX134" s="233"/>
      <c r="BY134" s="233"/>
      <c r="BZ134" s="233"/>
      <c r="CA134" s="233"/>
      <c r="CB134" s="234"/>
      <c r="CC134" s="233"/>
      <c r="CD134" s="233"/>
      <c r="CE134" s="233"/>
      <c r="CF134" s="233"/>
      <c r="CG134" s="234"/>
      <c r="CH134" s="233"/>
      <c r="CI134" s="233"/>
      <c r="CJ134" s="233"/>
      <c r="CK134" s="233"/>
      <c r="CL134" s="234"/>
      <c r="CM134" s="233"/>
      <c r="CN134" s="233"/>
      <c r="CO134" s="233"/>
      <c r="CP134" s="233"/>
      <c r="CQ134" s="234"/>
      <c r="CR134" s="233"/>
      <c r="CS134" s="233"/>
      <c r="CT134" s="233"/>
      <c r="CU134" s="233"/>
      <c r="CV134" s="234"/>
      <c r="CW134" s="233"/>
      <c r="CX134" s="233"/>
      <c r="CY134" s="233"/>
      <c r="CZ134" s="233"/>
      <c r="DA134" s="234"/>
      <c r="DB134" s="233"/>
      <c r="DC134" s="233"/>
      <c r="DD134" s="233"/>
      <c r="DE134" s="233"/>
      <c r="DF134" s="234"/>
      <c r="DG134" s="233"/>
      <c r="DH134" s="233"/>
      <c r="DI134" s="233"/>
      <c r="DJ134" s="233"/>
      <c r="DK134" s="234"/>
    </row>
    <row r="135" customFormat="false" ht="12.75" hidden="false" customHeight="false" outlineLevel="0" collapsed="false">
      <c r="A135" s="232" t="n">
        <v>1</v>
      </c>
      <c r="B135" s="232" t="n">
        <v>0</v>
      </c>
      <c r="C135" s="232" t="n">
        <v>0</v>
      </c>
      <c r="D135" s="232" t="n">
        <v>0</v>
      </c>
      <c r="E135" s="232" t="n">
        <v>0</v>
      </c>
      <c r="F135" s="232" t="n">
        <v>1</v>
      </c>
      <c r="G135" s="232" t="n">
        <v>0</v>
      </c>
      <c r="H135" s="232" t="n">
        <v>0</v>
      </c>
      <c r="I135" s="232" t="n">
        <v>0</v>
      </c>
      <c r="J135" s="235" t="n">
        <v>0</v>
      </c>
      <c r="K135" s="232" t="n">
        <v>1</v>
      </c>
      <c r="L135" s="232" t="n">
        <v>0</v>
      </c>
      <c r="M135" s="232" t="n">
        <v>0</v>
      </c>
      <c r="N135" s="232" t="n">
        <v>0</v>
      </c>
      <c r="O135" s="232" t="n">
        <v>0</v>
      </c>
      <c r="P135" s="232" t="n">
        <v>1</v>
      </c>
      <c r="Q135" s="232" t="n">
        <v>0</v>
      </c>
      <c r="R135" s="232" t="n">
        <v>0</v>
      </c>
      <c r="S135" s="232" t="n">
        <v>0</v>
      </c>
      <c r="T135" s="232" t="n">
        <v>0</v>
      </c>
      <c r="U135" s="231" t="n">
        <v>1</v>
      </c>
      <c r="V135" s="231" t="n">
        <v>0</v>
      </c>
      <c r="W135" s="231" t="n">
        <v>0</v>
      </c>
      <c r="X135" s="231" t="n">
        <v>0</v>
      </c>
      <c r="Y135" s="231" t="n">
        <v>0</v>
      </c>
      <c r="Z135" s="232" t="n">
        <v>1</v>
      </c>
      <c r="AA135" s="232" t="n">
        <v>0</v>
      </c>
      <c r="AB135" s="232" t="n">
        <v>0</v>
      </c>
      <c r="AC135" s="232" t="n">
        <v>0</v>
      </c>
      <c r="AD135" s="232" t="n">
        <v>0</v>
      </c>
      <c r="AE135" s="232" t="n">
        <v>1</v>
      </c>
      <c r="AF135" s="232" t="n">
        <v>0</v>
      </c>
      <c r="AG135" s="232" t="n">
        <v>0</v>
      </c>
      <c r="AH135" s="232" t="n">
        <v>0</v>
      </c>
      <c r="AI135" s="232" t="n">
        <v>0</v>
      </c>
      <c r="AJ135" s="232" t="n">
        <v>1</v>
      </c>
      <c r="AK135" s="232" t="n">
        <v>0</v>
      </c>
      <c r="AL135" s="232" t="n">
        <v>0</v>
      </c>
      <c r="AM135" s="232" t="n">
        <v>0</v>
      </c>
      <c r="AN135" s="232" t="n">
        <v>0</v>
      </c>
      <c r="AO135" s="232" t="n">
        <v>1</v>
      </c>
      <c r="AP135" s="232" t="n">
        <v>0</v>
      </c>
      <c r="AQ135" s="232" t="n">
        <v>0</v>
      </c>
      <c r="AR135" s="232" t="n">
        <v>0</v>
      </c>
      <c r="AS135" s="232" t="n">
        <v>0</v>
      </c>
      <c r="AT135" s="232" t="n">
        <v>1</v>
      </c>
      <c r="AU135" s="232" t="n">
        <v>0</v>
      </c>
      <c r="AV135" s="232" t="n">
        <v>0</v>
      </c>
      <c r="AW135" s="232" t="n">
        <v>0</v>
      </c>
      <c r="AX135" s="232" t="n">
        <v>0</v>
      </c>
      <c r="AY135" s="232" t="n">
        <v>1</v>
      </c>
      <c r="AZ135" s="232" t="n">
        <v>0</v>
      </c>
      <c r="BA135" s="232" t="n">
        <v>0</v>
      </c>
      <c r="BB135" s="232" t="n">
        <v>0</v>
      </c>
      <c r="BC135" s="232" t="n">
        <v>0</v>
      </c>
      <c r="BD135" s="232" t="n">
        <v>1</v>
      </c>
      <c r="BE135" s="232" t="n">
        <v>0</v>
      </c>
      <c r="BF135" s="232" t="n">
        <v>0</v>
      </c>
      <c r="BG135" s="232" t="n">
        <v>0</v>
      </c>
      <c r="BH135" s="232" t="n">
        <v>0</v>
      </c>
      <c r="BI135" s="232"/>
      <c r="BJ135" s="232"/>
      <c r="BK135" s="232"/>
      <c r="BM135" s="217"/>
      <c r="BN135" s="232"/>
      <c r="BO135" s="232"/>
      <c r="BP135" s="232"/>
      <c r="BS135" s="232"/>
      <c r="BT135" s="232"/>
      <c r="BU135" s="232"/>
      <c r="BW135" s="217"/>
      <c r="BX135" s="233"/>
      <c r="BY135" s="233"/>
      <c r="BZ135" s="233"/>
      <c r="CA135" s="233"/>
      <c r="CB135" s="234"/>
      <c r="CC135" s="233"/>
      <c r="CD135" s="233"/>
      <c r="CE135" s="233"/>
      <c r="CF135" s="233"/>
      <c r="CG135" s="234"/>
      <c r="CH135" s="233"/>
      <c r="CI135" s="233"/>
      <c r="CJ135" s="233"/>
      <c r="CK135" s="233"/>
      <c r="CL135" s="234"/>
      <c r="CM135" s="233"/>
      <c r="CN135" s="233"/>
      <c r="CO135" s="233"/>
      <c r="CP135" s="233"/>
      <c r="CQ135" s="234"/>
      <c r="CR135" s="233"/>
      <c r="CS135" s="233"/>
      <c r="CT135" s="233"/>
      <c r="CU135" s="233"/>
      <c r="CV135" s="234"/>
      <c r="CW135" s="233"/>
      <c r="CX135" s="233"/>
      <c r="CY135" s="233"/>
      <c r="CZ135" s="233"/>
      <c r="DA135" s="234"/>
      <c r="DB135" s="233"/>
      <c r="DC135" s="233"/>
      <c r="DD135" s="233"/>
      <c r="DE135" s="233"/>
      <c r="DF135" s="234"/>
      <c r="DG135" s="233"/>
      <c r="DH135" s="233"/>
      <c r="DI135" s="233"/>
      <c r="DJ135" s="233"/>
      <c r="DK135" s="234"/>
    </row>
    <row r="136" customFormat="false" ht="12.75" hidden="false" customHeight="false" outlineLevel="0" collapsed="false">
      <c r="A136" s="232" t="n">
        <v>1</v>
      </c>
      <c r="B136" s="232" t="n">
        <v>0</v>
      </c>
      <c r="C136" s="232" t="n">
        <v>0</v>
      </c>
      <c r="D136" s="232" t="n">
        <v>0</v>
      </c>
      <c r="E136" s="232" t="n">
        <v>0</v>
      </c>
      <c r="F136" s="232" t="n">
        <v>1</v>
      </c>
      <c r="G136" s="232" t="n">
        <v>0</v>
      </c>
      <c r="H136" s="232" t="n">
        <v>0</v>
      </c>
      <c r="I136" s="232" t="n">
        <v>0</v>
      </c>
      <c r="J136" s="235" t="n">
        <v>0</v>
      </c>
      <c r="K136" s="232" t="n">
        <v>1</v>
      </c>
      <c r="L136" s="232" t="n">
        <v>0</v>
      </c>
      <c r="M136" s="232" t="n">
        <v>0</v>
      </c>
      <c r="N136" s="232" t="n">
        <v>0</v>
      </c>
      <c r="O136" s="232" t="n">
        <v>0</v>
      </c>
      <c r="P136" s="232" t="n">
        <v>1</v>
      </c>
      <c r="Q136" s="232" t="n">
        <v>0</v>
      </c>
      <c r="R136" s="232" t="n">
        <v>0</v>
      </c>
      <c r="S136" s="232" t="n">
        <v>0</v>
      </c>
      <c r="T136" s="232" t="n">
        <v>0</v>
      </c>
      <c r="U136" s="231" t="n">
        <v>1</v>
      </c>
      <c r="V136" s="231" t="n">
        <v>0</v>
      </c>
      <c r="W136" s="231" t="n">
        <v>0</v>
      </c>
      <c r="X136" s="231" t="n">
        <v>0</v>
      </c>
      <c r="Y136" s="231" t="n">
        <v>0</v>
      </c>
      <c r="Z136" s="232" t="n">
        <v>1</v>
      </c>
      <c r="AA136" s="232" t="n">
        <v>0</v>
      </c>
      <c r="AB136" s="232" t="n">
        <v>0</v>
      </c>
      <c r="AC136" s="232" t="n">
        <v>0</v>
      </c>
      <c r="AD136" s="232" t="n">
        <v>0</v>
      </c>
      <c r="AE136" s="232" t="n">
        <v>1</v>
      </c>
      <c r="AF136" s="232" t="n">
        <v>0</v>
      </c>
      <c r="AG136" s="232" t="n">
        <v>0</v>
      </c>
      <c r="AH136" s="232" t="n">
        <v>0</v>
      </c>
      <c r="AI136" s="232" t="n">
        <v>0</v>
      </c>
      <c r="AJ136" s="232" t="n">
        <v>1</v>
      </c>
      <c r="AK136" s="232" t="n">
        <v>0</v>
      </c>
      <c r="AL136" s="232" t="n">
        <v>0</v>
      </c>
      <c r="AM136" s="232" t="n">
        <v>0</v>
      </c>
      <c r="AN136" s="232" t="n">
        <v>0</v>
      </c>
      <c r="AO136" s="232" t="n">
        <v>1</v>
      </c>
      <c r="AP136" s="232" t="n">
        <v>0</v>
      </c>
      <c r="AQ136" s="232" t="n">
        <v>0</v>
      </c>
      <c r="AR136" s="232" t="n">
        <v>0</v>
      </c>
      <c r="AS136" s="232" t="n">
        <v>0</v>
      </c>
      <c r="AT136" s="232" t="n">
        <v>1</v>
      </c>
      <c r="AU136" s="232" t="n">
        <v>0</v>
      </c>
      <c r="AV136" s="232" t="n">
        <v>0</v>
      </c>
      <c r="AW136" s="232" t="n">
        <v>0</v>
      </c>
      <c r="AX136" s="232" t="n">
        <v>0</v>
      </c>
      <c r="AY136" s="232" t="n">
        <v>1</v>
      </c>
      <c r="AZ136" s="232" t="n">
        <v>0</v>
      </c>
      <c r="BA136" s="232" t="n">
        <v>0</v>
      </c>
      <c r="BB136" s="232" t="n">
        <v>0</v>
      </c>
      <c r="BC136" s="232" t="n">
        <v>0</v>
      </c>
      <c r="BD136" s="232" t="n">
        <v>1</v>
      </c>
      <c r="BE136" s="232" t="n">
        <v>0</v>
      </c>
      <c r="BF136" s="232" t="n">
        <v>0</v>
      </c>
      <c r="BG136" s="232" t="n">
        <v>0</v>
      </c>
      <c r="BH136" s="232" t="n">
        <v>0</v>
      </c>
      <c r="BI136" s="232"/>
      <c r="BJ136" s="232"/>
      <c r="BK136" s="232"/>
      <c r="BM136" s="217"/>
      <c r="BN136" s="232"/>
      <c r="BO136" s="232"/>
      <c r="BP136" s="232"/>
      <c r="BS136" s="232"/>
      <c r="BT136" s="232"/>
      <c r="BU136" s="232"/>
      <c r="BW136" s="217"/>
      <c r="BX136" s="233"/>
      <c r="BY136" s="233"/>
      <c r="BZ136" s="233"/>
      <c r="CA136" s="233"/>
      <c r="CB136" s="234"/>
      <c r="CC136" s="233"/>
      <c r="CD136" s="233"/>
      <c r="CE136" s="233"/>
      <c r="CF136" s="233"/>
      <c r="CG136" s="234"/>
      <c r="CH136" s="233"/>
      <c r="CI136" s="233"/>
      <c r="CJ136" s="233"/>
      <c r="CK136" s="233"/>
      <c r="CL136" s="234"/>
      <c r="CM136" s="233"/>
      <c r="CN136" s="233"/>
      <c r="CO136" s="233"/>
      <c r="CP136" s="233"/>
      <c r="CQ136" s="234"/>
      <c r="CR136" s="233"/>
      <c r="CS136" s="233"/>
      <c r="CT136" s="233"/>
      <c r="CU136" s="233"/>
      <c r="CV136" s="234"/>
      <c r="CW136" s="233"/>
      <c r="CX136" s="233"/>
      <c r="CY136" s="233"/>
      <c r="CZ136" s="233"/>
      <c r="DA136" s="234"/>
      <c r="DB136" s="233"/>
      <c r="DC136" s="233"/>
      <c r="DD136" s="233"/>
      <c r="DE136" s="233"/>
      <c r="DF136" s="234"/>
      <c r="DG136" s="233"/>
      <c r="DH136" s="233"/>
      <c r="DI136" s="233"/>
      <c r="DJ136" s="233"/>
      <c r="DK136" s="234"/>
    </row>
    <row r="137" customFormat="false" ht="12.75" hidden="false" customHeight="false" outlineLevel="0" collapsed="false">
      <c r="A137" s="232" t="n">
        <v>1</v>
      </c>
      <c r="B137" s="232" t="n">
        <v>0</v>
      </c>
      <c r="C137" s="232" t="n">
        <v>0</v>
      </c>
      <c r="D137" s="232" t="n">
        <v>0</v>
      </c>
      <c r="E137" s="232" t="n">
        <v>0</v>
      </c>
      <c r="F137" s="232" t="n">
        <v>1</v>
      </c>
      <c r="G137" s="232" t="n">
        <v>0</v>
      </c>
      <c r="H137" s="232" t="n">
        <v>0</v>
      </c>
      <c r="I137" s="232" t="n">
        <v>0</v>
      </c>
      <c r="J137" s="235" t="n">
        <v>0</v>
      </c>
      <c r="K137" s="232" t="n">
        <v>1</v>
      </c>
      <c r="L137" s="232" t="n">
        <v>0</v>
      </c>
      <c r="M137" s="232" t="n">
        <v>0</v>
      </c>
      <c r="N137" s="232" t="n">
        <v>0</v>
      </c>
      <c r="O137" s="232" t="n">
        <v>0</v>
      </c>
      <c r="P137" s="232" t="n">
        <v>1</v>
      </c>
      <c r="Q137" s="232" t="n">
        <v>0</v>
      </c>
      <c r="R137" s="232" t="n">
        <v>0</v>
      </c>
      <c r="S137" s="232" t="n">
        <v>0</v>
      </c>
      <c r="T137" s="232" t="n">
        <v>0</v>
      </c>
      <c r="U137" s="231" t="n">
        <v>1</v>
      </c>
      <c r="V137" s="231" t="n">
        <v>0</v>
      </c>
      <c r="W137" s="231" t="n">
        <v>0</v>
      </c>
      <c r="X137" s="231" t="n">
        <v>0</v>
      </c>
      <c r="Y137" s="231" t="n">
        <v>0</v>
      </c>
      <c r="Z137" s="232" t="n">
        <v>1</v>
      </c>
      <c r="AA137" s="232" t="n">
        <v>0</v>
      </c>
      <c r="AB137" s="232" t="n">
        <v>0</v>
      </c>
      <c r="AC137" s="232" t="n">
        <v>0</v>
      </c>
      <c r="AD137" s="232" t="n">
        <v>0</v>
      </c>
      <c r="AE137" s="232" t="n">
        <v>1</v>
      </c>
      <c r="AF137" s="232" t="n">
        <v>0</v>
      </c>
      <c r="AG137" s="232" t="n">
        <v>0</v>
      </c>
      <c r="AH137" s="232" t="n">
        <v>0</v>
      </c>
      <c r="AI137" s="232" t="n">
        <v>0</v>
      </c>
      <c r="AJ137" s="232" t="n">
        <v>1</v>
      </c>
      <c r="AK137" s="232" t="n">
        <v>0</v>
      </c>
      <c r="AL137" s="232" t="n">
        <v>0</v>
      </c>
      <c r="AM137" s="232" t="n">
        <v>0</v>
      </c>
      <c r="AN137" s="232" t="n">
        <v>0</v>
      </c>
      <c r="AO137" s="232" t="n">
        <v>1</v>
      </c>
      <c r="AP137" s="232" t="n">
        <v>0</v>
      </c>
      <c r="AQ137" s="232" t="n">
        <v>0</v>
      </c>
      <c r="AR137" s="232" t="n">
        <v>0</v>
      </c>
      <c r="AS137" s="232" t="n">
        <v>0</v>
      </c>
      <c r="AT137" s="232" t="n">
        <v>1</v>
      </c>
      <c r="AU137" s="232" t="n">
        <v>0</v>
      </c>
      <c r="AV137" s="232" t="n">
        <v>0</v>
      </c>
      <c r="AW137" s="232" t="n">
        <v>0</v>
      </c>
      <c r="AX137" s="232" t="n">
        <v>0</v>
      </c>
      <c r="AY137" s="232" t="n">
        <v>1</v>
      </c>
      <c r="AZ137" s="232" t="n">
        <v>0</v>
      </c>
      <c r="BA137" s="232" t="n">
        <v>0</v>
      </c>
      <c r="BB137" s="232" t="n">
        <v>0</v>
      </c>
      <c r="BC137" s="232" t="n">
        <v>0</v>
      </c>
      <c r="BD137" s="232" t="n">
        <v>1</v>
      </c>
      <c r="BE137" s="232" t="n">
        <v>0</v>
      </c>
      <c r="BF137" s="232" t="n">
        <v>0</v>
      </c>
      <c r="BG137" s="232" t="n">
        <v>0</v>
      </c>
      <c r="BH137" s="232" t="n">
        <v>0</v>
      </c>
      <c r="BI137" s="232"/>
      <c r="BJ137" s="232"/>
      <c r="BK137" s="232"/>
      <c r="BM137" s="217"/>
      <c r="BN137" s="232"/>
      <c r="BO137" s="232"/>
      <c r="BP137" s="232"/>
      <c r="BS137" s="232"/>
      <c r="BT137" s="232"/>
      <c r="BU137" s="232"/>
      <c r="BW137" s="217"/>
      <c r="BX137" s="233"/>
      <c r="BY137" s="233"/>
      <c r="BZ137" s="233"/>
      <c r="CA137" s="233"/>
      <c r="CB137" s="234"/>
      <c r="CC137" s="233"/>
      <c r="CD137" s="233"/>
      <c r="CE137" s="233"/>
      <c r="CF137" s="233"/>
      <c r="CG137" s="234"/>
      <c r="CH137" s="233"/>
      <c r="CI137" s="233"/>
      <c r="CJ137" s="233"/>
      <c r="CK137" s="233"/>
      <c r="CL137" s="234"/>
      <c r="CM137" s="233"/>
      <c r="CN137" s="233"/>
      <c r="CO137" s="233"/>
      <c r="CP137" s="233"/>
      <c r="CQ137" s="234"/>
      <c r="CR137" s="233"/>
      <c r="CS137" s="233"/>
      <c r="CT137" s="233"/>
      <c r="CU137" s="233"/>
      <c r="CV137" s="234"/>
      <c r="CW137" s="233"/>
      <c r="CX137" s="233"/>
      <c r="CY137" s="233"/>
      <c r="CZ137" s="233"/>
      <c r="DA137" s="234"/>
      <c r="DB137" s="233"/>
      <c r="DC137" s="233"/>
      <c r="DD137" s="233"/>
      <c r="DE137" s="233"/>
      <c r="DF137" s="234"/>
      <c r="DG137" s="233"/>
      <c r="DH137" s="233"/>
      <c r="DI137" s="233"/>
      <c r="DJ137" s="233"/>
      <c r="DK137" s="234"/>
    </row>
    <row r="138" customFormat="false" ht="12.75" hidden="false" customHeight="false" outlineLevel="0" collapsed="false">
      <c r="A138" s="232" t="n">
        <v>1</v>
      </c>
      <c r="B138" s="232" t="n">
        <v>0</v>
      </c>
      <c r="C138" s="232" t="n">
        <v>0</v>
      </c>
      <c r="D138" s="232" t="n">
        <v>0</v>
      </c>
      <c r="E138" s="232" t="n">
        <v>0</v>
      </c>
      <c r="F138" s="232" t="n">
        <v>1</v>
      </c>
      <c r="G138" s="232" t="n">
        <v>0</v>
      </c>
      <c r="H138" s="232" t="n">
        <v>0</v>
      </c>
      <c r="I138" s="232" t="n">
        <v>0</v>
      </c>
      <c r="J138" s="235" t="n">
        <v>0</v>
      </c>
      <c r="K138" s="232" t="n">
        <v>1</v>
      </c>
      <c r="L138" s="232" t="n">
        <v>0</v>
      </c>
      <c r="M138" s="232" t="n">
        <v>0</v>
      </c>
      <c r="N138" s="232" t="n">
        <v>0</v>
      </c>
      <c r="O138" s="232" t="n">
        <v>0</v>
      </c>
      <c r="P138" s="232" t="n">
        <v>1</v>
      </c>
      <c r="Q138" s="232" t="n">
        <v>0</v>
      </c>
      <c r="R138" s="232" t="n">
        <v>0</v>
      </c>
      <c r="S138" s="232" t="n">
        <v>0</v>
      </c>
      <c r="T138" s="232" t="n">
        <v>0</v>
      </c>
      <c r="U138" s="231" t="n">
        <v>1</v>
      </c>
      <c r="V138" s="231" t="n">
        <v>0</v>
      </c>
      <c r="W138" s="231" t="n">
        <v>0</v>
      </c>
      <c r="X138" s="231" t="n">
        <v>0</v>
      </c>
      <c r="Y138" s="231" t="n">
        <v>0</v>
      </c>
      <c r="Z138" s="232" t="n">
        <v>1</v>
      </c>
      <c r="AA138" s="232" t="n">
        <v>0</v>
      </c>
      <c r="AB138" s="232" t="n">
        <v>0</v>
      </c>
      <c r="AC138" s="232" t="n">
        <v>0</v>
      </c>
      <c r="AD138" s="232" t="n">
        <v>0</v>
      </c>
      <c r="AE138" s="232" t="n">
        <v>1</v>
      </c>
      <c r="AF138" s="232" t="n">
        <v>0</v>
      </c>
      <c r="AG138" s="232" t="n">
        <v>0</v>
      </c>
      <c r="AH138" s="232" t="n">
        <v>0</v>
      </c>
      <c r="AI138" s="232" t="n">
        <v>0</v>
      </c>
      <c r="AJ138" s="232" t="n">
        <v>1</v>
      </c>
      <c r="AK138" s="232" t="n">
        <v>0</v>
      </c>
      <c r="AL138" s="232" t="n">
        <v>0</v>
      </c>
      <c r="AM138" s="232" t="n">
        <v>0</v>
      </c>
      <c r="AN138" s="232" t="n">
        <v>0</v>
      </c>
      <c r="AO138" s="232" t="n">
        <v>1</v>
      </c>
      <c r="AP138" s="232" t="n">
        <v>0</v>
      </c>
      <c r="AQ138" s="232" t="n">
        <v>0</v>
      </c>
      <c r="AR138" s="232" t="n">
        <v>0</v>
      </c>
      <c r="AS138" s="232" t="n">
        <v>0</v>
      </c>
      <c r="AT138" s="232" t="n">
        <v>1</v>
      </c>
      <c r="AU138" s="232" t="n">
        <v>0</v>
      </c>
      <c r="AV138" s="232" t="n">
        <v>0</v>
      </c>
      <c r="AW138" s="232" t="n">
        <v>0</v>
      </c>
      <c r="AX138" s="232" t="n">
        <v>0</v>
      </c>
      <c r="AY138" s="232" t="n">
        <v>1</v>
      </c>
      <c r="AZ138" s="232" t="n">
        <v>0</v>
      </c>
      <c r="BA138" s="232" t="n">
        <v>0</v>
      </c>
      <c r="BB138" s="232" t="n">
        <v>0</v>
      </c>
      <c r="BC138" s="232" t="n">
        <v>0</v>
      </c>
      <c r="BD138" s="232" t="n">
        <v>1</v>
      </c>
      <c r="BE138" s="232" t="n">
        <v>0</v>
      </c>
      <c r="BF138" s="232" t="n">
        <v>0</v>
      </c>
      <c r="BG138" s="232" t="n">
        <v>0</v>
      </c>
      <c r="BH138" s="232" t="n">
        <v>0</v>
      </c>
      <c r="BI138" s="232"/>
      <c r="BJ138" s="232"/>
      <c r="BK138" s="232"/>
      <c r="BM138" s="217"/>
      <c r="BN138" s="232"/>
      <c r="BO138" s="232"/>
      <c r="BP138" s="232"/>
      <c r="BS138" s="232"/>
      <c r="BT138" s="232"/>
      <c r="BU138" s="232"/>
      <c r="BW138" s="217"/>
      <c r="BX138" s="233"/>
      <c r="BY138" s="233"/>
      <c r="BZ138" s="233"/>
      <c r="CA138" s="233"/>
      <c r="CB138" s="234"/>
      <c r="CC138" s="233"/>
      <c r="CD138" s="233"/>
      <c r="CE138" s="233"/>
      <c r="CF138" s="233"/>
      <c r="CG138" s="234"/>
      <c r="CH138" s="233"/>
      <c r="CI138" s="233"/>
      <c r="CJ138" s="233"/>
      <c r="CK138" s="233"/>
      <c r="CL138" s="234"/>
      <c r="CM138" s="233"/>
      <c r="CN138" s="233"/>
      <c r="CO138" s="233"/>
      <c r="CP138" s="233"/>
      <c r="CQ138" s="234"/>
      <c r="CR138" s="233"/>
      <c r="CS138" s="233"/>
      <c r="CT138" s="233"/>
      <c r="CU138" s="233"/>
      <c r="CV138" s="234"/>
      <c r="CW138" s="233"/>
      <c r="CX138" s="233"/>
      <c r="CY138" s="233"/>
      <c r="CZ138" s="233"/>
      <c r="DA138" s="234"/>
      <c r="DB138" s="233"/>
      <c r="DC138" s="233"/>
      <c r="DD138" s="233"/>
      <c r="DE138" s="233"/>
      <c r="DF138" s="234"/>
      <c r="DG138" s="233"/>
      <c r="DH138" s="233"/>
      <c r="DI138" s="233"/>
      <c r="DJ138" s="233"/>
      <c r="DK138" s="234"/>
    </row>
    <row r="139" customFormat="false" ht="12.75" hidden="false" customHeight="false" outlineLevel="0" collapsed="false">
      <c r="A139" s="232" t="n">
        <v>1</v>
      </c>
      <c r="B139" s="232" t="n">
        <v>0</v>
      </c>
      <c r="C139" s="232" t="n">
        <v>0</v>
      </c>
      <c r="D139" s="232" t="n">
        <v>0</v>
      </c>
      <c r="E139" s="232" t="n">
        <v>0</v>
      </c>
      <c r="F139" s="232" t="n">
        <v>1</v>
      </c>
      <c r="G139" s="232" t="n">
        <v>0</v>
      </c>
      <c r="H139" s="232" t="n">
        <v>0</v>
      </c>
      <c r="I139" s="232" t="n">
        <v>0</v>
      </c>
      <c r="J139" s="235" t="n">
        <v>0</v>
      </c>
      <c r="K139" s="232" t="n">
        <v>1</v>
      </c>
      <c r="L139" s="232" t="n">
        <v>0</v>
      </c>
      <c r="M139" s="232" t="n">
        <v>0</v>
      </c>
      <c r="N139" s="232" t="n">
        <v>0</v>
      </c>
      <c r="O139" s="232" t="n">
        <v>0</v>
      </c>
      <c r="P139" s="232" t="n">
        <v>1</v>
      </c>
      <c r="Q139" s="232" t="n">
        <v>0</v>
      </c>
      <c r="R139" s="232" t="n">
        <v>0</v>
      </c>
      <c r="S139" s="232" t="n">
        <v>0</v>
      </c>
      <c r="T139" s="232" t="n">
        <v>0</v>
      </c>
      <c r="U139" s="231" t="n">
        <v>1</v>
      </c>
      <c r="V139" s="231" t="n">
        <v>0</v>
      </c>
      <c r="W139" s="231" t="n">
        <v>0</v>
      </c>
      <c r="X139" s="231" t="n">
        <v>0</v>
      </c>
      <c r="Y139" s="231" t="n">
        <v>0</v>
      </c>
      <c r="Z139" s="232" t="n">
        <v>1</v>
      </c>
      <c r="AA139" s="232" t="n">
        <v>0</v>
      </c>
      <c r="AB139" s="232" t="n">
        <v>0</v>
      </c>
      <c r="AC139" s="232" t="n">
        <v>0</v>
      </c>
      <c r="AD139" s="232" t="n">
        <v>0</v>
      </c>
      <c r="AE139" s="232" t="n">
        <v>1</v>
      </c>
      <c r="AF139" s="232" t="n">
        <v>0</v>
      </c>
      <c r="AG139" s="232" t="n">
        <v>0</v>
      </c>
      <c r="AH139" s="232" t="n">
        <v>0</v>
      </c>
      <c r="AI139" s="232" t="n">
        <v>0</v>
      </c>
      <c r="AJ139" s="232" t="n">
        <v>1</v>
      </c>
      <c r="AK139" s="232" t="n">
        <v>0</v>
      </c>
      <c r="AL139" s="232" t="n">
        <v>0</v>
      </c>
      <c r="AM139" s="232" t="n">
        <v>0</v>
      </c>
      <c r="AN139" s="232" t="n">
        <v>0</v>
      </c>
      <c r="AO139" s="232" t="n">
        <v>1</v>
      </c>
      <c r="AP139" s="232" t="n">
        <v>0</v>
      </c>
      <c r="AQ139" s="232" t="n">
        <v>0</v>
      </c>
      <c r="AR139" s="232" t="n">
        <v>0</v>
      </c>
      <c r="AS139" s="232" t="n">
        <v>0</v>
      </c>
      <c r="AT139" s="232" t="n">
        <v>1</v>
      </c>
      <c r="AU139" s="232" t="n">
        <v>0</v>
      </c>
      <c r="AV139" s="232" t="n">
        <v>0</v>
      </c>
      <c r="AW139" s="232" t="n">
        <v>0</v>
      </c>
      <c r="AX139" s="232" t="n">
        <v>0</v>
      </c>
      <c r="AY139" s="232" t="n">
        <v>1</v>
      </c>
      <c r="AZ139" s="232" t="n">
        <v>0</v>
      </c>
      <c r="BA139" s="232" t="n">
        <v>0</v>
      </c>
      <c r="BB139" s="232" t="n">
        <v>0</v>
      </c>
      <c r="BC139" s="232" t="n">
        <v>0</v>
      </c>
      <c r="BD139" s="232" t="n">
        <v>1</v>
      </c>
      <c r="BE139" s="232" t="n">
        <v>0</v>
      </c>
      <c r="BF139" s="232" t="n">
        <v>0</v>
      </c>
      <c r="BG139" s="232" t="n">
        <v>0</v>
      </c>
      <c r="BH139" s="232" t="n">
        <v>0</v>
      </c>
      <c r="BI139" s="232"/>
      <c r="BJ139" s="232"/>
      <c r="BK139" s="232"/>
      <c r="BM139" s="217"/>
      <c r="BN139" s="232"/>
      <c r="BO139" s="232"/>
      <c r="BP139" s="232"/>
      <c r="BS139" s="232"/>
      <c r="BT139" s="232"/>
      <c r="BU139" s="232"/>
      <c r="BW139" s="217"/>
      <c r="BX139" s="233"/>
      <c r="BY139" s="233"/>
      <c r="BZ139" s="233"/>
      <c r="CA139" s="233"/>
      <c r="CB139" s="234"/>
      <c r="CC139" s="233"/>
      <c r="CD139" s="233"/>
      <c r="CE139" s="233"/>
      <c r="CF139" s="233"/>
      <c r="CG139" s="234"/>
      <c r="CH139" s="233"/>
      <c r="CI139" s="233"/>
      <c r="CJ139" s="233"/>
      <c r="CK139" s="233"/>
      <c r="CL139" s="234"/>
      <c r="CM139" s="233"/>
      <c r="CN139" s="233"/>
      <c r="CO139" s="233"/>
      <c r="CP139" s="233"/>
      <c r="CQ139" s="234"/>
      <c r="CR139" s="233"/>
      <c r="CS139" s="233"/>
      <c r="CT139" s="233"/>
      <c r="CU139" s="233"/>
      <c r="CV139" s="234"/>
      <c r="CW139" s="233"/>
      <c r="CX139" s="233"/>
      <c r="CY139" s="233"/>
      <c r="CZ139" s="233"/>
      <c r="DA139" s="234"/>
      <c r="DB139" s="233"/>
      <c r="DC139" s="233"/>
      <c r="DD139" s="233"/>
      <c r="DE139" s="233"/>
      <c r="DF139" s="234"/>
      <c r="DG139" s="233"/>
      <c r="DH139" s="233"/>
      <c r="DI139" s="233"/>
      <c r="DJ139" s="233"/>
      <c r="DK139" s="234"/>
    </row>
    <row r="140" customFormat="false" ht="12.75" hidden="false" customHeight="false" outlineLevel="0" collapsed="false">
      <c r="A140" s="232" t="n">
        <v>1</v>
      </c>
      <c r="B140" s="232" t="n">
        <v>0</v>
      </c>
      <c r="C140" s="232" t="n">
        <v>0</v>
      </c>
      <c r="D140" s="232" t="n">
        <v>0</v>
      </c>
      <c r="E140" s="232" t="n">
        <v>0</v>
      </c>
      <c r="F140" s="232" t="n">
        <v>1</v>
      </c>
      <c r="G140" s="232" t="n">
        <v>0</v>
      </c>
      <c r="H140" s="232" t="n">
        <v>0</v>
      </c>
      <c r="I140" s="232" t="n">
        <v>0</v>
      </c>
      <c r="J140" s="235" t="n">
        <v>0</v>
      </c>
      <c r="K140" s="232" t="n">
        <v>1</v>
      </c>
      <c r="L140" s="232" t="n">
        <v>0</v>
      </c>
      <c r="M140" s="232" t="n">
        <v>0</v>
      </c>
      <c r="N140" s="232" t="n">
        <v>0</v>
      </c>
      <c r="O140" s="232" t="n">
        <v>0</v>
      </c>
      <c r="P140" s="232" t="n">
        <v>1</v>
      </c>
      <c r="Q140" s="232" t="n">
        <v>0</v>
      </c>
      <c r="R140" s="232" t="n">
        <v>0</v>
      </c>
      <c r="S140" s="232" t="n">
        <v>0</v>
      </c>
      <c r="T140" s="232" t="n">
        <v>0</v>
      </c>
      <c r="U140" s="231" t="n">
        <v>1</v>
      </c>
      <c r="V140" s="231" t="n">
        <v>0</v>
      </c>
      <c r="W140" s="231" t="n">
        <v>0</v>
      </c>
      <c r="X140" s="231" t="n">
        <v>0</v>
      </c>
      <c r="Y140" s="231" t="n">
        <v>0</v>
      </c>
      <c r="Z140" s="232" t="n">
        <v>1</v>
      </c>
      <c r="AA140" s="232" t="n">
        <v>0</v>
      </c>
      <c r="AB140" s="232" t="n">
        <v>0</v>
      </c>
      <c r="AC140" s="232" t="n">
        <v>0</v>
      </c>
      <c r="AD140" s="232" t="n">
        <v>0</v>
      </c>
      <c r="AE140" s="232" t="n">
        <v>1</v>
      </c>
      <c r="AF140" s="232" t="n">
        <v>0</v>
      </c>
      <c r="AG140" s="232" t="n">
        <v>0</v>
      </c>
      <c r="AH140" s="232" t="n">
        <v>0</v>
      </c>
      <c r="AI140" s="232" t="n">
        <v>0</v>
      </c>
      <c r="AJ140" s="232" t="n">
        <v>1</v>
      </c>
      <c r="AK140" s="232" t="n">
        <v>0</v>
      </c>
      <c r="AL140" s="232" t="n">
        <v>0</v>
      </c>
      <c r="AM140" s="232" t="n">
        <v>0</v>
      </c>
      <c r="AN140" s="232" t="n">
        <v>0</v>
      </c>
      <c r="AO140" s="232" t="n">
        <v>1</v>
      </c>
      <c r="AP140" s="232" t="n">
        <v>0</v>
      </c>
      <c r="AQ140" s="232" t="n">
        <v>0</v>
      </c>
      <c r="AR140" s="232" t="n">
        <v>0</v>
      </c>
      <c r="AS140" s="232" t="n">
        <v>0</v>
      </c>
      <c r="AT140" s="232" t="n">
        <v>1</v>
      </c>
      <c r="AU140" s="232" t="n">
        <v>0</v>
      </c>
      <c r="AV140" s="232" t="n">
        <v>0</v>
      </c>
      <c r="AW140" s="232" t="n">
        <v>0</v>
      </c>
      <c r="AX140" s="232" t="n">
        <v>0</v>
      </c>
      <c r="AY140" s="232" t="n">
        <v>1</v>
      </c>
      <c r="AZ140" s="232" t="n">
        <v>0</v>
      </c>
      <c r="BA140" s="232" t="n">
        <v>0</v>
      </c>
      <c r="BB140" s="232" t="n">
        <v>0</v>
      </c>
      <c r="BC140" s="232" t="n">
        <v>0</v>
      </c>
      <c r="BD140" s="232" t="n">
        <v>1</v>
      </c>
      <c r="BE140" s="232" t="n">
        <v>0</v>
      </c>
      <c r="BF140" s="232" t="n">
        <v>0</v>
      </c>
      <c r="BG140" s="232" t="n">
        <v>0</v>
      </c>
      <c r="BH140" s="232" t="n">
        <v>0</v>
      </c>
      <c r="BI140" s="232"/>
      <c r="BJ140" s="232"/>
      <c r="BK140" s="232"/>
      <c r="BM140" s="217"/>
      <c r="BN140" s="232"/>
      <c r="BO140" s="232"/>
      <c r="BP140" s="232"/>
      <c r="BS140" s="232"/>
      <c r="BT140" s="232"/>
      <c r="BU140" s="232"/>
      <c r="BW140" s="217"/>
      <c r="BX140" s="233"/>
      <c r="BY140" s="233"/>
      <c r="BZ140" s="233"/>
      <c r="CA140" s="233"/>
      <c r="CB140" s="234"/>
      <c r="CC140" s="233"/>
      <c r="CD140" s="233"/>
      <c r="CE140" s="233"/>
      <c r="CF140" s="233"/>
      <c r="CG140" s="234"/>
      <c r="CH140" s="233"/>
      <c r="CI140" s="233"/>
      <c r="CJ140" s="233"/>
      <c r="CK140" s="233"/>
      <c r="CL140" s="234"/>
      <c r="CM140" s="233"/>
      <c r="CN140" s="233"/>
      <c r="CO140" s="233"/>
      <c r="CP140" s="233"/>
      <c r="CQ140" s="234"/>
      <c r="CR140" s="233"/>
      <c r="CS140" s="233"/>
      <c r="CT140" s="233"/>
      <c r="CU140" s="233"/>
      <c r="CV140" s="234"/>
      <c r="CW140" s="233"/>
      <c r="CX140" s="233"/>
      <c r="CY140" s="233"/>
      <c r="CZ140" s="233"/>
      <c r="DA140" s="234"/>
      <c r="DB140" s="233"/>
      <c r="DC140" s="233"/>
      <c r="DD140" s="233"/>
      <c r="DE140" s="233"/>
      <c r="DF140" s="234"/>
      <c r="DG140" s="233"/>
      <c r="DH140" s="233"/>
      <c r="DI140" s="233"/>
      <c r="DJ140" s="233"/>
      <c r="DK140" s="234"/>
    </row>
    <row r="141" customFormat="false" ht="12.75" hidden="false" customHeight="false" outlineLevel="0" collapsed="false">
      <c r="A141" s="232" t="n">
        <v>1</v>
      </c>
      <c r="B141" s="232" t="n">
        <v>0</v>
      </c>
      <c r="C141" s="232" t="n">
        <v>0</v>
      </c>
      <c r="D141" s="232" t="n">
        <v>0</v>
      </c>
      <c r="E141" s="232" t="n">
        <v>0</v>
      </c>
      <c r="F141" s="232" t="n">
        <v>1</v>
      </c>
      <c r="G141" s="232" t="n">
        <v>0</v>
      </c>
      <c r="H141" s="232" t="n">
        <v>0</v>
      </c>
      <c r="I141" s="232" t="n">
        <v>0</v>
      </c>
      <c r="J141" s="235" t="n">
        <v>0</v>
      </c>
      <c r="K141" s="232" t="n">
        <v>1</v>
      </c>
      <c r="L141" s="232" t="n">
        <v>0</v>
      </c>
      <c r="M141" s="232" t="n">
        <v>0</v>
      </c>
      <c r="N141" s="232" t="n">
        <v>0</v>
      </c>
      <c r="O141" s="232" t="n">
        <v>0</v>
      </c>
      <c r="P141" s="232" t="n">
        <v>1</v>
      </c>
      <c r="Q141" s="232" t="n">
        <v>0</v>
      </c>
      <c r="R141" s="232" t="n">
        <v>0</v>
      </c>
      <c r="S141" s="232" t="n">
        <v>0</v>
      </c>
      <c r="T141" s="232" t="n">
        <v>0</v>
      </c>
      <c r="U141" s="231" t="n">
        <v>1</v>
      </c>
      <c r="V141" s="231" t="n">
        <v>0</v>
      </c>
      <c r="W141" s="231" t="n">
        <v>0</v>
      </c>
      <c r="X141" s="231" t="n">
        <v>0</v>
      </c>
      <c r="Y141" s="231" t="n">
        <v>0</v>
      </c>
      <c r="Z141" s="232" t="n">
        <v>1</v>
      </c>
      <c r="AA141" s="232" t="n">
        <v>0</v>
      </c>
      <c r="AB141" s="232" t="n">
        <v>0</v>
      </c>
      <c r="AC141" s="232" t="n">
        <v>0</v>
      </c>
      <c r="AD141" s="232" t="n">
        <v>0</v>
      </c>
      <c r="AE141" s="232" t="n">
        <v>1</v>
      </c>
      <c r="AF141" s="232" t="n">
        <v>0</v>
      </c>
      <c r="AG141" s="232" t="n">
        <v>0</v>
      </c>
      <c r="AH141" s="232" t="n">
        <v>0</v>
      </c>
      <c r="AI141" s="232" t="n">
        <v>0</v>
      </c>
      <c r="AJ141" s="232" t="n">
        <v>1</v>
      </c>
      <c r="AK141" s="232" t="n">
        <v>0</v>
      </c>
      <c r="AL141" s="232" t="n">
        <v>0</v>
      </c>
      <c r="AM141" s="232" t="n">
        <v>0</v>
      </c>
      <c r="AN141" s="232" t="n">
        <v>0</v>
      </c>
      <c r="AO141" s="232" t="n">
        <v>1</v>
      </c>
      <c r="AP141" s="232" t="n">
        <v>0</v>
      </c>
      <c r="AQ141" s="232" t="n">
        <v>0</v>
      </c>
      <c r="AR141" s="232" t="n">
        <v>0</v>
      </c>
      <c r="AS141" s="232" t="n">
        <v>0</v>
      </c>
      <c r="AT141" s="232" t="n">
        <v>1</v>
      </c>
      <c r="AU141" s="232" t="n">
        <v>0</v>
      </c>
      <c r="AV141" s="232" t="n">
        <v>0</v>
      </c>
      <c r="AW141" s="232" t="n">
        <v>0</v>
      </c>
      <c r="AX141" s="232" t="n">
        <v>0</v>
      </c>
      <c r="AY141" s="232" t="n">
        <v>1</v>
      </c>
      <c r="AZ141" s="232" t="n">
        <v>0</v>
      </c>
      <c r="BA141" s="232" t="n">
        <v>0</v>
      </c>
      <c r="BB141" s="232" t="n">
        <v>0</v>
      </c>
      <c r="BC141" s="232" t="n">
        <v>0</v>
      </c>
      <c r="BD141" s="232" t="n">
        <v>1</v>
      </c>
      <c r="BE141" s="232" t="n">
        <v>0</v>
      </c>
      <c r="BF141" s="232" t="n">
        <v>0</v>
      </c>
      <c r="BG141" s="232" t="n">
        <v>0</v>
      </c>
      <c r="BH141" s="232" t="n">
        <v>0</v>
      </c>
      <c r="BI141" s="232"/>
      <c r="BJ141" s="232"/>
      <c r="BK141" s="232"/>
      <c r="BM141" s="217"/>
      <c r="BN141" s="232"/>
      <c r="BO141" s="232"/>
      <c r="BP141" s="232"/>
      <c r="BS141" s="232"/>
      <c r="BT141" s="232"/>
      <c r="BU141" s="232"/>
      <c r="BW141" s="217"/>
      <c r="BX141" s="233"/>
      <c r="BY141" s="233"/>
      <c r="BZ141" s="233"/>
      <c r="CA141" s="233"/>
      <c r="CB141" s="234"/>
      <c r="CC141" s="233"/>
      <c r="CD141" s="233"/>
      <c r="CE141" s="233"/>
      <c r="CF141" s="233"/>
      <c r="CG141" s="234"/>
      <c r="CH141" s="233"/>
      <c r="CI141" s="233"/>
      <c r="CJ141" s="233"/>
      <c r="CK141" s="233"/>
      <c r="CL141" s="234"/>
      <c r="CM141" s="233"/>
      <c r="CN141" s="233"/>
      <c r="CO141" s="233"/>
      <c r="CP141" s="233"/>
      <c r="CQ141" s="234"/>
      <c r="CR141" s="233"/>
      <c r="CS141" s="233"/>
      <c r="CT141" s="233"/>
      <c r="CU141" s="233"/>
      <c r="CV141" s="234"/>
      <c r="CW141" s="233"/>
      <c r="CX141" s="233"/>
      <c r="CY141" s="233"/>
      <c r="CZ141" s="233"/>
      <c r="DA141" s="234"/>
      <c r="DB141" s="233"/>
      <c r="DC141" s="233"/>
      <c r="DD141" s="233"/>
      <c r="DE141" s="233"/>
      <c r="DF141" s="234"/>
      <c r="DG141" s="233"/>
      <c r="DH141" s="233"/>
      <c r="DI141" s="233"/>
      <c r="DJ141" s="233"/>
      <c r="DK141" s="234"/>
    </row>
    <row r="142" customFormat="false" ht="12.75" hidden="false" customHeight="false" outlineLevel="0" collapsed="false">
      <c r="A142" s="232" t="n">
        <v>1</v>
      </c>
      <c r="B142" s="232" t="n">
        <v>0</v>
      </c>
      <c r="C142" s="232" t="n">
        <v>0</v>
      </c>
      <c r="D142" s="232" t="n">
        <v>0</v>
      </c>
      <c r="E142" s="232" t="n">
        <v>0</v>
      </c>
      <c r="F142" s="232" t="n">
        <v>1</v>
      </c>
      <c r="G142" s="232" t="n">
        <v>0</v>
      </c>
      <c r="H142" s="232" t="n">
        <v>0</v>
      </c>
      <c r="I142" s="232" t="n">
        <v>0</v>
      </c>
      <c r="J142" s="235" t="n">
        <v>0</v>
      </c>
      <c r="K142" s="232" t="n">
        <v>1</v>
      </c>
      <c r="L142" s="232" t="n">
        <v>0</v>
      </c>
      <c r="M142" s="232" t="n">
        <v>0</v>
      </c>
      <c r="N142" s="232" t="n">
        <v>0</v>
      </c>
      <c r="O142" s="232" t="n">
        <v>0</v>
      </c>
      <c r="P142" s="232" t="n">
        <v>1</v>
      </c>
      <c r="Q142" s="232" t="n">
        <v>0</v>
      </c>
      <c r="R142" s="232" t="n">
        <v>0</v>
      </c>
      <c r="S142" s="232" t="n">
        <v>0</v>
      </c>
      <c r="T142" s="232" t="n">
        <v>0</v>
      </c>
      <c r="U142" s="231" t="n">
        <v>1</v>
      </c>
      <c r="V142" s="231" t="n">
        <v>0</v>
      </c>
      <c r="W142" s="231" t="n">
        <v>0</v>
      </c>
      <c r="X142" s="231" t="n">
        <v>0</v>
      </c>
      <c r="Y142" s="231" t="n">
        <v>0</v>
      </c>
      <c r="Z142" s="232" t="n">
        <v>1</v>
      </c>
      <c r="AA142" s="232" t="n">
        <v>0</v>
      </c>
      <c r="AB142" s="232" t="n">
        <v>0</v>
      </c>
      <c r="AC142" s="232" t="n">
        <v>0</v>
      </c>
      <c r="AD142" s="232" t="n">
        <v>0</v>
      </c>
      <c r="AE142" s="232" t="n">
        <v>1</v>
      </c>
      <c r="AF142" s="232" t="n">
        <v>0</v>
      </c>
      <c r="AG142" s="232" t="n">
        <v>0</v>
      </c>
      <c r="AH142" s="232" t="n">
        <v>0</v>
      </c>
      <c r="AI142" s="232" t="n">
        <v>0</v>
      </c>
      <c r="AJ142" s="232" t="n">
        <v>1</v>
      </c>
      <c r="AK142" s="232" t="n">
        <v>0</v>
      </c>
      <c r="AL142" s="232" t="n">
        <v>0</v>
      </c>
      <c r="AM142" s="232" t="n">
        <v>0</v>
      </c>
      <c r="AN142" s="232" t="n">
        <v>0</v>
      </c>
      <c r="AO142" s="232" t="n">
        <v>1</v>
      </c>
      <c r="AP142" s="232" t="n">
        <v>0</v>
      </c>
      <c r="AQ142" s="232" t="n">
        <v>0</v>
      </c>
      <c r="AR142" s="232" t="n">
        <v>0</v>
      </c>
      <c r="AS142" s="232" t="n">
        <v>0</v>
      </c>
      <c r="AT142" s="232" t="n">
        <v>1</v>
      </c>
      <c r="AU142" s="232" t="n">
        <v>0</v>
      </c>
      <c r="AV142" s="232" t="n">
        <v>0</v>
      </c>
      <c r="AW142" s="232" t="n">
        <v>0</v>
      </c>
      <c r="AX142" s="232" t="n">
        <v>0</v>
      </c>
      <c r="AY142" s="232" t="n">
        <v>1</v>
      </c>
      <c r="AZ142" s="232" t="n">
        <v>0</v>
      </c>
      <c r="BA142" s="232" t="n">
        <v>0</v>
      </c>
      <c r="BB142" s="232" t="n">
        <v>0</v>
      </c>
      <c r="BC142" s="232" t="n">
        <v>0</v>
      </c>
      <c r="BD142" s="232" t="n">
        <v>1</v>
      </c>
      <c r="BE142" s="232" t="n">
        <v>0</v>
      </c>
      <c r="BF142" s="232" t="n">
        <v>0</v>
      </c>
      <c r="BG142" s="232" t="n">
        <v>0</v>
      </c>
      <c r="BH142" s="232" t="n">
        <v>0</v>
      </c>
      <c r="BI142" s="232"/>
      <c r="BJ142" s="232"/>
      <c r="BK142" s="232"/>
      <c r="BM142" s="217"/>
      <c r="BN142" s="232"/>
      <c r="BO142" s="232"/>
      <c r="BP142" s="232"/>
      <c r="BS142" s="232"/>
      <c r="BT142" s="232"/>
      <c r="BU142" s="232"/>
      <c r="BW142" s="217"/>
      <c r="BX142" s="233"/>
      <c r="BY142" s="233"/>
      <c r="BZ142" s="233"/>
      <c r="CA142" s="233"/>
      <c r="CB142" s="234"/>
      <c r="CC142" s="233"/>
      <c r="CD142" s="233"/>
      <c r="CE142" s="233"/>
      <c r="CF142" s="233"/>
      <c r="CG142" s="234"/>
      <c r="CH142" s="233"/>
      <c r="CI142" s="233"/>
      <c r="CJ142" s="233"/>
      <c r="CK142" s="233"/>
      <c r="CL142" s="234"/>
      <c r="CM142" s="233"/>
      <c r="CN142" s="233"/>
      <c r="CO142" s="233"/>
      <c r="CP142" s="233"/>
      <c r="CQ142" s="234"/>
      <c r="CR142" s="233"/>
      <c r="CS142" s="233"/>
      <c r="CT142" s="233"/>
      <c r="CU142" s="233"/>
      <c r="CV142" s="234"/>
      <c r="CW142" s="233"/>
      <c r="CX142" s="233"/>
      <c r="CY142" s="233"/>
      <c r="CZ142" s="233"/>
      <c r="DA142" s="234"/>
      <c r="DB142" s="233"/>
      <c r="DC142" s="233"/>
      <c r="DD142" s="233"/>
      <c r="DE142" s="233"/>
      <c r="DF142" s="234"/>
      <c r="DG142" s="233"/>
      <c r="DH142" s="233"/>
      <c r="DI142" s="233"/>
      <c r="DJ142" s="233"/>
      <c r="DK142" s="234"/>
    </row>
    <row r="143" customFormat="false" ht="12.75" hidden="false" customHeight="false" outlineLevel="0" collapsed="false">
      <c r="A143" s="232" t="n">
        <v>1</v>
      </c>
      <c r="B143" s="232" t="n">
        <v>0</v>
      </c>
      <c r="C143" s="232" t="n">
        <v>0</v>
      </c>
      <c r="D143" s="232" t="n">
        <v>0</v>
      </c>
      <c r="E143" s="232" t="n">
        <v>0</v>
      </c>
      <c r="F143" s="232" t="n">
        <v>1</v>
      </c>
      <c r="G143" s="232" t="n">
        <v>0</v>
      </c>
      <c r="H143" s="232" t="n">
        <v>0</v>
      </c>
      <c r="I143" s="232" t="n">
        <v>0</v>
      </c>
      <c r="J143" s="235" t="n">
        <v>0</v>
      </c>
      <c r="K143" s="232" t="n">
        <v>1</v>
      </c>
      <c r="L143" s="232" t="n">
        <v>0</v>
      </c>
      <c r="M143" s="232" t="n">
        <v>0</v>
      </c>
      <c r="N143" s="232" t="n">
        <v>0</v>
      </c>
      <c r="O143" s="232" t="n">
        <v>0</v>
      </c>
      <c r="P143" s="232" t="n">
        <v>1</v>
      </c>
      <c r="Q143" s="232" t="n">
        <v>0</v>
      </c>
      <c r="R143" s="232" t="n">
        <v>0</v>
      </c>
      <c r="S143" s="232" t="n">
        <v>0</v>
      </c>
      <c r="T143" s="232" t="n">
        <v>0</v>
      </c>
      <c r="U143" s="231" t="n">
        <v>1</v>
      </c>
      <c r="V143" s="231" t="n">
        <v>0</v>
      </c>
      <c r="W143" s="231" t="n">
        <v>0</v>
      </c>
      <c r="X143" s="231" t="n">
        <v>0</v>
      </c>
      <c r="Y143" s="231" t="n">
        <v>0</v>
      </c>
      <c r="Z143" s="232" t="n">
        <v>1</v>
      </c>
      <c r="AA143" s="232" t="n">
        <v>0</v>
      </c>
      <c r="AB143" s="232" t="n">
        <v>0</v>
      </c>
      <c r="AC143" s="232" t="n">
        <v>0</v>
      </c>
      <c r="AD143" s="232" t="n">
        <v>0</v>
      </c>
      <c r="AE143" s="232" t="n">
        <v>1</v>
      </c>
      <c r="AF143" s="232" t="n">
        <v>0</v>
      </c>
      <c r="AG143" s="232" t="n">
        <v>0</v>
      </c>
      <c r="AH143" s="232" t="n">
        <v>0</v>
      </c>
      <c r="AI143" s="232" t="n">
        <v>0</v>
      </c>
      <c r="AJ143" s="232" t="n">
        <v>1</v>
      </c>
      <c r="AK143" s="232" t="n">
        <v>0</v>
      </c>
      <c r="AL143" s="232" t="n">
        <v>0</v>
      </c>
      <c r="AM143" s="232" t="n">
        <v>0</v>
      </c>
      <c r="AN143" s="232" t="n">
        <v>0</v>
      </c>
      <c r="AO143" s="232" t="n">
        <v>1</v>
      </c>
      <c r="AP143" s="232" t="n">
        <v>0</v>
      </c>
      <c r="AQ143" s="232" t="n">
        <v>0</v>
      </c>
      <c r="AR143" s="232" t="n">
        <v>0</v>
      </c>
      <c r="AS143" s="232" t="n">
        <v>0</v>
      </c>
      <c r="AT143" s="232" t="n">
        <v>1</v>
      </c>
      <c r="AU143" s="232" t="n">
        <v>0</v>
      </c>
      <c r="AV143" s="232" t="n">
        <v>0</v>
      </c>
      <c r="AW143" s="232" t="n">
        <v>0</v>
      </c>
      <c r="AX143" s="232" t="n">
        <v>0</v>
      </c>
      <c r="AY143" s="232" t="n">
        <v>1</v>
      </c>
      <c r="AZ143" s="232" t="n">
        <v>0</v>
      </c>
      <c r="BA143" s="232" t="n">
        <v>0</v>
      </c>
      <c r="BB143" s="232" t="n">
        <v>0</v>
      </c>
      <c r="BC143" s="232" t="n">
        <v>0</v>
      </c>
      <c r="BD143" s="232" t="n">
        <v>1</v>
      </c>
      <c r="BE143" s="232" t="n">
        <v>0</v>
      </c>
      <c r="BF143" s="232" t="n">
        <v>0</v>
      </c>
      <c r="BG143" s="232" t="n">
        <v>0</v>
      </c>
      <c r="BH143" s="232" t="n">
        <v>0</v>
      </c>
      <c r="BI143" s="232"/>
      <c r="BJ143" s="232"/>
      <c r="BK143" s="232"/>
      <c r="BM143" s="217"/>
      <c r="BN143" s="232"/>
      <c r="BO143" s="232"/>
      <c r="BP143" s="232"/>
      <c r="BS143" s="232"/>
      <c r="BT143" s="232"/>
      <c r="BU143" s="232"/>
      <c r="BW143" s="217"/>
      <c r="BX143" s="233"/>
      <c r="BY143" s="233"/>
      <c r="BZ143" s="233"/>
      <c r="CA143" s="233"/>
      <c r="CB143" s="234"/>
      <c r="CC143" s="233"/>
      <c r="CD143" s="233"/>
      <c r="CE143" s="233"/>
      <c r="CF143" s="233"/>
      <c r="CG143" s="234"/>
      <c r="CH143" s="233"/>
      <c r="CI143" s="233"/>
      <c r="CJ143" s="233"/>
      <c r="CK143" s="233"/>
      <c r="CL143" s="234"/>
      <c r="CM143" s="233"/>
      <c r="CN143" s="233"/>
      <c r="CO143" s="233"/>
      <c r="CP143" s="233"/>
      <c r="CQ143" s="234"/>
      <c r="CR143" s="233"/>
      <c r="CS143" s="233"/>
      <c r="CT143" s="233"/>
      <c r="CU143" s="233"/>
      <c r="CV143" s="234"/>
      <c r="CW143" s="233"/>
      <c r="CX143" s="233"/>
      <c r="CY143" s="233"/>
      <c r="CZ143" s="233"/>
      <c r="DA143" s="234"/>
      <c r="DB143" s="233"/>
      <c r="DC143" s="233"/>
      <c r="DD143" s="233"/>
      <c r="DE143" s="233"/>
      <c r="DF143" s="234"/>
      <c r="DG143" s="233"/>
      <c r="DH143" s="233"/>
      <c r="DI143" s="233"/>
      <c r="DJ143" s="233"/>
      <c r="DK143" s="234"/>
    </row>
    <row r="144" customFormat="false" ht="12.75" hidden="false" customHeight="false" outlineLevel="0" collapsed="false">
      <c r="A144" s="232" t="n">
        <v>1</v>
      </c>
      <c r="B144" s="232" t="n">
        <v>0</v>
      </c>
      <c r="C144" s="232" t="n">
        <v>0</v>
      </c>
      <c r="D144" s="232" t="n">
        <v>0</v>
      </c>
      <c r="E144" s="232" t="n">
        <v>0</v>
      </c>
      <c r="F144" s="232" t="n">
        <v>1</v>
      </c>
      <c r="G144" s="232" t="n">
        <v>0</v>
      </c>
      <c r="H144" s="232" t="n">
        <v>0</v>
      </c>
      <c r="I144" s="232" t="n">
        <v>0</v>
      </c>
      <c r="J144" s="235" t="n">
        <v>0</v>
      </c>
      <c r="K144" s="232" t="n">
        <v>1</v>
      </c>
      <c r="L144" s="232" t="n">
        <v>0</v>
      </c>
      <c r="M144" s="232" t="n">
        <v>0</v>
      </c>
      <c r="N144" s="232" t="n">
        <v>0</v>
      </c>
      <c r="O144" s="232" t="n">
        <v>0</v>
      </c>
      <c r="P144" s="232" t="n">
        <v>1</v>
      </c>
      <c r="Q144" s="232" t="n">
        <v>0</v>
      </c>
      <c r="R144" s="232" t="n">
        <v>0</v>
      </c>
      <c r="S144" s="232" t="n">
        <v>0</v>
      </c>
      <c r="T144" s="232" t="n">
        <v>0</v>
      </c>
      <c r="U144" s="231" t="n">
        <v>1</v>
      </c>
      <c r="V144" s="231" t="n">
        <v>0</v>
      </c>
      <c r="W144" s="231" t="n">
        <v>0</v>
      </c>
      <c r="X144" s="231" t="n">
        <v>0</v>
      </c>
      <c r="Y144" s="231" t="n">
        <v>0</v>
      </c>
      <c r="Z144" s="232" t="n">
        <v>1</v>
      </c>
      <c r="AA144" s="232" t="n">
        <v>0</v>
      </c>
      <c r="AB144" s="232" t="n">
        <v>0</v>
      </c>
      <c r="AC144" s="232" t="n">
        <v>0</v>
      </c>
      <c r="AD144" s="232" t="n">
        <v>0</v>
      </c>
      <c r="AE144" s="232" t="n">
        <v>1</v>
      </c>
      <c r="AF144" s="232" t="n">
        <v>0</v>
      </c>
      <c r="AG144" s="232" t="n">
        <v>0</v>
      </c>
      <c r="AH144" s="232" t="n">
        <v>0</v>
      </c>
      <c r="AI144" s="232" t="n">
        <v>0</v>
      </c>
      <c r="AJ144" s="232" t="n">
        <v>1</v>
      </c>
      <c r="AK144" s="232" t="n">
        <v>0</v>
      </c>
      <c r="AL144" s="232" t="n">
        <v>0</v>
      </c>
      <c r="AM144" s="232" t="n">
        <v>0</v>
      </c>
      <c r="AN144" s="232" t="n">
        <v>0</v>
      </c>
      <c r="AO144" s="232" t="n">
        <v>1</v>
      </c>
      <c r="AP144" s="232" t="n">
        <v>0</v>
      </c>
      <c r="AQ144" s="232" t="n">
        <v>0</v>
      </c>
      <c r="AR144" s="232" t="n">
        <v>0</v>
      </c>
      <c r="AS144" s="232" t="n">
        <v>0</v>
      </c>
      <c r="AT144" s="232" t="n">
        <v>1</v>
      </c>
      <c r="AU144" s="232" t="n">
        <v>0</v>
      </c>
      <c r="AV144" s="232" t="n">
        <v>0</v>
      </c>
      <c r="AW144" s="232" t="n">
        <v>0</v>
      </c>
      <c r="AX144" s="232" t="n">
        <v>0</v>
      </c>
      <c r="AY144" s="232" t="n">
        <v>1</v>
      </c>
      <c r="AZ144" s="232" t="n">
        <v>0</v>
      </c>
      <c r="BA144" s="232" t="n">
        <v>0</v>
      </c>
      <c r="BB144" s="232" t="n">
        <v>0</v>
      </c>
      <c r="BC144" s="232" t="n">
        <v>0</v>
      </c>
      <c r="BD144" s="232" t="n">
        <v>1</v>
      </c>
      <c r="BE144" s="232" t="n">
        <v>0</v>
      </c>
      <c r="BF144" s="232" t="n">
        <v>0</v>
      </c>
      <c r="BG144" s="232" t="n">
        <v>0</v>
      </c>
      <c r="BH144" s="232" t="n">
        <v>0</v>
      </c>
      <c r="BI144" s="232"/>
      <c r="BJ144" s="232"/>
      <c r="BK144" s="232"/>
      <c r="BM144" s="217"/>
      <c r="BN144" s="232"/>
      <c r="BO144" s="232"/>
      <c r="BP144" s="232"/>
      <c r="BS144" s="232"/>
      <c r="BT144" s="232"/>
      <c r="BU144" s="232"/>
      <c r="BW144" s="217"/>
      <c r="BX144" s="233"/>
      <c r="BY144" s="233"/>
      <c r="BZ144" s="233"/>
      <c r="CA144" s="233"/>
      <c r="CB144" s="234"/>
      <c r="CC144" s="233"/>
      <c r="CD144" s="233"/>
      <c r="CE144" s="233"/>
      <c r="CF144" s="233"/>
      <c r="CG144" s="234"/>
      <c r="CH144" s="233"/>
      <c r="CI144" s="233"/>
      <c r="CJ144" s="233"/>
      <c r="CK144" s="233"/>
      <c r="CL144" s="234"/>
      <c r="CM144" s="233"/>
      <c r="CN144" s="233"/>
      <c r="CO144" s="233"/>
      <c r="CP144" s="233"/>
      <c r="CQ144" s="234"/>
      <c r="CR144" s="233"/>
      <c r="CS144" s="233"/>
      <c r="CT144" s="233"/>
      <c r="CU144" s="233"/>
      <c r="CV144" s="234"/>
      <c r="CW144" s="233"/>
      <c r="CX144" s="233"/>
      <c r="CY144" s="233"/>
      <c r="CZ144" s="233"/>
      <c r="DA144" s="234"/>
      <c r="DB144" s="233"/>
      <c r="DC144" s="233"/>
      <c r="DD144" s="233"/>
      <c r="DE144" s="233"/>
      <c r="DF144" s="234"/>
      <c r="DG144" s="233"/>
      <c r="DH144" s="233"/>
      <c r="DI144" s="233"/>
      <c r="DJ144" s="233"/>
      <c r="DK144" s="234"/>
    </row>
    <row r="145" customFormat="false" ht="12.75" hidden="false" customHeight="false" outlineLevel="0" collapsed="false">
      <c r="A145" s="232" t="n">
        <v>1</v>
      </c>
      <c r="B145" s="232" t="n">
        <v>0</v>
      </c>
      <c r="C145" s="232" t="n">
        <v>0</v>
      </c>
      <c r="D145" s="232" t="n">
        <v>0</v>
      </c>
      <c r="E145" s="232" t="n">
        <v>0</v>
      </c>
      <c r="F145" s="232" t="n">
        <v>1</v>
      </c>
      <c r="G145" s="232" t="n">
        <v>0</v>
      </c>
      <c r="H145" s="232" t="n">
        <v>0</v>
      </c>
      <c r="I145" s="232" t="n">
        <v>0</v>
      </c>
      <c r="J145" s="235" t="n">
        <v>0</v>
      </c>
      <c r="K145" s="232" t="n">
        <v>1</v>
      </c>
      <c r="L145" s="232" t="n">
        <v>0</v>
      </c>
      <c r="M145" s="232" t="n">
        <v>0</v>
      </c>
      <c r="N145" s="232" t="n">
        <v>0</v>
      </c>
      <c r="O145" s="232" t="n">
        <v>0</v>
      </c>
      <c r="P145" s="232" t="n">
        <v>1</v>
      </c>
      <c r="Q145" s="232" t="n">
        <v>0</v>
      </c>
      <c r="R145" s="232" t="n">
        <v>0</v>
      </c>
      <c r="S145" s="232" t="n">
        <v>0</v>
      </c>
      <c r="T145" s="232" t="n">
        <v>0</v>
      </c>
      <c r="U145" s="231" t="n">
        <v>1</v>
      </c>
      <c r="V145" s="231" t="n">
        <v>0</v>
      </c>
      <c r="W145" s="231" t="n">
        <v>0</v>
      </c>
      <c r="X145" s="231" t="n">
        <v>0</v>
      </c>
      <c r="Y145" s="231" t="n">
        <v>0</v>
      </c>
      <c r="Z145" s="232" t="n">
        <v>1</v>
      </c>
      <c r="AA145" s="232" t="n">
        <v>0</v>
      </c>
      <c r="AB145" s="232" t="n">
        <v>0</v>
      </c>
      <c r="AC145" s="232" t="n">
        <v>0</v>
      </c>
      <c r="AD145" s="232" t="n">
        <v>0</v>
      </c>
      <c r="AE145" s="232" t="n">
        <v>1</v>
      </c>
      <c r="AF145" s="232" t="n">
        <v>0</v>
      </c>
      <c r="AG145" s="232" t="n">
        <v>0</v>
      </c>
      <c r="AH145" s="232" t="n">
        <v>0</v>
      </c>
      <c r="AI145" s="232" t="n">
        <v>0</v>
      </c>
      <c r="AJ145" s="232" t="n">
        <v>1</v>
      </c>
      <c r="AK145" s="232" t="n">
        <v>0</v>
      </c>
      <c r="AL145" s="232" t="n">
        <v>0</v>
      </c>
      <c r="AM145" s="232" t="n">
        <v>0</v>
      </c>
      <c r="AN145" s="232" t="n">
        <v>0</v>
      </c>
      <c r="AO145" s="232" t="n">
        <v>1</v>
      </c>
      <c r="AP145" s="232" t="n">
        <v>0</v>
      </c>
      <c r="AQ145" s="232" t="n">
        <v>0</v>
      </c>
      <c r="AR145" s="232" t="n">
        <v>0</v>
      </c>
      <c r="AS145" s="232" t="n">
        <v>0</v>
      </c>
      <c r="AT145" s="232" t="n">
        <v>1</v>
      </c>
      <c r="AU145" s="232" t="n">
        <v>0</v>
      </c>
      <c r="AV145" s="232" t="n">
        <v>0</v>
      </c>
      <c r="AW145" s="232" t="n">
        <v>0</v>
      </c>
      <c r="AX145" s="232" t="n">
        <v>0</v>
      </c>
      <c r="AY145" s="232" t="n">
        <v>1</v>
      </c>
      <c r="AZ145" s="232" t="n">
        <v>0</v>
      </c>
      <c r="BA145" s="232" t="n">
        <v>0</v>
      </c>
      <c r="BB145" s="232" t="n">
        <v>0</v>
      </c>
      <c r="BC145" s="232" t="n">
        <v>0</v>
      </c>
      <c r="BD145" s="232" t="n">
        <v>1</v>
      </c>
      <c r="BE145" s="232" t="n">
        <v>0</v>
      </c>
      <c r="BF145" s="232" t="n">
        <v>0</v>
      </c>
      <c r="BG145" s="232" t="n">
        <v>0</v>
      </c>
      <c r="BH145" s="232" t="n">
        <v>0</v>
      </c>
      <c r="BI145" s="232"/>
      <c r="BJ145" s="232"/>
      <c r="BK145" s="232"/>
      <c r="BM145" s="217"/>
      <c r="BN145" s="232"/>
      <c r="BO145" s="232"/>
      <c r="BP145" s="232"/>
      <c r="BS145" s="232"/>
      <c r="BT145" s="232"/>
      <c r="BU145" s="232"/>
      <c r="BW145" s="217"/>
      <c r="BX145" s="233"/>
      <c r="BY145" s="233"/>
      <c r="BZ145" s="233"/>
      <c r="CA145" s="233"/>
      <c r="CB145" s="234"/>
      <c r="CC145" s="233"/>
      <c r="CD145" s="233"/>
      <c r="CE145" s="233"/>
      <c r="CF145" s="233"/>
      <c r="CG145" s="234"/>
      <c r="CH145" s="233"/>
      <c r="CI145" s="233"/>
      <c r="CJ145" s="233"/>
      <c r="CK145" s="233"/>
      <c r="CL145" s="234"/>
      <c r="CM145" s="233"/>
      <c r="CN145" s="233"/>
      <c r="CO145" s="233"/>
      <c r="CP145" s="233"/>
      <c r="CQ145" s="234"/>
      <c r="CR145" s="233"/>
      <c r="CS145" s="233"/>
      <c r="CT145" s="233"/>
      <c r="CU145" s="233"/>
      <c r="CV145" s="234"/>
      <c r="CW145" s="233"/>
      <c r="CX145" s="233"/>
      <c r="CY145" s="233"/>
      <c r="CZ145" s="233"/>
      <c r="DA145" s="234"/>
      <c r="DB145" s="233"/>
      <c r="DC145" s="233"/>
      <c r="DD145" s="233"/>
      <c r="DE145" s="233"/>
      <c r="DF145" s="234"/>
      <c r="DG145" s="233"/>
      <c r="DH145" s="233"/>
      <c r="DI145" s="233"/>
      <c r="DJ145" s="233"/>
      <c r="DK145" s="234"/>
    </row>
    <row r="146" customFormat="false" ht="12.75" hidden="false" customHeight="false" outlineLevel="0" collapsed="false">
      <c r="A146" s="232" t="n">
        <v>1</v>
      </c>
      <c r="B146" s="232" t="n">
        <v>0</v>
      </c>
      <c r="C146" s="232" t="n">
        <v>0</v>
      </c>
      <c r="D146" s="232" t="n">
        <v>0</v>
      </c>
      <c r="E146" s="232" t="n">
        <v>0</v>
      </c>
      <c r="F146" s="232" t="n">
        <v>1</v>
      </c>
      <c r="G146" s="232" t="n">
        <v>0</v>
      </c>
      <c r="H146" s="232" t="n">
        <v>0</v>
      </c>
      <c r="I146" s="232" t="n">
        <v>0</v>
      </c>
      <c r="J146" s="235" t="n">
        <v>0</v>
      </c>
      <c r="K146" s="232" t="n">
        <v>1</v>
      </c>
      <c r="L146" s="232" t="n">
        <v>0</v>
      </c>
      <c r="M146" s="232" t="n">
        <v>0</v>
      </c>
      <c r="N146" s="232" t="n">
        <v>0</v>
      </c>
      <c r="O146" s="232" t="n">
        <v>0</v>
      </c>
      <c r="P146" s="232" t="n">
        <v>1</v>
      </c>
      <c r="Q146" s="232" t="n">
        <v>0</v>
      </c>
      <c r="R146" s="232" t="n">
        <v>0</v>
      </c>
      <c r="S146" s="232" t="n">
        <v>0</v>
      </c>
      <c r="T146" s="232" t="n">
        <v>0</v>
      </c>
      <c r="U146" s="231" t="n">
        <v>1</v>
      </c>
      <c r="V146" s="231" t="n">
        <v>0</v>
      </c>
      <c r="W146" s="231" t="n">
        <v>0</v>
      </c>
      <c r="X146" s="231" t="n">
        <v>0</v>
      </c>
      <c r="Y146" s="231" t="n">
        <v>0</v>
      </c>
      <c r="Z146" s="232" t="n">
        <v>1</v>
      </c>
      <c r="AA146" s="232" t="n">
        <v>0</v>
      </c>
      <c r="AB146" s="232" t="n">
        <v>0</v>
      </c>
      <c r="AC146" s="232" t="n">
        <v>0</v>
      </c>
      <c r="AD146" s="232" t="n">
        <v>0</v>
      </c>
      <c r="AE146" s="232" t="n">
        <v>1</v>
      </c>
      <c r="AF146" s="232" t="n">
        <v>0</v>
      </c>
      <c r="AG146" s="232" t="n">
        <v>0</v>
      </c>
      <c r="AH146" s="232" t="n">
        <v>0</v>
      </c>
      <c r="AI146" s="232" t="n">
        <v>0</v>
      </c>
      <c r="AJ146" s="232" t="n">
        <v>1</v>
      </c>
      <c r="AK146" s="232" t="n">
        <v>0</v>
      </c>
      <c r="AL146" s="232" t="n">
        <v>0</v>
      </c>
      <c r="AM146" s="232" t="n">
        <v>0</v>
      </c>
      <c r="AN146" s="232" t="n">
        <v>0</v>
      </c>
      <c r="AO146" s="232" t="n">
        <v>1</v>
      </c>
      <c r="AP146" s="232" t="n">
        <v>0</v>
      </c>
      <c r="AQ146" s="232" t="n">
        <v>0</v>
      </c>
      <c r="AR146" s="232" t="n">
        <v>0</v>
      </c>
      <c r="AS146" s="232" t="n">
        <v>0</v>
      </c>
      <c r="AT146" s="232" t="n">
        <v>1</v>
      </c>
      <c r="AU146" s="232" t="n">
        <v>0</v>
      </c>
      <c r="AV146" s="232" t="n">
        <v>0</v>
      </c>
      <c r="AW146" s="232" t="n">
        <v>0</v>
      </c>
      <c r="AX146" s="232" t="n">
        <v>0</v>
      </c>
      <c r="AY146" s="232" t="n">
        <v>1</v>
      </c>
      <c r="AZ146" s="232" t="n">
        <v>0</v>
      </c>
      <c r="BA146" s="232" t="n">
        <v>0</v>
      </c>
      <c r="BB146" s="232" t="n">
        <v>0</v>
      </c>
      <c r="BC146" s="232" t="n">
        <v>0</v>
      </c>
      <c r="BD146" s="232" t="n">
        <v>1</v>
      </c>
      <c r="BE146" s="232" t="n">
        <v>0</v>
      </c>
      <c r="BF146" s="232" t="n">
        <v>0</v>
      </c>
      <c r="BG146" s="232" t="n">
        <v>0</v>
      </c>
      <c r="BH146" s="232" t="n">
        <v>0</v>
      </c>
      <c r="BI146" s="232"/>
      <c r="BJ146" s="232"/>
      <c r="BK146" s="232"/>
      <c r="BM146" s="217"/>
      <c r="BN146" s="232"/>
      <c r="BO146" s="232"/>
      <c r="BP146" s="232"/>
      <c r="BS146" s="232"/>
      <c r="BT146" s="232"/>
      <c r="BU146" s="232"/>
      <c r="BW146" s="217"/>
      <c r="BX146" s="233"/>
      <c r="BY146" s="233"/>
      <c r="BZ146" s="233"/>
      <c r="CA146" s="233"/>
      <c r="CB146" s="234"/>
      <c r="CC146" s="233"/>
      <c r="CD146" s="233"/>
      <c r="CE146" s="233"/>
      <c r="CF146" s="233"/>
      <c r="CG146" s="234"/>
      <c r="CH146" s="233"/>
      <c r="CI146" s="233"/>
      <c r="CJ146" s="233"/>
      <c r="CK146" s="233"/>
      <c r="CL146" s="234"/>
      <c r="CM146" s="233"/>
      <c r="CN146" s="233"/>
      <c r="CO146" s="233"/>
      <c r="CP146" s="233"/>
      <c r="CQ146" s="234"/>
      <c r="CR146" s="233"/>
      <c r="CS146" s="233"/>
      <c r="CT146" s="233"/>
      <c r="CU146" s="233"/>
      <c r="CV146" s="234"/>
      <c r="CW146" s="233"/>
      <c r="CX146" s="233"/>
      <c r="CY146" s="233"/>
      <c r="CZ146" s="233"/>
      <c r="DA146" s="234"/>
      <c r="DB146" s="233"/>
      <c r="DC146" s="233"/>
      <c r="DD146" s="233"/>
      <c r="DE146" s="233"/>
      <c r="DF146" s="234"/>
      <c r="DG146" s="233"/>
      <c r="DH146" s="233"/>
      <c r="DI146" s="233"/>
      <c r="DJ146" s="233"/>
      <c r="DK146" s="234"/>
    </row>
    <row r="147" customFormat="false" ht="12.75" hidden="false" customHeight="false" outlineLevel="0" collapsed="false">
      <c r="A147" s="232" t="n">
        <v>1</v>
      </c>
      <c r="B147" s="232" t="n">
        <v>0</v>
      </c>
      <c r="C147" s="232" t="n">
        <v>0</v>
      </c>
      <c r="D147" s="232" t="n">
        <v>0</v>
      </c>
      <c r="E147" s="232" t="n">
        <v>0</v>
      </c>
      <c r="F147" s="232" t="n">
        <v>1</v>
      </c>
      <c r="G147" s="232" t="n">
        <v>0</v>
      </c>
      <c r="H147" s="232" t="n">
        <v>0</v>
      </c>
      <c r="I147" s="232" t="n">
        <v>0</v>
      </c>
      <c r="J147" s="235" t="n">
        <v>0</v>
      </c>
      <c r="K147" s="232" t="n">
        <v>1</v>
      </c>
      <c r="L147" s="232" t="n">
        <v>0</v>
      </c>
      <c r="M147" s="232" t="n">
        <v>0</v>
      </c>
      <c r="N147" s="232" t="n">
        <v>0</v>
      </c>
      <c r="O147" s="232" t="n">
        <v>0</v>
      </c>
      <c r="P147" s="232" t="n">
        <v>1</v>
      </c>
      <c r="Q147" s="232" t="n">
        <v>0</v>
      </c>
      <c r="R147" s="232" t="n">
        <v>0</v>
      </c>
      <c r="S147" s="232" t="n">
        <v>0</v>
      </c>
      <c r="T147" s="232" t="n">
        <v>0</v>
      </c>
      <c r="U147" s="231" t="n">
        <v>1</v>
      </c>
      <c r="V147" s="231" t="n">
        <v>0</v>
      </c>
      <c r="W147" s="231" t="n">
        <v>0</v>
      </c>
      <c r="X147" s="231" t="n">
        <v>0</v>
      </c>
      <c r="Y147" s="231" t="n">
        <v>0</v>
      </c>
      <c r="Z147" s="232" t="n">
        <v>1</v>
      </c>
      <c r="AA147" s="232" t="n">
        <v>0</v>
      </c>
      <c r="AB147" s="232" t="n">
        <v>0</v>
      </c>
      <c r="AC147" s="232" t="n">
        <v>0</v>
      </c>
      <c r="AD147" s="232" t="n">
        <v>0</v>
      </c>
      <c r="AE147" s="232" t="n">
        <v>1</v>
      </c>
      <c r="AF147" s="232" t="n">
        <v>0</v>
      </c>
      <c r="AG147" s="232" t="n">
        <v>0</v>
      </c>
      <c r="AH147" s="232" t="n">
        <v>0</v>
      </c>
      <c r="AI147" s="232" t="n">
        <v>0</v>
      </c>
      <c r="AJ147" s="232" t="n">
        <v>1</v>
      </c>
      <c r="AK147" s="232" t="n">
        <v>0</v>
      </c>
      <c r="AL147" s="232" t="n">
        <v>0</v>
      </c>
      <c r="AM147" s="232" t="n">
        <v>0</v>
      </c>
      <c r="AN147" s="232" t="n">
        <v>0</v>
      </c>
      <c r="AO147" s="232" t="n">
        <v>1</v>
      </c>
      <c r="AP147" s="232" t="n">
        <v>0</v>
      </c>
      <c r="AQ147" s="232" t="n">
        <v>0</v>
      </c>
      <c r="AR147" s="232" t="n">
        <v>0</v>
      </c>
      <c r="AS147" s="232" t="n">
        <v>0</v>
      </c>
      <c r="AT147" s="232" t="n">
        <v>1</v>
      </c>
      <c r="AU147" s="232" t="n">
        <v>0</v>
      </c>
      <c r="AV147" s="232" t="n">
        <v>0</v>
      </c>
      <c r="AW147" s="232" t="n">
        <v>0</v>
      </c>
      <c r="AX147" s="232" t="n">
        <v>0</v>
      </c>
      <c r="AY147" s="232" t="n">
        <v>1</v>
      </c>
      <c r="AZ147" s="232" t="n">
        <v>0</v>
      </c>
      <c r="BA147" s="232" t="n">
        <v>0</v>
      </c>
      <c r="BB147" s="232" t="n">
        <v>0</v>
      </c>
      <c r="BC147" s="232" t="n">
        <v>0</v>
      </c>
      <c r="BD147" s="232" t="n">
        <v>1</v>
      </c>
      <c r="BE147" s="232" t="n">
        <v>0</v>
      </c>
      <c r="BF147" s="232" t="n">
        <v>0</v>
      </c>
      <c r="BG147" s="232" t="n">
        <v>0</v>
      </c>
      <c r="BH147" s="232" t="n">
        <v>0</v>
      </c>
      <c r="BI147" s="232"/>
      <c r="BJ147" s="232"/>
      <c r="BK147" s="232"/>
      <c r="BM147" s="217"/>
      <c r="BN147" s="232"/>
      <c r="BO147" s="232"/>
      <c r="BP147" s="232"/>
      <c r="BS147" s="232"/>
      <c r="BT147" s="232"/>
      <c r="BU147" s="232"/>
      <c r="BW147" s="217"/>
      <c r="BX147" s="233"/>
      <c r="BY147" s="233"/>
      <c r="BZ147" s="233"/>
      <c r="CA147" s="233"/>
      <c r="CB147" s="234"/>
      <c r="CC147" s="233"/>
      <c r="CD147" s="233"/>
      <c r="CE147" s="233"/>
      <c r="CF147" s="233"/>
      <c r="CG147" s="234"/>
      <c r="CH147" s="233"/>
      <c r="CI147" s="233"/>
      <c r="CJ147" s="233"/>
      <c r="CK147" s="233"/>
      <c r="CL147" s="234"/>
      <c r="CM147" s="233"/>
      <c r="CN147" s="233"/>
      <c r="CO147" s="233"/>
      <c r="CP147" s="233"/>
      <c r="CQ147" s="234"/>
      <c r="CR147" s="233"/>
      <c r="CS147" s="233"/>
      <c r="CT147" s="233"/>
      <c r="CU147" s="233"/>
      <c r="CV147" s="234"/>
      <c r="CW147" s="233"/>
      <c r="CX147" s="233"/>
      <c r="CY147" s="233"/>
      <c r="CZ147" s="233"/>
      <c r="DA147" s="234"/>
      <c r="DB147" s="233"/>
      <c r="DC147" s="233"/>
      <c r="DD147" s="233"/>
      <c r="DE147" s="233"/>
      <c r="DF147" s="234"/>
      <c r="DG147" s="233"/>
      <c r="DH147" s="233"/>
      <c r="DI147" s="233"/>
      <c r="DJ147" s="233"/>
      <c r="DK147" s="234"/>
    </row>
    <row r="148" customFormat="false" ht="12.75" hidden="false" customHeight="false" outlineLevel="0" collapsed="false">
      <c r="A148" s="232" t="n">
        <v>1</v>
      </c>
      <c r="B148" s="232" t="n">
        <v>0</v>
      </c>
      <c r="C148" s="232" t="n">
        <v>0</v>
      </c>
      <c r="D148" s="232" t="n">
        <v>0</v>
      </c>
      <c r="E148" s="232" t="n">
        <v>0</v>
      </c>
      <c r="F148" s="232" t="n">
        <v>1</v>
      </c>
      <c r="G148" s="232" t="n">
        <v>0</v>
      </c>
      <c r="H148" s="232" t="n">
        <v>0</v>
      </c>
      <c r="I148" s="232" t="n">
        <v>0</v>
      </c>
      <c r="J148" s="235" t="n">
        <v>0</v>
      </c>
      <c r="K148" s="232" t="n">
        <v>1</v>
      </c>
      <c r="L148" s="232" t="n">
        <v>0</v>
      </c>
      <c r="M148" s="232" t="n">
        <v>0</v>
      </c>
      <c r="N148" s="232" t="n">
        <v>0</v>
      </c>
      <c r="O148" s="232" t="n">
        <v>0</v>
      </c>
      <c r="P148" s="232" t="n">
        <v>1</v>
      </c>
      <c r="Q148" s="232" t="n">
        <v>0</v>
      </c>
      <c r="R148" s="232" t="n">
        <v>0</v>
      </c>
      <c r="S148" s="232" t="n">
        <v>0</v>
      </c>
      <c r="T148" s="232" t="n">
        <v>0</v>
      </c>
      <c r="U148" s="231" t="n">
        <v>1</v>
      </c>
      <c r="V148" s="231" t="n">
        <v>0</v>
      </c>
      <c r="W148" s="231" t="n">
        <v>0</v>
      </c>
      <c r="X148" s="231" t="n">
        <v>0</v>
      </c>
      <c r="Y148" s="231" t="n">
        <v>0</v>
      </c>
      <c r="Z148" s="232" t="n">
        <v>1</v>
      </c>
      <c r="AA148" s="232" t="n">
        <v>0</v>
      </c>
      <c r="AB148" s="232" t="n">
        <v>0</v>
      </c>
      <c r="AC148" s="232" t="n">
        <v>0</v>
      </c>
      <c r="AD148" s="232" t="n">
        <v>0</v>
      </c>
      <c r="AE148" s="232" t="n">
        <v>1</v>
      </c>
      <c r="AF148" s="232" t="n">
        <v>0</v>
      </c>
      <c r="AG148" s="232" t="n">
        <v>0</v>
      </c>
      <c r="AH148" s="232" t="n">
        <v>0</v>
      </c>
      <c r="AI148" s="232" t="n">
        <v>0</v>
      </c>
      <c r="AJ148" s="232" t="n">
        <v>1</v>
      </c>
      <c r="AK148" s="232" t="n">
        <v>0</v>
      </c>
      <c r="AL148" s="232" t="n">
        <v>0</v>
      </c>
      <c r="AM148" s="232" t="n">
        <v>0</v>
      </c>
      <c r="AN148" s="232" t="n">
        <v>0</v>
      </c>
      <c r="AO148" s="232" t="n">
        <v>1</v>
      </c>
      <c r="AP148" s="232" t="n">
        <v>0</v>
      </c>
      <c r="AQ148" s="232" t="n">
        <v>0</v>
      </c>
      <c r="AR148" s="232" t="n">
        <v>0</v>
      </c>
      <c r="AS148" s="232" t="n">
        <v>0</v>
      </c>
      <c r="AT148" s="232" t="n">
        <v>1</v>
      </c>
      <c r="AU148" s="232" t="n">
        <v>0</v>
      </c>
      <c r="AV148" s="232" t="n">
        <v>0</v>
      </c>
      <c r="AW148" s="232" t="n">
        <v>0</v>
      </c>
      <c r="AX148" s="232" t="n">
        <v>0</v>
      </c>
      <c r="AY148" s="232" t="n">
        <v>1</v>
      </c>
      <c r="AZ148" s="232" t="n">
        <v>0</v>
      </c>
      <c r="BA148" s="232" t="n">
        <v>0</v>
      </c>
      <c r="BB148" s="232" t="n">
        <v>0</v>
      </c>
      <c r="BC148" s="232" t="n">
        <v>0</v>
      </c>
      <c r="BD148" s="232" t="n">
        <v>1</v>
      </c>
      <c r="BE148" s="232" t="n">
        <v>0</v>
      </c>
      <c r="BF148" s="232" t="n">
        <v>0</v>
      </c>
      <c r="BG148" s="232" t="n">
        <v>0</v>
      </c>
      <c r="BH148" s="232" t="n">
        <v>0</v>
      </c>
      <c r="BI148" s="232"/>
      <c r="BJ148" s="232"/>
      <c r="BK148" s="232"/>
      <c r="BM148" s="217"/>
      <c r="BN148" s="232"/>
      <c r="BO148" s="232"/>
      <c r="BP148" s="232"/>
      <c r="BS148" s="232"/>
      <c r="BT148" s="232"/>
      <c r="BU148" s="232"/>
      <c r="BW148" s="217"/>
      <c r="BX148" s="233"/>
      <c r="BY148" s="233"/>
      <c r="BZ148" s="233"/>
      <c r="CA148" s="233"/>
      <c r="CB148" s="234"/>
      <c r="CC148" s="233"/>
      <c r="CD148" s="233"/>
      <c r="CE148" s="233"/>
      <c r="CF148" s="233"/>
      <c r="CG148" s="234"/>
      <c r="CH148" s="233"/>
      <c r="CI148" s="233"/>
      <c r="CJ148" s="233"/>
      <c r="CK148" s="233"/>
      <c r="CL148" s="234"/>
      <c r="CM148" s="233"/>
      <c r="CN148" s="233"/>
      <c r="CO148" s="233"/>
      <c r="CP148" s="233"/>
      <c r="CQ148" s="234"/>
      <c r="CR148" s="233"/>
      <c r="CS148" s="233"/>
      <c r="CT148" s="233"/>
      <c r="CU148" s="233"/>
      <c r="CV148" s="234"/>
      <c r="CW148" s="233"/>
      <c r="CX148" s="233"/>
      <c r="CY148" s="233"/>
      <c r="CZ148" s="233"/>
      <c r="DA148" s="234"/>
      <c r="DB148" s="233"/>
      <c r="DC148" s="233"/>
      <c r="DD148" s="233"/>
      <c r="DE148" s="233"/>
      <c r="DF148" s="234"/>
      <c r="DG148" s="233"/>
      <c r="DH148" s="233"/>
      <c r="DI148" s="233"/>
      <c r="DJ148" s="233"/>
      <c r="DK148" s="234"/>
    </row>
    <row r="149" customFormat="false" ht="12.75" hidden="false" customHeight="false" outlineLevel="0" collapsed="false">
      <c r="A149" s="232" t="n">
        <v>1</v>
      </c>
      <c r="B149" s="232" t="n">
        <v>0</v>
      </c>
      <c r="C149" s="232" t="n">
        <v>0</v>
      </c>
      <c r="D149" s="232" t="n">
        <v>0</v>
      </c>
      <c r="E149" s="232" t="n">
        <v>0</v>
      </c>
      <c r="F149" s="232" t="n">
        <v>1</v>
      </c>
      <c r="G149" s="232" t="n">
        <v>0</v>
      </c>
      <c r="H149" s="232" t="n">
        <v>0</v>
      </c>
      <c r="I149" s="232" t="n">
        <v>0</v>
      </c>
      <c r="J149" s="235" t="n">
        <v>0</v>
      </c>
      <c r="K149" s="232" t="n">
        <v>1</v>
      </c>
      <c r="L149" s="232" t="n">
        <v>0</v>
      </c>
      <c r="M149" s="232" t="n">
        <v>0</v>
      </c>
      <c r="N149" s="232" t="n">
        <v>0</v>
      </c>
      <c r="O149" s="232" t="n">
        <v>0</v>
      </c>
      <c r="P149" s="232" t="n">
        <v>1</v>
      </c>
      <c r="Q149" s="232" t="n">
        <v>0</v>
      </c>
      <c r="R149" s="232" t="n">
        <v>0</v>
      </c>
      <c r="S149" s="232" t="n">
        <v>0</v>
      </c>
      <c r="T149" s="232" t="n">
        <v>0</v>
      </c>
      <c r="U149" s="231" t="n">
        <v>1</v>
      </c>
      <c r="V149" s="231" t="n">
        <v>0</v>
      </c>
      <c r="W149" s="231" t="n">
        <v>0</v>
      </c>
      <c r="X149" s="231" t="n">
        <v>0</v>
      </c>
      <c r="Y149" s="231" t="n">
        <v>0</v>
      </c>
      <c r="Z149" s="232" t="n">
        <v>1</v>
      </c>
      <c r="AA149" s="232" t="n">
        <v>0</v>
      </c>
      <c r="AB149" s="232" t="n">
        <v>0</v>
      </c>
      <c r="AC149" s="232" t="n">
        <v>0</v>
      </c>
      <c r="AD149" s="232" t="n">
        <v>0</v>
      </c>
      <c r="AE149" s="232" t="n">
        <v>1</v>
      </c>
      <c r="AF149" s="232" t="n">
        <v>0</v>
      </c>
      <c r="AG149" s="232" t="n">
        <v>0</v>
      </c>
      <c r="AH149" s="232" t="n">
        <v>0</v>
      </c>
      <c r="AI149" s="232" t="n">
        <v>0</v>
      </c>
      <c r="AJ149" s="232" t="n">
        <v>1</v>
      </c>
      <c r="AK149" s="232" t="n">
        <v>0</v>
      </c>
      <c r="AL149" s="232" t="n">
        <v>0</v>
      </c>
      <c r="AM149" s="232" t="n">
        <v>0</v>
      </c>
      <c r="AN149" s="232" t="n">
        <v>0</v>
      </c>
      <c r="AO149" s="232" t="n">
        <v>1</v>
      </c>
      <c r="AP149" s="232" t="n">
        <v>0</v>
      </c>
      <c r="AQ149" s="232" t="n">
        <v>0</v>
      </c>
      <c r="AR149" s="232" t="n">
        <v>0</v>
      </c>
      <c r="AS149" s="232" t="n">
        <v>0</v>
      </c>
      <c r="AT149" s="232" t="n">
        <v>1</v>
      </c>
      <c r="AU149" s="232" t="n">
        <v>0</v>
      </c>
      <c r="AV149" s="232" t="n">
        <v>0</v>
      </c>
      <c r="AW149" s="232" t="n">
        <v>0</v>
      </c>
      <c r="AX149" s="232" t="n">
        <v>0</v>
      </c>
      <c r="AY149" s="232" t="n">
        <v>1</v>
      </c>
      <c r="AZ149" s="232" t="n">
        <v>0</v>
      </c>
      <c r="BA149" s="232" t="n">
        <v>0</v>
      </c>
      <c r="BB149" s="232" t="n">
        <v>0</v>
      </c>
      <c r="BC149" s="232" t="n">
        <v>0</v>
      </c>
      <c r="BD149" s="232" t="n">
        <v>1</v>
      </c>
      <c r="BE149" s="232" t="n">
        <v>0</v>
      </c>
      <c r="BF149" s="232" t="n">
        <v>0</v>
      </c>
      <c r="BG149" s="232" t="n">
        <v>0</v>
      </c>
      <c r="BH149" s="232" t="n">
        <v>0</v>
      </c>
      <c r="BI149" s="232"/>
      <c r="BJ149" s="232"/>
      <c r="BK149" s="232"/>
      <c r="BM149" s="217"/>
      <c r="BN149" s="232"/>
      <c r="BO149" s="232"/>
      <c r="BP149" s="232"/>
      <c r="BS149" s="232"/>
      <c r="BT149" s="232"/>
      <c r="BU149" s="232"/>
      <c r="BW149" s="217"/>
      <c r="BX149" s="233"/>
      <c r="BY149" s="233"/>
      <c r="BZ149" s="233"/>
      <c r="CA149" s="233"/>
      <c r="CB149" s="234"/>
      <c r="CC149" s="233"/>
      <c r="CD149" s="233"/>
      <c r="CE149" s="233"/>
      <c r="CF149" s="233"/>
      <c r="CG149" s="234"/>
      <c r="CH149" s="233"/>
      <c r="CI149" s="233"/>
      <c r="CJ149" s="233"/>
      <c r="CK149" s="233"/>
      <c r="CL149" s="234"/>
      <c r="CM149" s="233"/>
      <c r="CN149" s="233"/>
      <c r="CO149" s="233"/>
      <c r="CP149" s="233"/>
      <c r="CQ149" s="234"/>
      <c r="CR149" s="233"/>
      <c r="CS149" s="233"/>
      <c r="CT149" s="233"/>
      <c r="CU149" s="233"/>
      <c r="CV149" s="234"/>
      <c r="CW149" s="233"/>
      <c r="CX149" s="233"/>
      <c r="CY149" s="233"/>
      <c r="CZ149" s="233"/>
      <c r="DA149" s="234"/>
      <c r="DB149" s="233"/>
      <c r="DC149" s="233"/>
      <c r="DD149" s="233"/>
      <c r="DE149" s="233"/>
      <c r="DF149" s="234"/>
      <c r="DG149" s="233"/>
      <c r="DH149" s="233"/>
      <c r="DI149" s="233"/>
      <c r="DJ149" s="233"/>
      <c r="DK149" s="234"/>
    </row>
    <row r="150" customFormat="false" ht="12.75" hidden="false" customHeight="false" outlineLevel="0" collapsed="false">
      <c r="A150" s="232" t="n">
        <v>1</v>
      </c>
      <c r="B150" s="232" t="n">
        <v>0</v>
      </c>
      <c r="C150" s="232" t="n">
        <v>0</v>
      </c>
      <c r="D150" s="232" t="n">
        <v>0</v>
      </c>
      <c r="E150" s="232" t="n">
        <v>0</v>
      </c>
      <c r="F150" s="232" t="n">
        <v>1</v>
      </c>
      <c r="G150" s="232" t="n">
        <v>0</v>
      </c>
      <c r="H150" s="232" t="n">
        <v>0</v>
      </c>
      <c r="I150" s="232" t="n">
        <v>0</v>
      </c>
      <c r="J150" s="235" t="n">
        <v>0</v>
      </c>
      <c r="K150" s="232" t="n">
        <v>1</v>
      </c>
      <c r="L150" s="232" t="n">
        <v>0</v>
      </c>
      <c r="M150" s="232" t="n">
        <v>0</v>
      </c>
      <c r="N150" s="232" t="n">
        <v>0</v>
      </c>
      <c r="O150" s="232" t="n">
        <v>0</v>
      </c>
      <c r="P150" s="232" t="n">
        <v>1</v>
      </c>
      <c r="Q150" s="232" t="n">
        <v>0</v>
      </c>
      <c r="R150" s="232" t="n">
        <v>0</v>
      </c>
      <c r="S150" s="232" t="n">
        <v>0</v>
      </c>
      <c r="T150" s="232" t="n">
        <v>0</v>
      </c>
      <c r="U150" s="231" t="n">
        <v>1</v>
      </c>
      <c r="V150" s="231" t="n">
        <v>0</v>
      </c>
      <c r="W150" s="231" t="n">
        <v>0</v>
      </c>
      <c r="X150" s="231" t="n">
        <v>0</v>
      </c>
      <c r="Y150" s="231" t="n">
        <v>0</v>
      </c>
      <c r="Z150" s="232" t="n">
        <v>1</v>
      </c>
      <c r="AA150" s="232" t="n">
        <v>0</v>
      </c>
      <c r="AB150" s="232" t="n">
        <v>0</v>
      </c>
      <c r="AC150" s="232" t="n">
        <v>0</v>
      </c>
      <c r="AD150" s="232" t="n">
        <v>0</v>
      </c>
      <c r="AE150" s="232" t="n">
        <v>1</v>
      </c>
      <c r="AF150" s="232" t="n">
        <v>0</v>
      </c>
      <c r="AG150" s="232" t="n">
        <v>0</v>
      </c>
      <c r="AH150" s="232" t="n">
        <v>0</v>
      </c>
      <c r="AI150" s="232" t="n">
        <v>0</v>
      </c>
      <c r="AJ150" s="232" t="n">
        <v>1</v>
      </c>
      <c r="AK150" s="232" t="n">
        <v>0</v>
      </c>
      <c r="AL150" s="232" t="n">
        <v>0</v>
      </c>
      <c r="AM150" s="232" t="n">
        <v>0</v>
      </c>
      <c r="AN150" s="232" t="n">
        <v>0</v>
      </c>
      <c r="AO150" s="232" t="n">
        <v>1</v>
      </c>
      <c r="AP150" s="232" t="n">
        <v>0</v>
      </c>
      <c r="AQ150" s="232" t="n">
        <v>0</v>
      </c>
      <c r="AR150" s="232" t="n">
        <v>0</v>
      </c>
      <c r="AS150" s="232" t="n">
        <v>0</v>
      </c>
      <c r="AT150" s="232" t="n">
        <v>1</v>
      </c>
      <c r="AU150" s="232" t="n">
        <v>0</v>
      </c>
      <c r="AV150" s="232" t="n">
        <v>0</v>
      </c>
      <c r="AW150" s="232" t="n">
        <v>0</v>
      </c>
      <c r="AX150" s="232" t="n">
        <v>0</v>
      </c>
      <c r="AY150" s="232" t="n">
        <v>1</v>
      </c>
      <c r="AZ150" s="232" t="n">
        <v>0</v>
      </c>
      <c r="BA150" s="232" t="n">
        <v>0</v>
      </c>
      <c r="BB150" s="232" t="n">
        <v>0</v>
      </c>
      <c r="BC150" s="232" t="n">
        <v>0</v>
      </c>
      <c r="BD150" s="232" t="n">
        <v>1</v>
      </c>
      <c r="BE150" s="232" t="n">
        <v>0</v>
      </c>
      <c r="BF150" s="232" t="n">
        <v>0</v>
      </c>
      <c r="BG150" s="232" t="n">
        <v>0</v>
      </c>
      <c r="BH150" s="232" t="n">
        <v>0</v>
      </c>
      <c r="BI150" s="232"/>
      <c r="BJ150" s="232"/>
      <c r="BK150" s="232"/>
      <c r="BM150" s="217"/>
      <c r="BN150" s="232"/>
      <c r="BO150" s="232"/>
      <c r="BP150" s="232"/>
      <c r="BS150" s="232"/>
      <c r="BT150" s="232"/>
      <c r="BU150" s="232"/>
      <c r="BW150" s="217"/>
      <c r="BX150" s="233"/>
      <c r="BY150" s="233"/>
      <c r="BZ150" s="233"/>
      <c r="CA150" s="233"/>
      <c r="CB150" s="234"/>
      <c r="CC150" s="233"/>
      <c r="CD150" s="233"/>
      <c r="CE150" s="233"/>
      <c r="CF150" s="233"/>
      <c r="CG150" s="234"/>
      <c r="CH150" s="233"/>
      <c r="CI150" s="233"/>
      <c r="CJ150" s="233"/>
      <c r="CK150" s="233"/>
      <c r="CL150" s="234"/>
      <c r="CM150" s="233"/>
      <c r="CN150" s="233"/>
      <c r="CO150" s="233"/>
      <c r="CP150" s="233"/>
      <c r="CQ150" s="234"/>
      <c r="CR150" s="233"/>
      <c r="CS150" s="233"/>
      <c r="CT150" s="233"/>
      <c r="CU150" s="233"/>
      <c r="CV150" s="234"/>
      <c r="CW150" s="233"/>
      <c r="CX150" s="233"/>
      <c r="CY150" s="233"/>
      <c r="CZ150" s="233"/>
      <c r="DA150" s="234"/>
      <c r="DB150" s="233"/>
      <c r="DC150" s="233"/>
      <c r="DD150" s="233"/>
      <c r="DE150" s="233"/>
      <c r="DF150" s="234"/>
      <c r="DG150" s="233"/>
      <c r="DH150" s="233"/>
      <c r="DI150" s="233"/>
      <c r="DJ150" s="233"/>
      <c r="DK150" s="234"/>
    </row>
    <row r="151" customFormat="false" ht="12.75" hidden="false" customHeight="false" outlineLevel="0" collapsed="false">
      <c r="A151" s="232" t="n">
        <v>1</v>
      </c>
      <c r="B151" s="232" t="n">
        <v>0</v>
      </c>
      <c r="C151" s="232" t="n">
        <v>0</v>
      </c>
      <c r="D151" s="232" t="n">
        <v>0</v>
      </c>
      <c r="E151" s="232" t="n">
        <v>0</v>
      </c>
      <c r="F151" s="232" t="n">
        <v>1</v>
      </c>
      <c r="G151" s="232" t="n">
        <v>0</v>
      </c>
      <c r="H151" s="232" t="n">
        <v>0</v>
      </c>
      <c r="I151" s="232" t="n">
        <v>0</v>
      </c>
      <c r="J151" s="235" t="n">
        <v>0</v>
      </c>
      <c r="K151" s="232" t="n">
        <v>1</v>
      </c>
      <c r="L151" s="232" t="n">
        <v>0</v>
      </c>
      <c r="M151" s="232" t="n">
        <v>0</v>
      </c>
      <c r="N151" s="232" t="n">
        <v>0</v>
      </c>
      <c r="O151" s="232" t="n">
        <v>0</v>
      </c>
      <c r="P151" s="232" t="n">
        <v>1</v>
      </c>
      <c r="Q151" s="232" t="n">
        <v>0</v>
      </c>
      <c r="R151" s="232" t="n">
        <v>0</v>
      </c>
      <c r="S151" s="232" t="n">
        <v>0</v>
      </c>
      <c r="T151" s="232" t="n">
        <v>0</v>
      </c>
      <c r="U151" s="231" t="n">
        <v>1</v>
      </c>
      <c r="V151" s="231" t="n">
        <v>0</v>
      </c>
      <c r="W151" s="231" t="n">
        <v>0</v>
      </c>
      <c r="X151" s="231" t="n">
        <v>0</v>
      </c>
      <c r="Y151" s="231" t="n">
        <v>0</v>
      </c>
      <c r="Z151" s="232" t="n">
        <v>1</v>
      </c>
      <c r="AA151" s="232" t="n">
        <v>0</v>
      </c>
      <c r="AB151" s="232" t="n">
        <v>0</v>
      </c>
      <c r="AC151" s="232" t="n">
        <v>0</v>
      </c>
      <c r="AD151" s="232" t="n">
        <v>0</v>
      </c>
      <c r="AE151" s="232" t="n">
        <v>1</v>
      </c>
      <c r="AF151" s="232" t="n">
        <v>0</v>
      </c>
      <c r="AG151" s="232" t="n">
        <v>0</v>
      </c>
      <c r="AH151" s="232" t="n">
        <v>0</v>
      </c>
      <c r="AI151" s="232" t="n">
        <v>0</v>
      </c>
      <c r="AJ151" s="232" t="n">
        <v>1</v>
      </c>
      <c r="AK151" s="232" t="n">
        <v>0</v>
      </c>
      <c r="AL151" s="232" t="n">
        <v>0</v>
      </c>
      <c r="AM151" s="232" t="n">
        <v>0</v>
      </c>
      <c r="AN151" s="232" t="n">
        <v>0</v>
      </c>
      <c r="AO151" s="232" t="n">
        <v>1</v>
      </c>
      <c r="AP151" s="232" t="n">
        <v>0</v>
      </c>
      <c r="AQ151" s="232" t="n">
        <v>0</v>
      </c>
      <c r="AR151" s="232" t="n">
        <v>0</v>
      </c>
      <c r="AS151" s="232" t="n">
        <v>0</v>
      </c>
      <c r="AT151" s="232" t="n">
        <v>1</v>
      </c>
      <c r="AU151" s="232" t="n">
        <v>0</v>
      </c>
      <c r="AV151" s="232" t="n">
        <v>0</v>
      </c>
      <c r="AW151" s="232" t="n">
        <v>0</v>
      </c>
      <c r="AX151" s="232" t="n">
        <v>0</v>
      </c>
      <c r="AY151" s="232" t="n">
        <v>1</v>
      </c>
      <c r="AZ151" s="232" t="n">
        <v>0</v>
      </c>
      <c r="BA151" s="232" t="n">
        <v>0</v>
      </c>
      <c r="BB151" s="232" t="n">
        <v>0</v>
      </c>
      <c r="BC151" s="232" t="n">
        <v>0</v>
      </c>
      <c r="BD151" s="232" t="n">
        <v>1</v>
      </c>
      <c r="BE151" s="232" t="n">
        <v>0</v>
      </c>
      <c r="BF151" s="232" t="n">
        <v>0</v>
      </c>
      <c r="BG151" s="232" t="n">
        <v>0</v>
      </c>
      <c r="BH151" s="232" t="n">
        <v>0</v>
      </c>
      <c r="BI151" s="232"/>
      <c r="BJ151" s="232"/>
      <c r="BK151" s="232"/>
      <c r="BM151" s="217"/>
      <c r="BN151" s="232"/>
      <c r="BO151" s="232"/>
      <c r="BP151" s="232"/>
      <c r="BS151" s="232"/>
      <c r="BT151" s="232"/>
      <c r="BU151" s="232"/>
      <c r="BW151" s="217"/>
      <c r="BX151" s="233"/>
      <c r="BY151" s="233"/>
      <c r="BZ151" s="233"/>
      <c r="CA151" s="233"/>
      <c r="CB151" s="234"/>
      <c r="CC151" s="233"/>
      <c r="CD151" s="233"/>
      <c r="CE151" s="233"/>
      <c r="CF151" s="233"/>
      <c r="CG151" s="234"/>
      <c r="CH151" s="233"/>
      <c r="CI151" s="233"/>
      <c r="CJ151" s="233"/>
      <c r="CK151" s="233"/>
      <c r="CL151" s="234"/>
      <c r="CM151" s="233"/>
      <c r="CN151" s="233"/>
      <c r="CO151" s="233"/>
      <c r="CP151" s="233"/>
      <c r="CQ151" s="234"/>
      <c r="CR151" s="233"/>
      <c r="CS151" s="233"/>
      <c r="CT151" s="233"/>
      <c r="CU151" s="233"/>
      <c r="CV151" s="234"/>
      <c r="CW151" s="233"/>
      <c r="CX151" s="233"/>
      <c r="CY151" s="233"/>
      <c r="CZ151" s="233"/>
      <c r="DA151" s="234"/>
      <c r="DB151" s="233"/>
      <c r="DC151" s="233"/>
      <c r="DD151" s="233"/>
      <c r="DE151" s="233"/>
      <c r="DF151" s="234"/>
      <c r="DG151" s="233"/>
      <c r="DH151" s="233"/>
      <c r="DI151" s="233"/>
      <c r="DJ151" s="233"/>
      <c r="DK151" s="234"/>
    </row>
    <row r="152" customFormat="false" ht="12.75" hidden="false" customHeight="false" outlineLevel="0" collapsed="false">
      <c r="A152" s="232" t="n">
        <v>1</v>
      </c>
      <c r="B152" s="232" t="n">
        <v>0</v>
      </c>
      <c r="C152" s="232" t="n">
        <v>0</v>
      </c>
      <c r="D152" s="232" t="n">
        <v>0</v>
      </c>
      <c r="E152" s="232" t="n">
        <v>0</v>
      </c>
      <c r="F152" s="232" t="n">
        <v>1</v>
      </c>
      <c r="G152" s="232" t="n">
        <v>0</v>
      </c>
      <c r="H152" s="232" t="n">
        <v>0</v>
      </c>
      <c r="I152" s="232" t="n">
        <v>0</v>
      </c>
      <c r="J152" s="235" t="n">
        <v>0</v>
      </c>
      <c r="K152" s="232" t="n">
        <v>1</v>
      </c>
      <c r="L152" s="232" t="n">
        <v>0</v>
      </c>
      <c r="M152" s="232" t="n">
        <v>0</v>
      </c>
      <c r="N152" s="232" t="n">
        <v>0</v>
      </c>
      <c r="O152" s="232" t="n">
        <v>0</v>
      </c>
      <c r="P152" s="232" t="n">
        <v>1</v>
      </c>
      <c r="Q152" s="232" t="n">
        <v>0</v>
      </c>
      <c r="R152" s="232" t="n">
        <v>0</v>
      </c>
      <c r="S152" s="232" t="n">
        <v>0</v>
      </c>
      <c r="T152" s="232" t="n">
        <v>0</v>
      </c>
      <c r="U152" s="231" t="n">
        <v>1</v>
      </c>
      <c r="V152" s="231" t="n">
        <v>0</v>
      </c>
      <c r="W152" s="231" t="n">
        <v>0</v>
      </c>
      <c r="X152" s="231" t="n">
        <v>0</v>
      </c>
      <c r="Y152" s="231" t="n">
        <v>0</v>
      </c>
      <c r="Z152" s="232" t="n">
        <v>1</v>
      </c>
      <c r="AA152" s="232" t="n">
        <v>0</v>
      </c>
      <c r="AB152" s="232" t="n">
        <v>0</v>
      </c>
      <c r="AC152" s="232" t="n">
        <v>0</v>
      </c>
      <c r="AD152" s="232" t="n">
        <v>0</v>
      </c>
      <c r="AE152" s="232" t="n">
        <v>1</v>
      </c>
      <c r="AF152" s="232" t="n">
        <v>0</v>
      </c>
      <c r="AG152" s="232" t="n">
        <v>0</v>
      </c>
      <c r="AH152" s="232" t="n">
        <v>0</v>
      </c>
      <c r="AI152" s="232" t="n">
        <v>0</v>
      </c>
      <c r="AJ152" s="232" t="n">
        <v>1</v>
      </c>
      <c r="AK152" s="232" t="n">
        <v>0</v>
      </c>
      <c r="AL152" s="232" t="n">
        <v>0</v>
      </c>
      <c r="AM152" s="232" t="n">
        <v>0</v>
      </c>
      <c r="AN152" s="232" t="n">
        <v>0</v>
      </c>
      <c r="AO152" s="232" t="n">
        <v>1</v>
      </c>
      <c r="AP152" s="232" t="n">
        <v>0</v>
      </c>
      <c r="AQ152" s="232" t="n">
        <v>0</v>
      </c>
      <c r="AR152" s="232" t="n">
        <v>0</v>
      </c>
      <c r="AS152" s="232" t="n">
        <v>0</v>
      </c>
      <c r="AT152" s="232" t="n">
        <v>1</v>
      </c>
      <c r="AU152" s="232" t="n">
        <v>0</v>
      </c>
      <c r="AV152" s="232" t="n">
        <v>0</v>
      </c>
      <c r="AW152" s="232" t="n">
        <v>0</v>
      </c>
      <c r="AX152" s="232" t="n">
        <v>0</v>
      </c>
      <c r="AY152" s="232" t="n">
        <v>1</v>
      </c>
      <c r="AZ152" s="232" t="n">
        <v>0</v>
      </c>
      <c r="BA152" s="232" t="n">
        <v>0</v>
      </c>
      <c r="BB152" s="232" t="n">
        <v>0</v>
      </c>
      <c r="BC152" s="232" t="n">
        <v>0</v>
      </c>
      <c r="BD152" s="232" t="n">
        <v>1</v>
      </c>
      <c r="BE152" s="232" t="n">
        <v>0</v>
      </c>
      <c r="BF152" s="232" t="n">
        <v>0</v>
      </c>
      <c r="BG152" s="232" t="n">
        <v>0</v>
      </c>
      <c r="BH152" s="232" t="n">
        <v>0</v>
      </c>
      <c r="BI152" s="232"/>
      <c r="BJ152" s="232"/>
      <c r="BK152" s="232"/>
      <c r="BM152" s="217"/>
      <c r="BN152" s="232"/>
      <c r="BO152" s="232"/>
      <c r="BP152" s="232"/>
      <c r="BS152" s="232"/>
      <c r="BT152" s="232"/>
      <c r="BU152" s="232"/>
      <c r="BW152" s="217"/>
      <c r="BX152" s="233"/>
      <c r="BY152" s="233"/>
      <c r="BZ152" s="233"/>
      <c r="CA152" s="233"/>
      <c r="CB152" s="234"/>
      <c r="CC152" s="233"/>
      <c r="CD152" s="233"/>
      <c r="CE152" s="233"/>
      <c r="CF152" s="233"/>
      <c r="CG152" s="234"/>
      <c r="CH152" s="233"/>
      <c r="CI152" s="233"/>
      <c r="CJ152" s="233"/>
      <c r="CK152" s="233"/>
      <c r="CL152" s="234"/>
      <c r="CM152" s="233"/>
      <c r="CN152" s="233"/>
      <c r="CO152" s="233"/>
      <c r="CP152" s="233"/>
      <c r="CQ152" s="234"/>
      <c r="CR152" s="233"/>
      <c r="CS152" s="233"/>
      <c r="CT152" s="233"/>
      <c r="CU152" s="233"/>
      <c r="CV152" s="234"/>
      <c r="CW152" s="233"/>
      <c r="CX152" s="233"/>
      <c r="CY152" s="233"/>
      <c r="CZ152" s="233"/>
      <c r="DA152" s="234"/>
      <c r="DB152" s="233"/>
      <c r="DC152" s="233"/>
      <c r="DD152" s="233"/>
      <c r="DE152" s="233"/>
      <c r="DF152" s="234"/>
      <c r="DG152" s="233"/>
      <c r="DH152" s="233"/>
      <c r="DI152" s="233"/>
      <c r="DJ152" s="233"/>
      <c r="DK152" s="234"/>
    </row>
    <row r="153" customFormat="false" ht="12.75" hidden="false" customHeight="false" outlineLevel="0" collapsed="false">
      <c r="A153" s="232" t="n">
        <v>1</v>
      </c>
      <c r="B153" s="232" t="n">
        <v>0</v>
      </c>
      <c r="C153" s="232" t="n">
        <v>0</v>
      </c>
      <c r="D153" s="232" t="n">
        <v>0</v>
      </c>
      <c r="E153" s="232" t="n">
        <v>0</v>
      </c>
      <c r="F153" s="232" t="n">
        <v>1</v>
      </c>
      <c r="G153" s="232" t="n">
        <v>0</v>
      </c>
      <c r="H153" s="232" t="n">
        <v>0</v>
      </c>
      <c r="I153" s="232" t="n">
        <v>0</v>
      </c>
      <c r="J153" s="235" t="n">
        <v>0</v>
      </c>
      <c r="K153" s="232" t="n">
        <v>1</v>
      </c>
      <c r="L153" s="232" t="n">
        <v>0</v>
      </c>
      <c r="M153" s="232" t="n">
        <v>0</v>
      </c>
      <c r="N153" s="232" t="n">
        <v>0</v>
      </c>
      <c r="O153" s="232" t="n">
        <v>0</v>
      </c>
      <c r="P153" s="232" t="n">
        <v>1</v>
      </c>
      <c r="Q153" s="232" t="n">
        <v>0</v>
      </c>
      <c r="R153" s="232" t="n">
        <v>0</v>
      </c>
      <c r="S153" s="232" t="n">
        <v>0</v>
      </c>
      <c r="T153" s="232" t="n">
        <v>0</v>
      </c>
      <c r="U153" s="231" t="n">
        <v>1</v>
      </c>
      <c r="V153" s="231" t="n">
        <v>0</v>
      </c>
      <c r="W153" s="231" t="n">
        <v>0</v>
      </c>
      <c r="X153" s="231" t="n">
        <v>0</v>
      </c>
      <c r="Y153" s="231" t="n">
        <v>0</v>
      </c>
      <c r="Z153" s="232" t="n">
        <v>1</v>
      </c>
      <c r="AA153" s="232" t="n">
        <v>0</v>
      </c>
      <c r="AB153" s="232" t="n">
        <v>0</v>
      </c>
      <c r="AC153" s="232" t="n">
        <v>0</v>
      </c>
      <c r="AD153" s="232" t="n">
        <v>0</v>
      </c>
      <c r="AE153" s="232" t="n">
        <v>1</v>
      </c>
      <c r="AF153" s="232" t="n">
        <v>0</v>
      </c>
      <c r="AG153" s="232" t="n">
        <v>0</v>
      </c>
      <c r="AH153" s="232" t="n">
        <v>0</v>
      </c>
      <c r="AI153" s="232" t="n">
        <v>0</v>
      </c>
      <c r="AJ153" s="232" t="n">
        <v>1</v>
      </c>
      <c r="AK153" s="232" t="n">
        <v>0</v>
      </c>
      <c r="AL153" s="232" t="n">
        <v>0</v>
      </c>
      <c r="AM153" s="232" t="n">
        <v>0</v>
      </c>
      <c r="AN153" s="232" t="n">
        <v>0</v>
      </c>
      <c r="AO153" s="232" t="n">
        <v>1</v>
      </c>
      <c r="AP153" s="232" t="n">
        <v>0</v>
      </c>
      <c r="AQ153" s="232" t="n">
        <v>0</v>
      </c>
      <c r="AR153" s="232" t="n">
        <v>0</v>
      </c>
      <c r="AS153" s="232" t="n">
        <v>0</v>
      </c>
      <c r="AT153" s="232" t="n">
        <v>1</v>
      </c>
      <c r="AU153" s="232" t="n">
        <v>0</v>
      </c>
      <c r="AV153" s="232" t="n">
        <v>0</v>
      </c>
      <c r="AW153" s="232" t="n">
        <v>0</v>
      </c>
      <c r="AX153" s="232" t="n">
        <v>0</v>
      </c>
      <c r="AY153" s="232" t="n">
        <v>1</v>
      </c>
      <c r="AZ153" s="232" t="n">
        <v>0</v>
      </c>
      <c r="BA153" s="232" t="n">
        <v>0</v>
      </c>
      <c r="BB153" s="232" t="n">
        <v>0</v>
      </c>
      <c r="BC153" s="232" t="n">
        <v>0</v>
      </c>
      <c r="BD153" s="232" t="n">
        <v>1</v>
      </c>
      <c r="BE153" s="232" t="n">
        <v>0</v>
      </c>
      <c r="BF153" s="232" t="n">
        <v>0</v>
      </c>
      <c r="BG153" s="232" t="n">
        <v>0</v>
      </c>
      <c r="BH153" s="232" t="n">
        <v>0</v>
      </c>
      <c r="BI153" s="232"/>
      <c r="BJ153" s="232"/>
      <c r="BK153" s="232"/>
      <c r="BM153" s="217"/>
      <c r="BN153" s="232"/>
      <c r="BO153" s="232"/>
      <c r="BP153" s="232"/>
      <c r="BS153" s="232"/>
      <c r="BT153" s="232"/>
      <c r="BU153" s="232"/>
      <c r="BW153" s="217"/>
      <c r="BX153" s="233"/>
      <c r="BY153" s="233"/>
      <c r="BZ153" s="233"/>
      <c r="CA153" s="233"/>
      <c r="CB153" s="234"/>
      <c r="CC153" s="233"/>
      <c r="CD153" s="233"/>
      <c r="CE153" s="233"/>
      <c r="CF153" s="233"/>
      <c r="CG153" s="234"/>
      <c r="CH153" s="233"/>
      <c r="CI153" s="233"/>
      <c r="CJ153" s="233"/>
      <c r="CK153" s="233"/>
      <c r="CL153" s="234"/>
      <c r="CM153" s="233"/>
      <c r="CN153" s="233"/>
      <c r="CO153" s="233"/>
      <c r="CP153" s="233"/>
      <c r="CQ153" s="234"/>
      <c r="CR153" s="233"/>
      <c r="CS153" s="233"/>
      <c r="CT153" s="233"/>
      <c r="CU153" s="233"/>
      <c r="CV153" s="234"/>
      <c r="CW153" s="233"/>
      <c r="CX153" s="233"/>
      <c r="CY153" s="233"/>
      <c r="CZ153" s="233"/>
      <c r="DA153" s="234"/>
      <c r="DB153" s="233"/>
      <c r="DC153" s="233"/>
      <c r="DD153" s="233"/>
      <c r="DE153" s="233"/>
      <c r="DF153" s="234"/>
      <c r="DG153" s="233"/>
      <c r="DH153" s="233"/>
      <c r="DI153" s="233"/>
      <c r="DJ153" s="233"/>
      <c r="DK153" s="234"/>
    </row>
    <row r="154" customFormat="false" ht="12.75" hidden="false" customHeight="false" outlineLevel="0" collapsed="false">
      <c r="A154" s="232" t="n">
        <v>1</v>
      </c>
      <c r="B154" s="232" t="n">
        <v>0</v>
      </c>
      <c r="C154" s="232" t="n">
        <v>0</v>
      </c>
      <c r="D154" s="232" t="n">
        <v>0</v>
      </c>
      <c r="E154" s="232" t="n">
        <v>0</v>
      </c>
      <c r="F154" s="232" t="n">
        <v>1</v>
      </c>
      <c r="G154" s="232" t="n">
        <v>0</v>
      </c>
      <c r="H154" s="232" t="n">
        <v>0</v>
      </c>
      <c r="I154" s="232" t="n">
        <v>0</v>
      </c>
      <c r="J154" s="235" t="n">
        <v>0</v>
      </c>
      <c r="K154" s="232" t="n">
        <v>1</v>
      </c>
      <c r="L154" s="232" t="n">
        <v>0</v>
      </c>
      <c r="M154" s="232" t="n">
        <v>0</v>
      </c>
      <c r="N154" s="232" t="n">
        <v>0</v>
      </c>
      <c r="O154" s="232" t="n">
        <v>0</v>
      </c>
      <c r="P154" s="232" t="n">
        <v>1</v>
      </c>
      <c r="Q154" s="232" t="n">
        <v>0</v>
      </c>
      <c r="R154" s="232" t="n">
        <v>0</v>
      </c>
      <c r="S154" s="232" t="n">
        <v>0</v>
      </c>
      <c r="T154" s="232" t="n">
        <v>0</v>
      </c>
      <c r="U154" s="231" t="n">
        <v>1</v>
      </c>
      <c r="V154" s="231" t="n">
        <v>0</v>
      </c>
      <c r="W154" s="231" t="n">
        <v>0</v>
      </c>
      <c r="X154" s="231" t="n">
        <v>0</v>
      </c>
      <c r="Y154" s="231" t="n">
        <v>0</v>
      </c>
      <c r="Z154" s="232" t="n">
        <v>1</v>
      </c>
      <c r="AA154" s="232" t="n">
        <v>0</v>
      </c>
      <c r="AB154" s="232" t="n">
        <v>0</v>
      </c>
      <c r="AC154" s="232" t="n">
        <v>0</v>
      </c>
      <c r="AD154" s="232" t="n">
        <v>0</v>
      </c>
      <c r="AE154" s="232" t="n">
        <v>1</v>
      </c>
      <c r="AF154" s="232" t="n">
        <v>0</v>
      </c>
      <c r="AG154" s="232" t="n">
        <v>0</v>
      </c>
      <c r="AH154" s="232" t="n">
        <v>0</v>
      </c>
      <c r="AI154" s="232" t="n">
        <v>0</v>
      </c>
      <c r="AJ154" s="232" t="n">
        <v>1</v>
      </c>
      <c r="AK154" s="232" t="n">
        <v>0</v>
      </c>
      <c r="AL154" s="232" t="n">
        <v>0</v>
      </c>
      <c r="AM154" s="232" t="n">
        <v>0</v>
      </c>
      <c r="AN154" s="232" t="n">
        <v>0</v>
      </c>
      <c r="AO154" s="232" t="n">
        <v>1</v>
      </c>
      <c r="AP154" s="232" t="n">
        <v>0</v>
      </c>
      <c r="AQ154" s="232" t="n">
        <v>0</v>
      </c>
      <c r="AR154" s="232" t="n">
        <v>0</v>
      </c>
      <c r="AS154" s="232" t="n">
        <v>0</v>
      </c>
      <c r="AT154" s="232" t="n">
        <v>1</v>
      </c>
      <c r="AU154" s="232" t="n">
        <v>0</v>
      </c>
      <c r="AV154" s="232" t="n">
        <v>0</v>
      </c>
      <c r="AW154" s="232" t="n">
        <v>0</v>
      </c>
      <c r="AX154" s="232" t="n">
        <v>0</v>
      </c>
      <c r="AY154" s="232" t="n">
        <v>1</v>
      </c>
      <c r="AZ154" s="232" t="n">
        <v>0</v>
      </c>
      <c r="BA154" s="232" t="n">
        <v>0</v>
      </c>
      <c r="BB154" s="232" t="n">
        <v>0</v>
      </c>
      <c r="BC154" s="232" t="n">
        <v>0</v>
      </c>
      <c r="BD154" s="232" t="n">
        <v>1</v>
      </c>
      <c r="BE154" s="232" t="n">
        <v>0</v>
      </c>
      <c r="BF154" s="232" t="n">
        <v>0</v>
      </c>
      <c r="BG154" s="232" t="n">
        <v>0</v>
      </c>
      <c r="BH154" s="232" t="n">
        <v>0</v>
      </c>
      <c r="BI154" s="232"/>
      <c r="BJ154" s="232"/>
      <c r="BK154" s="232"/>
      <c r="BM154" s="217"/>
      <c r="BN154" s="232"/>
      <c r="BO154" s="232"/>
      <c r="BP154" s="232"/>
      <c r="BS154" s="232"/>
      <c r="BT154" s="232"/>
      <c r="BU154" s="232"/>
      <c r="BW154" s="217"/>
      <c r="BX154" s="233"/>
      <c r="BY154" s="233"/>
      <c r="BZ154" s="233"/>
      <c r="CA154" s="233"/>
      <c r="CB154" s="234"/>
      <c r="CC154" s="233"/>
      <c r="CD154" s="233"/>
      <c r="CE154" s="233"/>
      <c r="CF154" s="233"/>
      <c r="CG154" s="234"/>
      <c r="CH154" s="233"/>
      <c r="CI154" s="233"/>
      <c r="CJ154" s="233"/>
      <c r="CK154" s="233"/>
      <c r="CL154" s="234"/>
      <c r="CM154" s="233"/>
      <c r="CN154" s="233"/>
      <c r="CO154" s="233"/>
      <c r="CP154" s="233"/>
      <c r="CQ154" s="234"/>
      <c r="CR154" s="233"/>
      <c r="CS154" s="233"/>
      <c r="CT154" s="233"/>
      <c r="CU154" s="233"/>
      <c r="CV154" s="234"/>
      <c r="CW154" s="233"/>
      <c r="CX154" s="233"/>
      <c r="CY154" s="233"/>
      <c r="CZ154" s="233"/>
      <c r="DA154" s="234"/>
      <c r="DB154" s="233"/>
      <c r="DC154" s="233"/>
      <c r="DD154" s="233"/>
      <c r="DE154" s="233"/>
      <c r="DF154" s="234"/>
      <c r="DG154" s="233"/>
      <c r="DH154" s="233"/>
      <c r="DI154" s="233"/>
      <c r="DJ154" s="233"/>
      <c r="DK154" s="234"/>
    </row>
    <row r="155" customFormat="false" ht="12.75" hidden="false" customHeight="false" outlineLevel="0" collapsed="false">
      <c r="A155" s="232" t="n">
        <v>1</v>
      </c>
      <c r="B155" s="232" t="n">
        <v>0</v>
      </c>
      <c r="C155" s="232" t="n">
        <v>0</v>
      </c>
      <c r="D155" s="232" t="n">
        <v>0</v>
      </c>
      <c r="E155" s="232" t="n">
        <v>0</v>
      </c>
      <c r="F155" s="232" t="n">
        <v>1</v>
      </c>
      <c r="G155" s="232" t="n">
        <v>0</v>
      </c>
      <c r="H155" s="232" t="n">
        <v>0</v>
      </c>
      <c r="I155" s="232" t="n">
        <v>0</v>
      </c>
      <c r="J155" s="235" t="n">
        <v>0</v>
      </c>
      <c r="K155" s="232" t="n">
        <v>1</v>
      </c>
      <c r="L155" s="232" t="n">
        <v>0</v>
      </c>
      <c r="M155" s="232" t="n">
        <v>0</v>
      </c>
      <c r="N155" s="232" t="n">
        <v>0</v>
      </c>
      <c r="O155" s="232" t="n">
        <v>0</v>
      </c>
      <c r="P155" s="232" t="n">
        <v>1</v>
      </c>
      <c r="Q155" s="232" t="n">
        <v>0</v>
      </c>
      <c r="R155" s="232" t="n">
        <v>0</v>
      </c>
      <c r="S155" s="232" t="n">
        <v>0</v>
      </c>
      <c r="T155" s="232" t="n">
        <v>0</v>
      </c>
      <c r="U155" s="231" t="n">
        <v>1</v>
      </c>
      <c r="V155" s="231" t="n">
        <v>0</v>
      </c>
      <c r="W155" s="231" t="n">
        <v>0</v>
      </c>
      <c r="X155" s="231" t="n">
        <v>0</v>
      </c>
      <c r="Y155" s="231" t="n">
        <v>0</v>
      </c>
      <c r="Z155" s="232" t="n">
        <v>1</v>
      </c>
      <c r="AA155" s="232" t="n">
        <v>0</v>
      </c>
      <c r="AB155" s="232" t="n">
        <v>0</v>
      </c>
      <c r="AC155" s="232" t="n">
        <v>0</v>
      </c>
      <c r="AD155" s="232" t="n">
        <v>0</v>
      </c>
      <c r="AE155" s="232" t="n">
        <v>1</v>
      </c>
      <c r="AF155" s="232" t="n">
        <v>0</v>
      </c>
      <c r="AG155" s="232" t="n">
        <v>0</v>
      </c>
      <c r="AH155" s="232" t="n">
        <v>0</v>
      </c>
      <c r="AI155" s="232" t="n">
        <v>0</v>
      </c>
      <c r="AJ155" s="232" t="n">
        <v>1</v>
      </c>
      <c r="AK155" s="232" t="n">
        <v>0</v>
      </c>
      <c r="AL155" s="232" t="n">
        <v>0</v>
      </c>
      <c r="AM155" s="232" t="n">
        <v>0</v>
      </c>
      <c r="AN155" s="232" t="n">
        <v>0</v>
      </c>
      <c r="AO155" s="232" t="n">
        <v>1</v>
      </c>
      <c r="AP155" s="232" t="n">
        <v>0</v>
      </c>
      <c r="AQ155" s="232" t="n">
        <v>0</v>
      </c>
      <c r="AR155" s="232" t="n">
        <v>0</v>
      </c>
      <c r="AS155" s="232" t="n">
        <v>0</v>
      </c>
      <c r="AT155" s="232" t="n">
        <v>1</v>
      </c>
      <c r="AU155" s="232" t="n">
        <v>0</v>
      </c>
      <c r="AV155" s="232" t="n">
        <v>0</v>
      </c>
      <c r="AW155" s="232" t="n">
        <v>0</v>
      </c>
      <c r="AX155" s="232" t="n">
        <v>0</v>
      </c>
      <c r="AY155" s="232" t="n">
        <v>1</v>
      </c>
      <c r="AZ155" s="232" t="n">
        <v>0</v>
      </c>
      <c r="BA155" s="232" t="n">
        <v>0</v>
      </c>
      <c r="BB155" s="232" t="n">
        <v>0</v>
      </c>
      <c r="BC155" s="232" t="n">
        <v>0</v>
      </c>
      <c r="BD155" s="232" t="n">
        <v>1</v>
      </c>
      <c r="BE155" s="232" t="n">
        <v>0</v>
      </c>
      <c r="BF155" s="232" t="n">
        <v>0</v>
      </c>
      <c r="BG155" s="232" t="n">
        <v>0</v>
      </c>
      <c r="BH155" s="232" t="n">
        <v>0</v>
      </c>
      <c r="BI155" s="232"/>
      <c r="BJ155" s="232"/>
      <c r="BK155" s="232"/>
      <c r="BM155" s="217"/>
      <c r="BN155" s="232"/>
      <c r="BO155" s="232"/>
      <c r="BP155" s="232"/>
      <c r="BS155" s="232"/>
      <c r="BT155" s="232"/>
      <c r="BU155" s="232"/>
      <c r="BW155" s="217"/>
      <c r="BX155" s="233"/>
      <c r="BY155" s="233"/>
      <c r="BZ155" s="233"/>
      <c r="CA155" s="233"/>
      <c r="CB155" s="234"/>
      <c r="CC155" s="233"/>
      <c r="CD155" s="233"/>
      <c r="CE155" s="233"/>
      <c r="CF155" s="233"/>
      <c r="CG155" s="234"/>
      <c r="CH155" s="233"/>
      <c r="CI155" s="233"/>
      <c r="CJ155" s="233"/>
      <c r="CK155" s="233"/>
      <c r="CL155" s="234"/>
      <c r="CM155" s="233"/>
      <c r="CN155" s="233"/>
      <c r="CO155" s="233"/>
      <c r="CP155" s="233"/>
      <c r="CQ155" s="234"/>
      <c r="CR155" s="233"/>
      <c r="CS155" s="233"/>
      <c r="CT155" s="233"/>
      <c r="CU155" s="233"/>
      <c r="CV155" s="234"/>
      <c r="CW155" s="233"/>
      <c r="CX155" s="233"/>
      <c r="CY155" s="233"/>
      <c r="CZ155" s="233"/>
      <c r="DA155" s="234"/>
      <c r="DB155" s="233"/>
      <c r="DC155" s="233"/>
      <c r="DD155" s="233"/>
      <c r="DE155" s="233"/>
      <c r="DF155" s="234"/>
      <c r="DG155" s="233"/>
      <c r="DH155" s="233"/>
      <c r="DI155" s="233"/>
      <c r="DJ155" s="233"/>
      <c r="DK155" s="234"/>
    </row>
    <row r="156" customFormat="false" ht="12.75" hidden="false" customHeight="false" outlineLevel="0" collapsed="false">
      <c r="A156" s="232" t="n">
        <v>1</v>
      </c>
      <c r="B156" s="232" t="n">
        <v>0</v>
      </c>
      <c r="C156" s="232" t="n">
        <v>0</v>
      </c>
      <c r="D156" s="232" t="n">
        <v>0</v>
      </c>
      <c r="E156" s="232" t="n">
        <v>0</v>
      </c>
      <c r="F156" s="232" t="n">
        <v>1</v>
      </c>
      <c r="G156" s="232" t="n">
        <v>0</v>
      </c>
      <c r="H156" s="232" t="n">
        <v>0</v>
      </c>
      <c r="I156" s="232" t="n">
        <v>0</v>
      </c>
      <c r="J156" s="235" t="n">
        <v>0</v>
      </c>
      <c r="K156" s="232" t="n">
        <v>1</v>
      </c>
      <c r="L156" s="232" t="n">
        <v>0</v>
      </c>
      <c r="M156" s="232" t="n">
        <v>0</v>
      </c>
      <c r="N156" s="232" t="n">
        <v>0</v>
      </c>
      <c r="O156" s="232" t="n">
        <v>0</v>
      </c>
      <c r="P156" s="232" t="n">
        <v>1</v>
      </c>
      <c r="Q156" s="232" t="n">
        <v>0</v>
      </c>
      <c r="R156" s="232" t="n">
        <v>0</v>
      </c>
      <c r="S156" s="232" t="n">
        <v>0</v>
      </c>
      <c r="T156" s="232" t="n">
        <v>0</v>
      </c>
      <c r="U156" s="231" t="n">
        <v>1</v>
      </c>
      <c r="V156" s="231" t="n">
        <v>0</v>
      </c>
      <c r="W156" s="231" t="n">
        <v>0</v>
      </c>
      <c r="X156" s="231" t="n">
        <v>0</v>
      </c>
      <c r="Y156" s="231" t="n">
        <v>0</v>
      </c>
      <c r="Z156" s="232" t="n">
        <v>1</v>
      </c>
      <c r="AA156" s="232" t="n">
        <v>0</v>
      </c>
      <c r="AB156" s="232" t="n">
        <v>0</v>
      </c>
      <c r="AC156" s="232" t="n">
        <v>0</v>
      </c>
      <c r="AD156" s="232" t="n">
        <v>0</v>
      </c>
      <c r="AE156" s="232" t="n">
        <v>1</v>
      </c>
      <c r="AF156" s="232" t="n">
        <v>0</v>
      </c>
      <c r="AG156" s="232" t="n">
        <v>0</v>
      </c>
      <c r="AH156" s="232" t="n">
        <v>0</v>
      </c>
      <c r="AI156" s="232" t="n">
        <v>0</v>
      </c>
      <c r="AJ156" s="232" t="n">
        <v>1</v>
      </c>
      <c r="AK156" s="232" t="n">
        <v>0</v>
      </c>
      <c r="AL156" s="232" t="n">
        <v>0</v>
      </c>
      <c r="AM156" s="232" t="n">
        <v>0</v>
      </c>
      <c r="AN156" s="232" t="n">
        <v>0</v>
      </c>
      <c r="AO156" s="232" t="n">
        <v>1</v>
      </c>
      <c r="AP156" s="232" t="n">
        <v>0</v>
      </c>
      <c r="AQ156" s="232" t="n">
        <v>0</v>
      </c>
      <c r="AR156" s="232" t="n">
        <v>0</v>
      </c>
      <c r="AS156" s="232" t="n">
        <v>0</v>
      </c>
      <c r="AT156" s="232" t="n">
        <v>1</v>
      </c>
      <c r="AU156" s="232" t="n">
        <v>0</v>
      </c>
      <c r="AV156" s="232" t="n">
        <v>0</v>
      </c>
      <c r="AW156" s="232" t="n">
        <v>0</v>
      </c>
      <c r="AX156" s="232" t="n">
        <v>0</v>
      </c>
      <c r="AY156" s="232" t="n">
        <v>1</v>
      </c>
      <c r="AZ156" s="232" t="n">
        <v>0</v>
      </c>
      <c r="BA156" s="232" t="n">
        <v>0</v>
      </c>
      <c r="BB156" s="232" t="n">
        <v>0</v>
      </c>
      <c r="BC156" s="232" t="n">
        <v>0</v>
      </c>
      <c r="BD156" s="232" t="n">
        <v>1</v>
      </c>
      <c r="BE156" s="232" t="n">
        <v>0</v>
      </c>
      <c r="BF156" s="232" t="n">
        <v>0</v>
      </c>
      <c r="BG156" s="232" t="n">
        <v>0</v>
      </c>
      <c r="BH156" s="232" t="n">
        <v>0</v>
      </c>
      <c r="BI156" s="232"/>
      <c r="BJ156" s="232"/>
      <c r="BK156" s="232"/>
      <c r="BM156" s="217"/>
      <c r="BN156" s="232"/>
      <c r="BO156" s="232"/>
      <c r="BP156" s="232"/>
      <c r="BS156" s="232"/>
      <c r="BT156" s="232"/>
      <c r="BU156" s="232"/>
      <c r="BW156" s="217"/>
      <c r="BX156" s="233"/>
      <c r="BY156" s="233"/>
      <c r="BZ156" s="233"/>
      <c r="CA156" s="233"/>
      <c r="CB156" s="234"/>
      <c r="CC156" s="233"/>
      <c r="CD156" s="233"/>
      <c r="CE156" s="233"/>
      <c r="CF156" s="233"/>
      <c r="CG156" s="234"/>
      <c r="CH156" s="233"/>
      <c r="CI156" s="233"/>
      <c r="CJ156" s="233"/>
      <c r="CK156" s="233"/>
      <c r="CL156" s="234"/>
      <c r="CM156" s="233"/>
      <c r="CN156" s="233"/>
      <c r="CO156" s="233"/>
      <c r="CP156" s="233"/>
      <c r="CQ156" s="234"/>
      <c r="CR156" s="233"/>
      <c r="CS156" s="233"/>
      <c r="CT156" s="233"/>
      <c r="CU156" s="233"/>
      <c r="CV156" s="234"/>
      <c r="CW156" s="233"/>
      <c r="CX156" s="233"/>
      <c r="CY156" s="233"/>
      <c r="CZ156" s="233"/>
      <c r="DA156" s="234"/>
      <c r="DB156" s="233"/>
      <c r="DC156" s="233"/>
      <c r="DD156" s="233"/>
      <c r="DE156" s="233"/>
      <c r="DF156" s="234"/>
      <c r="DG156" s="233"/>
      <c r="DH156" s="233"/>
      <c r="DI156" s="233"/>
      <c r="DJ156" s="233"/>
      <c r="DK156" s="234"/>
    </row>
    <row r="157" customFormat="false" ht="12.75" hidden="false" customHeight="false" outlineLevel="0" collapsed="false">
      <c r="A157" s="232" t="n">
        <v>1</v>
      </c>
      <c r="B157" s="232" t="n">
        <v>0</v>
      </c>
      <c r="C157" s="232" t="n">
        <v>0</v>
      </c>
      <c r="D157" s="232" t="n">
        <v>0</v>
      </c>
      <c r="E157" s="232" t="n">
        <v>0</v>
      </c>
      <c r="F157" s="232" t="n">
        <v>1</v>
      </c>
      <c r="G157" s="232" t="n">
        <v>0</v>
      </c>
      <c r="H157" s="232" t="n">
        <v>0</v>
      </c>
      <c r="I157" s="232" t="n">
        <v>0</v>
      </c>
      <c r="J157" s="235" t="n">
        <v>0</v>
      </c>
      <c r="K157" s="232" t="n">
        <v>1</v>
      </c>
      <c r="L157" s="232" t="n">
        <v>0</v>
      </c>
      <c r="M157" s="232" t="n">
        <v>0</v>
      </c>
      <c r="N157" s="232" t="n">
        <v>0</v>
      </c>
      <c r="O157" s="232" t="n">
        <v>0</v>
      </c>
      <c r="P157" s="232" t="n">
        <v>1</v>
      </c>
      <c r="Q157" s="232" t="n">
        <v>0</v>
      </c>
      <c r="R157" s="232" t="n">
        <v>0</v>
      </c>
      <c r="S157" s="232" t="n">
        <v>0</v>
      </c>
      <c r="T157" s="232" t="n">
        <v>0</v>
      </c>
      <c r="U157" s="231" t="n">
        <v>1</v>
      </c>
      <c r="V157" s="231" t="n">
        <v>0</v>
      </c>
      <c r="W157" s="231" t="n">
        <v>0</v>
      </c>
      <c r="X157" s="231" t="n">
        <v>0</v>
      </c>
      <c r="Y157" s="231" t="n">
        <v>0</v>
      </c>
      <c r="Z157" s="232" t="n">
        <v>1</v>
      </c>
      <c r="AA157" s="232" t="n">
        <v>0</v>
      </c>
      <c r="AB157" s="232" t="n">
        <v>0</v>
      </c>
      <c r="AC157" s="232" t="n">
        <v>0</v>
      </c>
      <c r="AD157" s="232" t="n">
        <v>0</v>
      </c>
      <c r="AE157" s="232" t="n">
        <v>1</v>
      </c>
      <c r="AF157" s="232" t="n">
        <v>0</v>
      </c>
      <c r="AG157" s="232" t="n">
        <v>0</v>
      </c>
      <c r="AH157" s="232" t="n">
        <v>0</v>
      </c>
      <c r="AI157" s="232" t="n">
        <v>0</v>
      </c>
      <c r="AJ157" s="232" t="n">
        <v>1</v>
      </c>
      <c r="AK157" s="232" t="n">
        <v>0</v>
      </c>
      <c r="AL157" s="232" t="n">
        <v>0</v>
      </c>
      <c r="AM157" s="232" t="n">
        <v>0</v>
      </c>
      <c r="AN157" s="232" t="n">
        <v>0</v>
      </c>
      <c r="AO157" s="232" t="n">
        <v>1</v>
      </c>
      <c r="AP157" s="232" t="n">
        <v>0</v>
      </c>
      <c r="AQ157" s="232" t="n">
        <v>0</v>
      </c>
      <c r="AR157" s="232" t="n">
        <v>0</v>
      </c>
      <c r="AS157" s="232" t="n">
        <v>0</v>
      </c>
      <c r="AT157" s="232" t="n">
        <v>1</v>
      </c>
      <c r="AU157" s="232" t="n">
        <v>0</v>
      </c>
      <c r="AV157" s="232" t="n">
        <v>0</v>
      </c>
      <c r="AW157" s="232" t="n">
        <v>0</v>
      </c>
      <c r="AX157" s="232" t="n">
        <v>0</v>
      </c>
      <c r="AY157" s="232" t="n">
        <v>1</v>
      </c>
      <c r="AZ157" s="232" t="n">
        <v>0</v>
      </c>
      <c r="BA157" s="232" t="n">
        <v>0</v>
      </c>
      <c r="BB157" s="232" t="n">
        <v>0</v>
      </c>
      <c r="BC157" s="232" t="n">
        <v>0</v>
      </c>
      <c r="BD157" s="232" t="n">
        <v>1</v>
      </c>
      <c r="BE157" s="232" t="n">
        <v>0</v>
      </c>
      <c r="BF157" s="232" t="n">
        <v>0</v>
      </c>
      <c r="BG157" s="232" t="n">
        <v>0</v>
      </c>
      <c r="BH157" s="232" t="n">
        <v>0</v>
      </c>
      <c r="BI157" s="232"/>
      <c r="BJ157" s="232"/>
      <c r="BK157" s="232"/>
      <c r="BM157" s="217"/>
      <c r="BN157" s="232"/>
      <c r="BO157" s="232"/>
      <c r="BP157" s="232"/>
      <c r="BS157" s="232"/>
      <c r="BT157" s="232"/>
      <c r="BU157" s="232"/>
      <c r="BW157" s="217"/>
      <c r="BX157" s="233"/>
      <c r="BY157" s="233"/>
      <c r="BZ157" s="233"/>
      <c r="CA157" s="233"/>
      <c r="CB157" s="234"/>
      <c r="CC157" s="233"/>
      <c r="CD157" s="233"/>
      <c r="CE157" s="233"/>
      <c r="CF157" s="233"/>
      <c r="CG157" s="234"/>
      <c r="CH157" s="233"/>
      <c r="CI157" s="233"/>
      <c r="CJ157" s="233"/>
      <c r="CK157" s="233"/>
      <c r="CL157" s="234"/>
      <c r="CM157" s="233"/>
      <c r="CN157" s="233"/>
      <c r="CO157" s="233"/>
      <c r="CP157" s="233"/>
      <c r="CQ157" s="234"/>
      <c r="CR157" s="233"/>
      <c r="CS157" s="233"/>
      <c r="CT157" s="233"/>
      <c r="CU157" s="233"/>
      <c r="CV157" s="234"/>
      <c r="CW157" s="233"/>
      <c r="CX157" s="233"/>
      <c r="CY157" s="233"/>
      <c r="CZ157" s="233"/>
      <c r="DA157" s="234"/>
      <c r="DB157" s="233"/>
      <c r="DC157" s="233"/>
      <c r="DD157" s="233"/>
      <c r="DE157" s="233"/>
      <c r="DF157" s="234"/>
      <c r="DG157" s="233"/>
      <c r="DH157" s="233"/>
      <c r="DI157" s="233"/>
      <c r="DJ157" s="233"/>
      <c r="DK157" s="234"/>
    </row>
    <row r="158" customFormat="false" ht="12.75" hidden="false" customHeight="false" outlineLevel="0" collapsed="false">
      <c r="A158" s="232" t="n">
        <v>1</v>
      </c>
      <c r="B158" s="232" t="n">
        <v>0</v>
      </c>
      <c r="C158" s="232" t="n">
        <v>0</v>
      </c>
      <c r="D158" s="232" t="n">
        <v>0</v>
      </c>
      <c r="E158" s="232" t="n">
        <v>0</v>
      </c>
      <c r="F158" s="232" t="n">
        <v>1</v>
      </c>
      <c r="G158" s="232" t="n">
        <v>0</v>
      </c>
      <c r="H158" s="232" t="n">
        <v>0</v>
      </c>
      <c r="I158" s="232" t="n">
        <v>0</v>
      </c>
      <c r="J158" s="235" t="n">
        <v>0</v>
      </c>
      <c r="K158" s="232" t="n">
        <v>1</v>
      </c>
      <c r="L158" s="232" t="n">
        <v>0</v>
      </c>
      <c r="M158" s="232" t="n">
        <v>0</v>
      </c>
      <c r="N158" s="232" t="n">
        <v>0</v>
      </c>
      <c r="O158" s="232" t="n">
        <v>0</v>
      </c>
      <c r="P158" s="232" t="n">
        <v>1</v>
      </c>
      <c r="Q158" s="232" t="n">
        <v>0</v>
      </c>
      <c r="R158" s="232" t="n">
        <v>0</v>
      </c>
      <c r="S158" s="232" t="n">
        <v>0</v>
      </c>
      <c r="T158" s="232" t="n">
        <v>0</v>
      </c>
      <c r="U158" s="231" t="n">
        <v>1</v>
      </c>
      <c r="V158" s="231" t="n">
        <v>0</v>
      </c>
      <c r="W158" s="231" t="n">
        <v>0</v>
      </c>
      <c r="X158" s="231" t="n">
        <v>0</v>
      </c>
      <c r="Y158" s="231" t="n">
        <v>0</v>
      </c>
      <c r="Z158" s="232" t="n">
        <v>1</v>
      </c>
      <c r="AA158" s="232" t="n">
        <v>0</v>
      </c>
      <c r="AB158" s="232" t="n">
        <v>0</v>
      </c>
      <c r="AC158" s="232" t="n">
        <v>0</v>
      </c>
      <c r="AD158" s="232" t="n">
        <v>0</v>
      </c>
      <c r="AE158" s="232" t="n">
        <v>1</v>
      </c>
      <c r="AF158" s="232" t="n">
        <v>0</v>
      </c>
      <c r="AG158" s="232" t="n">
        <v>0</v>
      </c>
      <c r="AH158" s="232" t="n">
        <v>0</v>
      </c>
      <c r="AI158" s="232" t="n">
        <v>0</v>
      </c>
      <c r="AJ158" s="232" t="n">
        <v>1</v>
      </c>
      <c r="AK158" s="232" t="n">
        <v>0</v>
      </c>
      <c r="AL158" s="232" t="n">
        <v>0</v>
      </c>
      <c r="AM158" s="232" t="n">
        <v>0</v>
      </c>
      <c r="AN158" s="232" t="n">
        <v>0</v>
      </c>
      <c r="AO158" s="232" t="n">
        <v>1</v>
      </c>
      <c r="AP158" s="232" t="n">
        <v>0</v>
      </c>
      <c r="AQ158" s="232" t="n">
        <v>0</v>
      </c>
      <c r="AR158" s="232" t="n">
        <v>0</v>
      </c>
      <c r="AS158" s="232" t="n">
        <v>0</v>
      </c>
      <c r="AT158" s="232" t="n">
        <v>1</v>
      </c>
      <c r="AU158" s="232" t="n">
        <v>0</v>
      </c>
      <c r="AV158" s="232" t="n">
        <v>0</v>
      </c>
      <c r="AW158" s="232" t="n">
        <v>0</v>
      </c>
      <c r="AX158" s="232" t="n">
        <v>0</v>
      </c>
      <c r="AY158" s="232" t="n">
        <v>1</v>
      </c>
      <c r="AZ158" s="232" t="n">
        <v>0</v>
      </c>
      <c r="BA158" s="232" t="n">
        <v>0</v>
      </c>
      <c r="BB158" s="232" t="n">
        <v>0</v>
      </c>
      <c r="BC158" s="232" t="n">
        <v>0</v>
      </c>
      <c r="BD158" s="232" t="n">
        <v>1</v>
      </c>
      <c r="BE158" s="232" t="n">
        <v>0</v>
      </c>
      <c r="BF158" s="232" t="n">
        <v>0</v>
      </c>
      <c r="BG158" s="232" t="n">
        <v>0</v>
      </c>
      <c r="BH158" s="232" t="n">
        <v>0</v>
      </c>
      <c r="BI158" s="232"/>
      <c r="BJ158" s="232"/>
      <c r="BK158" s="232"/>
      <c r="BM158" s="217"/>
      <c r="BN158" s="232"/>
      <c r="BO158" s="232"/>
      <c r="BP158" s="232"/>
      <c r="BS158" s="232"/>
      <c r="BT158" s="232"/>
      <c r="BU158" s="232"/>
      <c r="BW158" s="217"/>
      <c r="BX158" s="233"/>
      <c r="BY158" s="233"/>
      <c r="BZ158" s="233"/>
      <c r="CA158" s="233"/>
      <c r="CB158" s="234"/>
      <c r="CC158" s="233"/>
      <c r="CD158" s="233"/>
      <c r="CE158" s="233"/>
      <c r="CF158" s="233"/>
      <c r="CG158" s="234"/>
      <c r="CH158" s="233"/>
      <c r="CI158" s="233"/>
      <c r="CJ158" s="233"/>
      <c r="CK158" s="233"/>
      <c r="CL158" s="234"/>
      <c r="CM158" s="233"/>
      <c r="CN158" s="233"/>
      <c r="CO158" s="233"/>
      <c r="CP158" s="233"/>
      <c r="CQ158" s="234"/>
      <c r="CR158" s="233"/>
      <c r="CS158" s="233"/>
      <c r="CT158" s="233"/>
      <c r="CU158" s="233"/>
      <c r="CV158" s="234"/>
      <c r="CW158" s="233"/>
      <c r="CX158" s="233"/>
      <c r="CY158" s="233"/>
      <c r="CZ158" s="233"/>
      <c r="DA158" s="234"/>
      <c r="DB158" s="233"/>
      <c r="DC158" s="233"/>
      <c r="DD158" s="233"/>
      <c r="DE158" s="233"/>
      <c r="DF158" s="234"/>
      <c r="DG158" s="233"/>
      <c r="DH158" s="233"/>
      <c r="DI158" s="233"/>
      <c r="DJ158" s="233"/>
      <c r="DK158" s="234"/>
    </row>
    <row r="159" customFormat="false" ht="12.75" hidden="false" customHeight="false" outlineLevel="0" collapsed="false">
      <c r="A159" s="232" t="n">
        <v>1</v>
      </c>
      <c r="B159" s="232" t="n">
        <v>0</v>
      </c>
      <c r="C159" s="232" t="n">
        <v>0</v>
      </c>
      <c r="D159" s="232" t="n">
        <v>0</v>
      </c>
      <c r="E159" s="232" t="n">
        <v>0</v>
      </c>
      <c r="F159" s="232" t="n">
        <v>1</v>
      </c>
      <c r="G159" s="232" t="n">
        <v>0</v>
      </c>
      <c r="H159" s="232" t="n">
        <v>0</v>
      </c>
      <c r="I159" s="232" t="n">
        <v>0</v>
      </c>
      <c r="J159" s="235" t="n">
        <v>0</v>
      </c>
      <c r="K159" s="232" t="n">
        <v>1</v>
      </c>
      <c r="L159" s="232" t="n">
        <v>0</v>
      </c>
      <c r="M159" s="232" t="n">
        <v>0</v>
      </c>
      <c r="N159" s="232" t="n">
        <v>0</v>
      </c>
      <c r="O159" s="232" t="n">
        <v>0</v>
      </c>
      <c r="P159" s="232" t="n">
        <v>1</v>
      </c>
      <c r="Q159" s="232" t="n">
        <v>0</v>
      </c>
      <c r="R159" s="232" t="n">
        <v>0</v>
      </c>
      <c r="S159" s="232" t="n">
        <v>0</v>
      </c>
      <c r="T159" s="232" t="n">
        <v>0</v>
      </c>
      <c r="U159" s="231" t="n">
        <v>1</v>
      </c>
      <c r="V159" s="231" t="n">
        <v>0</v>
      </c>
      <c r="W159" s="231" t="n">
        <v>0</v>
      </c>
      <c r="X159" s="231" t="n">
        <v>0</v>
      </c>
      <c r="Y159" s="231" t="n">
        <v>0</v>
      </c>
      <c r="Z159" s="232" t="n">
        <v>1</v>
      </c>
      <c r="AA159" s="232" t="n">
        <v>0</v>
      </c>
      <c r="AB159" s="232" t="n">
        <v>0</v>
      </c>
      <c r="AC159" s="232" t="n">
        <v>0</v>
      </c>
      <c r="AD159" s="232" t="n">
        <v>0</v>
      </c>
      <c r="AE159" s="232" t="n">
        <v>1</v>
      </c>
      <c r="AF159" s="232" t="n">
        <v>0</v>
      </c>
      <c r="AG159" s="232" t="n">
        <v>0</v>
      </c>
      <c r="AH159" s="232" t="n">
        <v>0</v>
      </c>
      <c r="AI159" s="232" t="n">
        <v>0</v>
      </c>
      <c r="AJ159" s="232" t="n">
        <v>1</v>
      </c>
      <c r="AK159" s="232" t="n">
        <v>0</v>
      </c>
      <c r="AL159" s="232" t="n">
        <v>0</v>
      </c>
      <c r="AM159" s="232" t="n">
        <v>0</v>
      </c>
      <c r="AN159" s="232" t="n">
        <v>0</v>
      </c>
      <c r="AO159" s="232" t="n">
        <v>1</v>
      </c>
      <c r="AP159" s="232" t="n">
        <v>0</v>
      </c>
      <c r="AQ159" s="232" t="n">
        <v>0</v>
      </c>
      <c r="AR159" s="232" t="n">
        <v>0</v>
      </c>
      <c r="AS159" s="232" t="n">
        <v>0</v>
      </c>
      <c r="AT159" s="232" t="n">
        <v>1</v>
      </c>
      <c r="AU159" s="232" t="n">
        <v>0</v>
      </c>
      <c r="AV159" s="232" t="n">
        <v>0</v>
      </c>
      <c r="AW159" s="232" t="n">
        <v>0</v>
      </c>
      <c r="AX159" s="232" t="n">
        <v>0</v>
      </c>
      <c r="AY159" s="232" t="n">
        <v>1</v>
      </c>
      <c r="AZ159" s="232" t="n">
        <v>0</v>
      </c>
      <c r="BA159" s="232" t="n">
        <v>0</v>
      </c>
      <c r="BB159" s="232" t="n">
        <v>0</v>
      </c>
      <c r="BC159" s="232" t="n">
        <v>0</v>
      </c>
      <c r="BD159" s="232" t="n">
        <v>1</v>
      </c>
      <c r="BE159" s="232" t="n">
        <v>0</v>
      </c>
      <c r="BF159" s="232" t="n">
        <v>0</v>
      </c>
      <c r="BG159" s="232" t="n">
        <v>0</v>
      </c>
      <c r="BH159" s="232" t="n">
        <v>0</v>
      </c>
      <c r="BI159" s="232"/>
      <c r="BJ159" s="232"/>
      <c r="BK159" s="232"/>
      <c r="BM159" s="217"/>
      <c r="BN159" s="232"/>
      <c r="BO159" s="232"/>
      <c r="BP159" s="232"/>
      <c r="BS159" s="232"/>
      <c r="BT159" s="232"/>
      <c r="BU159" s="232"/>
      <c r="BW159" s="217"/>
      <c r="BX159" s="233"/>
      <c r="BY159" s="233"/>
      <c r="BZ159" s="233"/>
      <c r="CA159" s="233"/>
      <c r="CB159" s="234"/>
      <c r="CC159" s="233"/>
      <c r="CD159" s="233"/>
      <c r="CE159" s="233"/>
      <c r="CF159" s="233"/>
      <c r="CG159" s="234"/>
      <c r="CH159" s="233"/>
      <c r="CI159" s="233"/>
      <c r="CJ159" s="233"/>
      <c r="CK159" s="233"/>
      <c r="CL159" s="234"/>
      <c r="CM159" s="233"/>
      <c r="CN159" s="233"/>
      <c r="CO159" s="233"/>
      <c r="CP159" s="233"/>
      <c r="CQ159" s="234"/>
      <c r="CR159" s="233"/>
      <c r="CS159" s="233"/>
      <c r="CT159" s="233"/>
      <c r="CU159" s="233"/>
      <c r="CV159" s="234"/>
      <c r="CW159" s="233"/>
      <c r="CX159" s="233"/>
      <c r="CY159" s="233"/>
      <c r="CZ159" s="233"/>
      <c r="DA159" s="234"/>
      <c r="DB159" s="233"/>
      <c r="DC159" s="233"/>
      <c r="DD159" s="233"/>
      <c r="DE159" s="233"/>
      <c r="DF159" s="234"/>
      <c r="DG159" s="233"/>
      <c r="DH159" s="233"/>
      <c r="DI159" s="233"/>
      <c r="DJ159" s="233"/>
      <c r="DK159" s="234"/>
    </row>
    <row r="160" customFormat="false" ht="12.75" hidden="false" customHeight="false" outlineLevel="0" collapsed="false">
      <c r="A160" s="232" t="n">
        <v>1</v>
      </c>
      <c r="B160" s="232" t="n">
        <v>0</v>
      </c>
      <c r="C160" s="232" t="n">
        <v>0</v>
      </c>
      <c r="D160" s="232" t="n">
        <v>0</v>
      </c>
      <c r="E160" s="232" t="n">
        <v>0</v>
      </c>
      <c r="F160" s="232" t="n">
        <v>1</v>
      </c>
      <c r="G160" s="232" t="n">
        <v>0</v>
      </c>
      <c r="H160" s="232" t="n">
        <v>0</v>
      </c>
      <c r="I160" s="232" t="n">
        <v>0</v>
      </c>
      <c r="J160" s="235" t="n">
        <v>0</v>
      </c>
      <c r="K160" s="232" t="n">
        <v>1</v>
      </c>
      <c r="L160" s="232" t="n">
        <v>0</v>
      </c>
      <c r="M160" s="232" t="n">
        <v>0</v>
      </c>
      <c r="N160" s="232" t="n">
        <v>0</v>
      </c>
      <c r="O160" s="232" t="n">
        <v>0</v>
      </c>
      <c r="P160" s="232" t="n">
        <v>1</v>
      </c>
      <c r="Q160" s="232" t="n">
        <v>0</v>
      </c>
      <c r="R160" s="232" t="n">
        <v>0</v>
      </c>
      <c r="S160" s="232" t="n">
        <v>0</v>
      </c>
      <c r="T160" s="232" t="n">
        <v>0</v>
      </c>
      <c r="U160" s="231" t="n">
        <v>1</v>
      </c>
      <c r="V160" s="231" t="n">
        <v>0</v>
      </c>
      <c r="W160" s="231" t="n">
        <v>0</v>
      </c>
      <c r="X160" s="231" t="n">
        <v>0</v>
      </c>
      <c r="Y160" s="231" t="n">
        <v>0</v>
      </c>
      <c r="Z160" s="232" t="n">
        <v>1</v>
      </c>
      <c r="AA160" s="232" t="n">
        <v>0</v>
      </c>
      <c r="AB160" s="232" t="n">
        <v>0</v>
      </c>
      <c r="AC160" s="232" t="n">
        <v>0</v>
      </c>
      <c r="AD160" s="232" t="n">
        <v>0</v>
      </c>
      <c r="AE160" s="232" t="n">
        <v>1</v>
      </c>
      <c r="AF160" s="232" t="n">
        <v>0</v>
      </c>
      <c r="AG160" s="232" t="n">
        <v>0</v>
      </c>
      <c r="AH160" s="232" t="n">
        <v>0</v>
      </c>
      <c r="AI160" s="232" t="n">
        <v>0</v>
      </c>
      <c r="AJ160" s="232" t="n">
        <v>1</v>
      </c>
      <c r="AK160" s="232" t="n">
        <v>0</v>
      </c>
      <c r="AL160" s="232" t="n">
        <v>0</v>
      </c>
      <c r="AM160" s="232" t="n">
        <v>0</v>
      </c>
      <c r="AN160" s="232" t="n">
        <v>0</v>
      </c>
      <c r="AO160" s="232" t="n">
        <v>1</v>
      </c>
      <c r="AP160" s="232" t="n">
        <v>0</v>
      </c>
      <c r="AQ160" s="232" t="n">
        <v>0</v>
      </c>
      <c r="AR160" s="232" t="n">
        <v>0</v>
      </c>
      <c r="AS160" s="232" t="n">
        <v>0</v>
      </c>
      <c r="AT160" s="232" t="n">
        <v>1</v>
      </c>
      <c r="AU160" s="232" t="n">
        <v>0</v>
      </c>
      <c r="AV160" s="232" t="n">
        <v>0</v>
      </c>
      <c r="AW160" s="232" t="n">
        <v>0</v>
      </c>
      <c r="AX160" s="232" t="n">
        <v>0</v>
      </c>
      <c r="AY160" s="232" t="n">
        <v>1</v>
      </c>
      <c r="AZ160" s="232" t="n">
        <v>0</v>
      </c>
      <c r="BA160" s="232" t="n">
        <v>0</v>
      </c>
      <c r="BB160" s="232" t="n">
        <v>0</v>
      </c>
      <c r="BC160" s="232" t="n">
        <v>0</v>
      </c>
      <c r="BD160" s="232" t="n">
        <v>1</v>
      </c>
      <c r="BE160" s="232" t="n">
        <v>0</v>
      </c>
      <c r="BF160" s="232" t="n">
        <v>0</v>
      </c>
      <c r="BG160" s="232" t="n">
        <v>0</v>
      </c>
      <c r="BH160" s="232" t="n">
        <v>0</v>
      </c>
      <c r="BI160" s="232"/>
      <c r="BJ160" s="232"/>
      <c r="BK160" s="232"/>
      <c r="BM160" s="217"/>
      <c r="BN160" s="232"/>
      <c r="BO160" s="232"/>
      <c r="BP160" s="232"/>
      <c r="BS160" s="232"/>
      <c r="BT160" s="232"/>
      <c r="BU160" s="232"/>
      <c r="BW160" s="217"/>
      <c r="BX160" s="233"/>
      <c r="BY160" s="233"/>
      <c r="BZ160" s="233"/>
      <c r="CA160" s="233"/>
      <c r="CB160" s="234"/>
      <c r="CC160" s="233"/>
      <c r="CD160" s="233"/>
      <c r="CE160" s="233"/>
      <c r="CF160" s="233"/>
      <c r="CG160" s="234"/>
      <c r="CH160" s="233"/>
      <c r="CI160" s="233"/>
      <c r="CJ160" s="233"/>
      <c r="CK160" s="233"/>
      <c r="CL160" s="234"/>
      <c r="CM160" s="233"/>
      <c r="CN160" s="233"/>
      <c r="CO160" s="233"/>
      <c r="CP160" s="233"/>
      <c r="CQ160" s="234"/>
      <c r="CR160" s="233"/>
      <c r="CS160" s="233"/>
      <c r="CT160" s="233"/>
      <c r="CU160" s="233"/>
      <c r="CV160" s="234"/>
      <c r="CW160" s="233"/>
      <c r="CX160" s="233"/>
      <c r="CY160" s="233"/>
      <c r="CZ160" s="233"/>
      <c r="DA160" s="234"/>
      <c r="DB160" s="233"/>
      <c r="DC160" s="233"/>
      <c r="DD160" s="233"/>
      <c r="DE160" s="233"/>
      <c r="DF160" s="234"/>
      <c r="DG160" s="233"/>
      <c r="DH160" s="233"/>
      <c r="DI160" s="233"/>
      <c r="DJ160" s="233"/>
      <c r="DK160" s="234"/>
    </row>
    <row r="161" customFormat="false" ht="12.75" hidden="false" customHeight="false" outlineLevel="0" collapsed="false">
      <c r="A161" s="232" t="n">
        <v>1</v>
      </c>
      <c r="B161" s="232" t="n">
        <v>0</v>
      </c>
      <c r="C161" s="232" t="n">
        <v>0</v>
      </c>
      <c r="D161" s="232" t="n">
        <v>0</v>
      </c>
      <c r="E161" s="232" t="n">
        <v>0</v>
      </c>
      <c r="F161" s="232" t="n">
        <v>1</v>
      </c>
      <c r="G161" s="232" t="n">
        <v>0</v>
      </c>
      <c r="H161" s="232" t="n">
        <v>0</v>
      </c>
      <c r="I161" s="232" t="n">
        <v>0</v>
      </c>
      <c r="J161" s="235" t="n">
        <v>0</v>
      </c>
      <c r="K161" s="232" t="n">
        <v>1</v>
      </c>
      <c r="L161" s="232" t="n">
        <v>0</v>
      </c>
      <c r="M161" s="232" t="n">
        <v>0</v>
      </c>
      <c r="N161" s="232" t="n">
        <v>0</v>
      </c>
      <c r="O161" s="232" t="n">
        <v>0</v>
      </c>
      <c r="P161" s="232" t="n">
        <v>1</v>
      </c>
      <c r="Q161" s="232" t="n">
        <v>0</v>
      </c>
      <c r="R161" s="232" t="n">
        <v>0</v>
      </c>
      <c r="S161" s="232" t="n">
        <v>0</v>
      </c>
      <c r="T161" s="232" t="n">
        <v>0</v>
      </c>
      <c r="U161" s="231" t="n">
        <v>1</v>
      </c>
      <c r="V161" s="231" t="n">
        <v>0</v>
      </c>
      <c r="W161" s="231" t="n">
        <v>0</v>
      </c>
      <c r="X161" s="231" t="n">
        <v>0</v>
      </c>
      <c r="Y161" s="231" t="n">
        <v>0</v>
      </c>
      <c r="Z161" s="232" t="n">
        <v>1</v>
      </c>
      <c r="AA161" s="232" t="n">
        <v>0</v>
      </c>
      <c r="AB161" s="232" t="n">
        <v>0</v>
      </c>
      <c r="AC161" s="232" t="n">
        <v>0</v>
      </c>
      <c r="AD161" s="232" t="n">
        <v>0</v>
      </c>
      <c r="AE161" s="232" t="n">
        <v>1</v>
      </c>
      <c r="AF161" s="232" t="n">
        <v>0</v>
      </c>
      <c r="AG161" s="232" t="n">
        <v>0</v>
      </c>
      <c r="AH161" s="232" t="n">
        <v>0</v>
      </c>
      <c r="AI161" s="232" t="n">
        <v>0</v>
      </c>
      <c r="AJ161" s="232" t="n">
        <v>1</v>
      </c>
      <c r="AK161" s="232" t="n">
        <v>0</v>
      </c>
      <c r="AL161" s="232" t="n">
        <v>0</v>
      </c>
      <c r="AM161" s="232" t="n">
        <v>0</v>
      </c>
      <c r="AN161" s="232" t="n">
        <v>0</v>
      </c>
      <c r="AO161" s="232" t="n">
        <v>1</v>
      </c>
      <c r="AP161" s="232" t="n">
        <v>0</v>
      </c>
      <c r="AQ161" s="232" t="n">
        <v>0</v>
      </c>
      <c r="AR161" s="232" t="n">
        <v>0</v>
      </c>
      <c r="AS161" s="232" t="n">
        <v>0</v>
      </c>
      <c r="AT161" s="232" t="n">
        <v>1</v>
      </c>
      <c r="AU161" s="232" t="n">
        <v>0</v>
      </c>
      <c r="AV161" s="232" t="n">
        <v>0</v>
      </c>
      <c r="AW161" s="232" t="n">
        <v>0</v>
      </c>
      <c r="AX161" s="232" t="n">
        <v>0</v>
      </c>
      <c r="AY161" s="232" t="n">
        <v>1</v>
      </c>
      <c r="AZ161" s="232" t="n">
        <v>0</v>
      </c>
      <c r="BA161" s="232" t="n">
        <v>0</v>
      </c>
      <c r="BB161" s="232" t="n">
        <v>0</v>
      </c>
      <c r="BC161" s="232" t="n">
        <v>0</v>
      </c>
      <c r="BD161" s="232" t="n">
        <v>1</v>
      </c>
      <c r="BE161" s="232" t="n">
        <v>0</v>
      </c>
      <c r="BF161" s="232" t="n">
        <v>0</v>
      </c>
      <c r="BG161" s="232" t="n">
        <v>0</v>
      </c>
      <c r="BH161" s="232" t="n">
        <v>0</v>
      </c>
      <c r="BI161" s="232"/>
      <c r="BJ161" s="232"/>
      <c r="BK161" s="232"/>
      <c r="BM161" s="217"/>
      <c r="BN161" s="232"/>
      <c r="BO161" s="232"/>
      <c r="BP161" s="232"/>
      <c r="BS161" s="232"/>
      <c r="BT161" s="232"/>
      <c r="BU161" s="232"/>
      <c r="BW161" s="217"/>
      <c r="BX161" s="233"/>
      <c r="BY161" s="233"/>
      <c r="BZ161" s="233"/>
      <c r="CA161" s="233"/>
      <c r="CB161" s="234"/>
      <c r="CC161" s="233"/>
      <c r="CD161" s="233"/>
      <c r="CE161" s="233"/>
      <c r="CF161" s="233"/>
      <c r="CG161" s="234"/>
      <c r="CH161" s="233"/>
      <c r="CI161" s="233"/>
      <c r="CJ161" s="233"/>
      <c r="CK161" s="233"/>
      <c r="CL161" s="234"/>
      <c r="CM161" s="233"/>
      <c r="CN161" s="233"/>
      <c r="CO161" s="233"/>
      <c r="CP161" s="233"/>
      <c r="CQ161" s="234"/>
      <c r="CR161" s="233"/>
      <c r="CS161" s="233"/>
      <c r="CT161" s="233"/>
      <c r="CU161" s="233"/>
      <c r="CV161" s="234"/>
      <c r="CW161" s="233"/>
      <c r="CX161" s="233"/>
      <c r="CY161" s="233"/>
      <c r="CZ161" s="233"/>
      <c r="DA161" s="234"/>
      <c r="DB161" s="233"/>
      <c r="DC161" s="233"/>
      <c r="DD161" s="233"/>
      <c r="DE161" s="233"/>
      <c r="DF161" s="234"/>
      <c r="DG161" s="233"/>
      <c r="DH161" s="233"/>
      <c r="DI161" s="233"/>
      <c r="DJ161" s="233"/>
      <c r="DK161" s="234"/>
    </row>
    <row r="162" customFormat="false" ht="12.75" hidden="false" customHeight="false" outlineLevel="0" collapsed="false">
      <c r="A162" s="232" t="n">
        <v>1</v>
      </c>
      <c r="B162" s="232" t="n">
        <v>0</v>
      </c>
      <c r="C162" s="232" t="n">
        <v>0</v>
      </c>
      <c r="D162" s="232" t="n">
        <v>0</v>
      </c>
      <c r="E162" s="232" t="n">
        <v>0</v>
      </c>
      <c r="F162" s="232" t="n">
        <v>1</v>
      </c>
      <c r="G162" s="232" t="n">
        <v>0</v>
      </c>
      <c r="H162" s="232" t="n">
        <v>0</v>
      </c>
      <c r="I162" s="232" t="n">
        <v>0</v>
      </c>
      <c r="J162" s="235" t="n">
        <v>0</v>
      </c>
      <c r="K162" s="232" t="n">
        <v>1</v>
      </c>
      <c r="L162" s="232" t="n">
        <v>0</v>
      </c>
      <c r="M162" s="232" t="n">
        <v>0</v>
      </c>
      <c r="N162" s="232" t="n">
        <v>0</v>
      </c>
      <c r="O162" s="232" t="n">
        <v>0</v>
      </c>
      <c r="P162" s="232" t="n">
        <v>1</v>
      </c>
      <c r="Q162" s="232" t="n">
        <v>0</v>
      </c>
      <c r="R162" s="232" t="n">
        <v>0</v>
      </c>
      <c r="S162" s="232" t="n">
        <v>0</v>
      </c>
      <c r="T162" s="232" t="n">
        <v>0</v>
      </c>
      <c r="U162" s="231" t="n">
        <v>1</v>
      </c>
      <c r="V162" s="231" t="n">
        <v>0</v>
      </c>
      <c r="W162" s="231" t="n">
        <v>0</v>
      </c>
      <c r="X162" s="231" t="n">
        <v>0</v>
      </c>
      <c r="Y162" s="231" t="n">
        <v>0</v>
      </c>
      <c r="Z162" s="232" t="n">
        <v>1</v>
      </c>
      <c r="AA162" s="232" t="n">
        <v>0</v>
      </c>
      <c r="AB162" s="232" t="n">
        <v>0</v>
      </c>
      <c r="AC162" s="232" t="n">
        <v>0</v>
      </c>
      <c r="AD162" s="232" t="n">
        <v>0</v>
      </c>
      <c r="AE162" s="232" t="n">
        <v>1</v>
      </c>
      <c r="AF162" s="232" t="n">
        <v>0</v>
      </c>
      <c r="AG162" s="232" t="n">
        <v>0</v>
      </c>
      <c r="AH162" s="232" t="n">
        <v>0</v>
      </c>
      <c r="AI162" s="232" t="n">
        <v>0</v>
      </c>
      <c r="AJ162" s="232" t="n">
        <v>1</v>
      </c>
      <c r="AK162" s="232" t="n">
        <v>0</v>
      </c>
      <c r="AL162" s="232" t="n">
        <v>0</v>
      </c>
      <c r="AM162" s="232" t="n">
        <v>0</v>
      </c>
      <c r="AN162" s="232" t="n">
        <v>0</v>
      </c>
      <c r="AO162" s="232" t="n">
        <v>1</v>
      </c>
      <c r="AP162" s="232" t="n">
        <v>0</v>
      </c>
      <c r="AQ162" s="232" t="n">
        <v>0</v>
      </c>
      <c r="AR162" s="232" t="n">
        <v>0</v>
      </c>
      <c r="AS162" s="232" t="n">
        <v>0</v>
      </c>
      <c r="AT162" s="232" t="n">
        <v>1</v>
      </c>
      <c r="AU162" s="232" t="n">
        <v>0</v>
      </c>
      <c r="AV162" s="232" t="n">
        <v>0</v>
      </c>
      <c r="AW162" s="232" t="n">
        <v>0</v>
      </c>
      <c r="AX162" s="232" t="n">
        <v>0</v>
      </c>
      <c r="AY162" s="232" t="n">
        <v>1</v>
      </c>
      <c r="AZ162" s="232" t="n">
        <v>0</v>
      </c>
      <c r="BA162" s="232" t="n">
        <v>0</v>
      </c>
      <c r="BB162" s="232" t="n">
        <v>0</v>
      </c>
      <c r="BC162" s="232" t="n">
        <v>0</v>
      </c>
      <c r="BD162" s="232" t="n">
        <v>1</v>
      </c>
      <c r="BE162" s="232" t="n">
        <v>0</v>
      </c>
      <c r="BF162" s="232" t="n">
        <v>0</v>
      </c>
      <c r="BG162" s="232" t="n">
        <v>0</v>
      </c>
      <c r="BH162" s="232" t="n">
        <v>0</v>
      </c>
      <c r="BI162" s="232"/>
      <c r="BJ162" s="232"/>
      <c r="BK162" s="232"/>
      <c r="BM162" s="217"/>
      <c r="BN162" s="232"/>
      <c r="BO162" s="232"/>
      <c r="BP162" s="232"/>
      <c r="BS162" s="232"/>
      <c r="BT162" s="232"/>
      <c r="BU162" s="232"/>
      <c r="BW162" s="217"/>
      <c r="BX162" s="233"/>
      <c r="BY162" s="233"/>
      <c r="BZ162" s="233"/>
      <c r="CA162" s="233"/>
      <c r="CB162" s="234"/>
      <c r="CC162" s="233"/>
      <c r="CD162" s="233"/>
      <c r="CE162" s="233"/>
      <c r="CF162" s="233"/>
      <c r="CG162" s="234"/>
      <c r="CH162" s="233"/>
      <c r="CI162" s="233"/>
      <c r="CJ162" s="233"/>
      <c r="CK162" s="233"/>
      <c r="CL162" s="234"/>
      <c r="CM162" s="233"/>
      <c r="CN162" s="233"/>
      <c r="CO162" s="233"/>
      <c r="CP162" s="233"/>
      <c r="CQ162" s="234"/>
      <c r="CR162" s="233"/>
      <c r="CS162" s="233"/>
      <c r="CT162" s="233"/>
      <c r="CU162" s="233"/>
      <c r="CV162" s="234"/>
      <c r="CW162" s="233"/>
      <c r="CX162" s="233"/>
      <c r="CY162" s="233"/>
      <c r="CZ162" s="233"/>
      <c r="DA162" s="234"/>
      <c r="DB162" s="233"/>
      <c r="DC162" s="233"/>
      <c r="DD162" s="233"/>
      <c r="DE162" s="233"/>
      <c r="DF162" s="234"/>
      <c r="DG162" s="233"/>
      <c r="DH162" s="233"/>
      <c r="DI162" s="233"/>
      <c r="DJ162" s="233"/>
      <c r="DK162" s="234"/>
    </row>
    <row r="163" customFormat="false" ht="12.75" hidden="false" customHeight="false" outlineLevel="0" collapsed="false">
      <c r="A163" s="232" t="n">
        <v>1</v>
      </c>
      <c r="B163" s="232" t="n">
        <v>0</v>
      </c>
      <c r="C163" s="232" t="n">
        <v>0</v>
      </c>
      <c r="D163" s="232" t="n">
        <v>0</v>
      </c>
      <c r="E163" s="232" t="n">
        <v>0</v>
      </c>
      <c r="F163" s="232" t="n">
        <v>1</v>
      </c>
      <c r="G163" s="232" t="n">
        <v>0</v>
      </c>
      <c r="H163" s="232" t="n">
        <v>0</v>
      </c>
      <c r="I163" s="232" t="n">
        <v>0</v>
      </c>
      <c r="J163" s="235" t="n">
        <v>0</v>
      </c>
      <c r="K163" s="232" t="n">
        <v>1</v>
      </c>
      <c r="L163" s="232" t="n">
        <v>0</v>
      </c>
      <c r="M163" s="232" t="n">
        <v>0</v>
      </c>
      <c r="N163" s="232" t="n">
        <v>0</v>
      </c>
      <c r="O163" s="232" t="n">
        <v>0</v>
      </c>
      <c r="P163" s="232" t="n">
        <v>1</v>
      </c>
      <c r="Q163" s="232" t="n">
        <v>0</v>
      </c>
      <c r="R163" s="232" t="n">
        <v>0</v>
      </c>
      <c r="S163" s="232" t="n">
        <v>0</v>
      </c>
      <c r="T163" s="232" t="n">
        <v>0</v>
      </c>
      <c r="U163" s="231" t="n">
        <v>1</v>
      </c>
      <c r="V163" s="231" t="n">
        <v>0</v>
      </c>
      <c r="W163" s="231" t="n">
        <v>0</v>
      </c>
      <c r="X163" s="231" t="n">
        <v>0</v>
      </c>
      <c r="Y163" s="231" t="n">
        <v>0</v>
      </c>
      <c r="Z163" s="232" t="n">
        <v>1</v>
      </c>
      <c r="AA163" s="232" t="n">
        <v>0</v>
      </c>
      <c r="AB163" s="232" t="n">
        <v>0</v>
      </c>
      <c r="AC163" s="232" t="n">
        <v>0</v>
      </c>
      <c r="AD163" s="232" t="n">
        <v>0</v>
      </c>
      <c r="AE163" s="232" t="n">
        <v>1</v>
      </c>
      <c r="AF163" s="232" t="n">
        <v>0</v>
      </c>
      <c r="AG163" s="232" t="n">
        <v>0</v>
      </c>
      <c r="AH163" s="232" t="n">
        <v>0</v>
      </c>
      <c r="AI163" s="232" t="n">
        <v>0</v>
      </c>
      <c r="AJ163" s="232" t="n">
        <v>1</v>
      </c>
      <c r="AK163" s="232" t="n">
        <v>0</v>
      </c>
      <c r="AL163" s="232" t="n">
        <v>0</v>
      </c>
      <c r="AM163" s="232" t="n">
        <v>0</v>
      </c>
      <c r="AN163" s="232" t="n">
        <v>0</v>
      </c>
      <c r="AO163" s="232" t="n">
        <v>1</v>
      </c>
      <c r="AP163" s="232" t="n">
        <v>0</v>
      </c>
      <c r="AQ163" s="232" t="n">
        <v>0</v>
      </c>
      <c r="AR163" s="232" t="n">
        <v>0</v>
      </c>
      <c r="AS163" s="232" t="n">
        <v>0</v>
      </c>
      <c r="AT163" s="232" t="n">
        <v>1</v>
      </c>
      <c r="AU163" s="232" t="n">
        <v>0</v>
      </c>
      <c r="AV163" s="232" t="n">
        <v>0</v>
      </c>
      <c r="AW163" s="232" t="n">
        <v>0</v>
      </c>
      <c r="AX163" s="232" t="n">
        <v>0</v>
      </c>
      <c r="AY163" s="232" t="n">
        <v>1</v>
      </c>
      <c r="AZ163" s="232" t="n">
        <v>0</v>
      </c>
      <c r="BA163" s="232" t="n">
        <v>0</v>
      </c>
      <c r="BB163" s="232" t="n">
        <v>0</v>
      </c>
      <c r="BC163" s="232" t="n">
        <v>0</v>
      </c>
      <c r="BD163" s="232" t="n">
        <v>1</v>
      </c>
      <c r="BE163" s="232" t="n">
        <v>0</v>
      </c>
      <c r="BF163" s="232" t="n">
        <v>0</v>
      </c>
      <c r="BG163" s="232" t="n">
        <v>0</v>
      </c>
      <c r="BH163" s="232" t="n">
        <v>0</v>
      </c>
      <c r="BI163" s="232"/>
      <c r="BJ163" s="232"/>
      <c r="BK163" s="232"/>
      <c r="BM163" s="217"/>
      <c r="BN163" s="232"/>
      <c r="BO163" s="232"/>
      <c r="BP163" s="232"/>
      <c r="BS163" s="232"/>
      <c r="BT163" s="232"/>
      <c r="BU163" s="232"/>
      <c r="BW163" s="217"/>
      <c r="BX163" s="233"/>
      <c r="BY163" s="233"/>
      <c r="BZ163" s="233"/>
      <c r="CA163" s="233"/>
      <c r="CB163" s="234"/>
      <c r="CC163" s="233"/>
      <c r="CD163" s="233"/>
      <c r="CE163" s="233"/>
      <c r="CF163" s="233"/>
      <c r="CG163" s="234"/>
      <c r="CH163" s="233"/>
      <c r="CI163" s="233"/>
      <c r="CJ163" s="233"/>
      <c r="CK163" s="233"/>
      <c r="CL163" s="234"/>
      <c r="CM163" s="233"/>
      <c r="CN163" s="233"/>
      <c r="CO163" s="233"/>
      <c r="CP163" s="233"/>
      <c r="CQ163" s="234"/>
      <c r="CR163" s="233"/>
      <c r="CS163" s="233"/>
      <c r="CT163" s="233"/>
      <c r="CU163" s="233"/>
      <c r="CV163" s="234"/>
      <c r="CW163" s="233"/>
      <c r="CX163" s="233"/>
      <c r="CY163" s="233"/>
      <c r="CZ163" s="233"/>
      <c r="DA163" s="234"/>
      <c r="DB163" s="233"/>
      <c r="DC163" s="233"/>
      <c r="DD163" s="233"/>
      <c r="DE163" s="233"/>
      <c r="DF163" s="234"/>
      <c r="DG163" s="233"/>
      <c r="DH163" s="233"/>
      <c r="DI163" s="233"/>
      <c r="DJ163" s="233"/>
      <c r="DK163" s="234"/>
    </row>
    <row r="164" customFormat="false" ht="12.75" hidden="false" customHeight="false" outlineLevel="0" collapsed="false">
      <c r="A164" s="232" t="n">
        <v>1</v>
      </c>
      <c r="B164" s="232" t="n">
        <v>0</v>
      </c>
      <c r="C164" s="232" t="n">
        <v>0</v>
      </c>
      <c r="D164" s="232" t="n">
        <v>0</v>
      </c>
      <c r="E164" s="232" t="n">
        <v>0</v>
      </c>
      <c r="F164" s="232" t="n">
        <v>1</v>
      </c>
      <c r="G164" s="232" t="n">
        <v>0</v>
      </c>
      <c r="H164" s="232" t="n">
        <v>0</v>
      </c>
      <c r="I164" s="232" t="n">
        <v>0</v>
      </c>
      <c r="J164" s="235" t="n">
        <v>0</v>
      </c>
      <c r="K164" s="232" t="n">
        <v>1</v>
      </c>
      <c r="L164" s="232" t="n">
        <v>0</v>
      </c>
      <c r="M164" s="232" t="n">
        <v>0</v>
      </c>
      <c r="N164" s="232" t="n">
        <v>0</v>
      </c>
      <c r="O164" s="232" t="n">
        <v>0</v>
      </c>
      <c r="P164" s="232" t="n">
        <v>1</v>
      </c>
      <c r="Q164" s="232" t="n">
        <v>0</v>
      </c>
      <c r="R164" s="232" t="n">
        <v>0</v>
      </c>
      <c r="S164" s="232" t="n">
        <v>0</v>
      </c>
      <c r="T164" s="232" t="n">
        <v>0</v>
      </c>
      <c r="U164" s="231" t="n">
        <v>1</v>
      </c>
      <c r="V164" s="231" t="n">
        <v>0</v>
      </c>
      <c r="W164" s="231" t="n">
        <v>0</v>
      </c>
      <c r="X164" s="231" t="n">
        <v>0</v>
      </c>
      <c r="Y164" s="231" t="n">
        <v>0</v>
      </c>
      <c r="Z164" s="232" t="n">
        <v>1</v>
      </c>
      <c r="AA164" s="232" t="n">
        <v>0</v>
      </c>
      <c r="AB164" s="232" t="n">
        <v>0</v>
      </c>
      <c r="AC164" s="232" t="n">
        <v>0</v>
      </c>
      <c r="AD164" s="232" t="n">
        <v>0</v>
      </c>
      <c r="AE164" s="232" t="n">
        <v>1</v>
      </c>
      <c r="AF164" s="232" t="n">
        <v>0</v>
      </c>
      <c r="AG164" s="232" t="n">
        <v>0</v>
      </c>
      <c r="AH164" s="232" t="n">
        <v>0</v>
      </c>
      <c r="AI164" s="232" t="n">
        <v>0</v>
      </c>
      <c r="AJ164" s="232" t="n">
        <v>1</v>
      </c>
      <c r="AK164" s="232" t="n">
        <v>0</v>
      </c>
      <c r="AL164" s="232" t="n">
        <v>0</v>
      </c>
      <c r="AM164" s="232" t="n">
        <v>0</v>
      </c>
      <c r="AN164" s="232" t="n">
        <v>0</v>
      </c>
      <c r="AO164" s="232" t="n">
        <v>1</v>
      </c>
      <c r="AP164" s="232" t="n">
        <v>0</v>
      </c>
      <c r="AQ164" s="232" t="n">
        <v>0</v>
      </c>
      <c r="AR164" s="232" t="n">
        <v>0</v>
      </c>
      <c r="AS164" s="232" t="n">
        <v>0</v>
      </c>
      <c r="AT164" s="232" t="n">
        <v>1</v>
      </c>
      <c r="AU164" s="232" t="n">
        <v>0</v>
      </c>
      <c r="AV164" s="232" t="n">
        <v>0</v>
      </c>
      <c r="AW164" s="232" t="n">
        <v>0</v>
      </c>
      <c r="AX164" s="232" t="n">
        <v>0</v>
      </c>
      <c r="AY164" s="232" t="n">
        <v>1</v>
      </c>
      <c r="AZ164" s="232" t="n">
        <v>0</v>
      </c>
      <c r="BA164" s="232" t="n">
        <v>0</v>
      </c>
      <c r="BB164" s="232" t="n">
        <v>0</v>
      </c>
      <c r="BC164" s="232" t="n">
        <v>0</v>
      </c>
      <c r="BD164" s="232" t="n">
        <v>1</v>
      </c>
      <c r="BE164" s="232" t="n">
        <v>0</v>
      </c>
      <c r="BF164" s="232" t="n">
        <v>0</v>
      </c>
      <c r="BG164" s="232" t="n">
        <v>0</v>
      </c>
      <c r="BH164" s="232" t="n">
        <v>0</v>
      </c>
      <c r="BI164" s="232"/>
      <c r="BJ164" s="232"/>
      <c r="BK164" s="232"/>
      <c r="BM164" s="217"/>
      <c r="BN164" s="232"/>
      <c r="BO164" s="232"/>
      <c r="BP164" s="232"/>
      <c r="BS164" s="232"/>
      <c r="BT164" s="232"/>
      <c r="BU164" s="232"/>
      <c r="BW164" s="217"/>
      <c r="BX164" s="233"/>
      <c r="BY164" s="233"/>
      <c r="BZ164" s="233"/>
      <c r="CA164" s="233"/>
      <c r="CB164" s="234"/>
      <c r="CC164" s="233"/>
      <c r="CD164" s="233"/>
      <c r="CE164" s="233"/>
      <c r="CF164" s="233"/>
      <c r="CG164" s="234"/>
      <c r="CH164" s="233"/>
      <c r="CI164" s="233"/>
      <c r="CJ164" s="233"/>
      <c r="CK164" s="233"/>
      <c r="CL164" s="234"/>
      <c r="CM164" s="233"/>
      <c r="CN164" s="233"/>
      <c r="CO164" s="233"/>
      <c r="CP164" s="233"/>
      <c r="CQ164" s="234"/>
      <c r="CR164" s="233"/>
      <c r="CS164" s="233"/>
      <c r="CT164" s="233"/>
      <c r="CU164" s="233"/>
      <c r="CV164" s="234"/>
      <c r="CW164" s="233"/>
      <c r="CX164" s="233"/>
      <c r="CY164" s="233"/>
      <c r="CZ164" s="233"/>
      <c r="DA164" s="234"/>
      <c r="DB164" s="233"/>
      <c r="DC164" s="233"/>
      <c r="DD164" s="233"/>
      <c r="DE164" s="233"/>
      <c r="DF164" s="234"/>
      <c r="DG164" s="233"/>
      <c r="DH164" s="233"/>
      <c r="DI164" s="233"/>
      <c r="DJ164" s="233"/>
      <c r="DK164" s="234"/>
    </row>
    <row r="165" customFormat="false" ht="12.75" hidden="false" customHeight="false" outlineLevel="0" collapsed="false">
      <c r="A165" s="232" t="n">
        <v>1</v>
      </c>
      <c r="B165" s="232" t="n">
        <v>0</v>
      </c>
      <c r="C165" s="232" t="n">
        <v>0</v>
      </c>
      <c r="D165" s="232" t="n">
        <v>0</v>
      </c>
      <c r="E165" s="232" t="n">
        <v>0</v>
      </c>
      <c r="F165" s="232" t="n">
        <v>1</v>
      </c>
      <c r="G165" s="232" t="n">
        <v>0</v>
      </c>
      <c r="H165" s="232" t="n">
        <v>0</v>
      </c>
      <c r="I165" s="232" t="n">
        <v>0</v>
      </c>
      <c r="J165" s="235" t="n">
        <v>0</v>
      </c>
      <c r="K165" s="232" t="n">
        <v>1</v>
      </c>
      <c r="L165" s="232" t="n">
        <v>0</v>
      </c>
      <c r="M165" s="232" t="n">
        <v>0</v>
      </c>
      <c r="N165" s="232" t="n">
        <v>0</v>
      </c>
      <c r="O165" s="232" t="n">
        <v>0</v>
      </c>
      <c r="P165" s="232" t="n">
        <v>1</v>
      </c>
      <c r="Q165" s="232" t="n">
        <v>0</v>
      </c>
      <c r="R165" s="232" t="n">
        <v>0</v>
      </c>
      <c r="S165" s="232" t="n">
        <v>0</v>
      </c>
      <c r="T165" s="232" t="n">
        <v>0</v>
      </c>
      <c r="U165" s="231" t="n">
        <v>1</v>
      </c>
      <c r="V165" s="231" t="n">
        <v>0</v>
      </c>
      <c r="W165" s="231" t="n">
        <v>0</v>
      </c>
      <c r="X165" s="231" t="n">
        <v>0</v>
      </c>
      <c r="Y165" s="231" t="n">
        <v>0</v>
      </c>
      <c r="Z165" s="232" t="n">
        <v>1</v>
      </c>
      <c r="AA165" s="232" t="n">
        <v>0</v>
      </c>
      <c r="AB165" s="232" t="n">
        <v>0</v>
      </c>
      <c r="AC165" s="232" t="n">
        <v>0</v>
      </c>
      <c r="AD165" s="232" t="n">
        <v>0</v>
      </c>
      <c r="AE165" s="232" t="n">
        <v>1</v>
      </c>
      <c r="AF165" s="232" t="n">
        <v>0</v>
      </c>
      <c r="AG165" s="232" t="n">
        <v>0</v>
      </c>
      <c r="AH165" s="232" t="n">
        <v>0</v>
      </c>
      <c r="AI165" s="232" t="n">
        <v>0</v>
      </c>
      <c r="AJ165" s="232" t="n">
        <v>1</v>
      </c>
      <c r="AK165" s="232" t="n">
        <v>0</v>
      </c>
      <c r="AL165" s="232" t="n">
        <v>0</v>
      </c>
      <c r="AM165" s="232" t="n">
        <v>0</v>
      </c>
      <c r="AN165" s="232" t="n">
        <v>0</v>
      </c>
      <c r="AO165" s="232" t="n">
        <v>1</v>
      </c>
      <c r="AP165" s="232" t="n">
        <v>0</v>
      </c>
      <c r="AQ165" s="232" t="n">
        <v>0</v>
      </c>
      <c r="AR165" s="232" t="n">
        <v>0</v>
      </c>
      <c r="AS165" s="232" t="n">
        <v>0</v>
      </c>
      <c r="AT165" s="232" t="n">
        <v>1</v>
      </c>
      <c r="AU165" s="232" t="n">
        <v>0</v>
      </c>
      <c r="AV165" s="232" t="n">
        <v>0</v>
      </c>
      <c r="AW165" s="232" t="n">
        <v>0</v>
      </c>
      <c r="AX165" s="232" t="n">
        <v>0</v>
      </c>
      <c r="AY165" s="232" t="n">
        <v>1</v>
      </c>
      <c r="AZ165" s="232" t="n">
        <v>0</v>
      </c>
      <c r="BA165" s="232" t="n">
        <v>0</v>
      </c>
      <c r="BB165" s="232" t="n">
        <v>0</v>
      </c>
      <c r="BC165" s="232" t="n">
        <v>0</v>
      </c>
      <c r="BD165" s="232" t="n">
        <v>1</v>
      </c>
      <c r="BE165" s="232" t="n">
        <v>0</v>
      </c>
      <c r="BF165" s="232" t="n">
        <v>0</v>
      </c>
      <c r="BG165" s="232" t="n">
        <v>0</v>
      </c>
      <c r="BH165" s="232" t="n">
        <v>0</v>
      </c>
      <c r="BI165" s="232"/>
      <c r="BJ165" s="232"/>
      <c r="BK165" s="232"/>
      <c r="BM165" s="217"/>
      <c r="BN165" s="232"/>
      <c r="BO165" s="232"/>
      <c r="BP165" s="232"/>
      <c r="BS165" s="232"/>
      <c r="BT165" s="232"/>
      <c r="BU165" s="232"/>
      <c r="BW165" s="217"/>
      <c r="BX165" s="233"/>
      <c r="BY165" s="233"/>
      <c r="BZ165" s="233"/>
      <c r="CA165" s="233"/>
      <c r="CB165" s="234"/>
      <c r="CC165" s="233"/>
      <c r="CD165" s="233"/>
      <c r="CE165" s="233"/>
      <c r="CF165" s="233"/>
      <c r="CG165" s="234"/>
      <c r="CH165" s="233"/>
      <c r="CI165" s="233"/>
      <c r="CJ165" s="233"/>
      <c r="CK165" s="233"/>
      <c r="CL165" s="234"/>
      <c r="CM165" s="233"/>
      <c r="CN165" s="233"/>
      <c r="CO165" s="233"/>
      <c r="CP165" s="233"/>
      <c r="CQ165" s="234"/>
      <c r="CR165" s="233"/>
      <c r="CS165" s="233"/>
      <c r="CT165" s="233"/>
      <c r="CU165" s="233"/>
      <c r="CV165" s="234"/>
      <c r="CW165" s="233"/>
      <c r="CX165" s="233"/>
      <c r="CY165" s="233"/>
      <c r="CZ165" s="233"/>
      <c r="DA165" s="234"/>
      <c r="DB165" s="233"/>
      <c r="DC165" s="233"/>
      <c r="DD165" s="233"/>
      <c r="DE165" s="233"/>
      <c r="DF165" s="234"/>
      <c r="DG165" s="233"/>
      <c r="DH165" s="233"/>
      <c r="DI165" s="233"/>
      <c r="DJ165" s="233"/>
      <c r="DK165" s="234"/>
    </row>
    <row r="166" customFormat="false" ht="12.75" hidden="false" customHeight="false" outlineLevel="0" collapsed="false">
      <c r="A166" s="232" t="n">
        <v>1</v>
      </c>
      <c r="B166" s="232" t="n">
        <v>0</v>
      </c>
      <c r="C166" s="232" t="n">
        <v>0</v>
      </c>
      <c r="D166" s="232" t="n">
        <v>0</v>
      </c>
      <c r="E166" s="232" t="n">
        <v>0</v>
      </c>
      <c r="F166" s="232" t="n">
        <v>1</v>
      </c>
      <c r="G166" s="232" t="n">
        <v>0</v>
      </c>
      <c r="H166" s="232" t="n">
        <v>0</v>
      </c>
      <c r="I166" s="232" t="n">
        <v>0</v>
      </c>
      <c r="J166" s="235" t="n">
        <v>0</v>
      </c>
      <c r="K166" s="232" t="n">
        <v>1</v>
      </c>
      <c r="L166" s="232" t="n">
        <v>0</v>
      </c>
      <c r="M166" s="232" t="n">
        <v>0</v>
      </c>
      <c r="N166" s="232" t="n">
        <v>0</v>
      </c>
      <c r="O166" s="232" t="n">
        <v>0</v>
      </c>
      <c r="P166" s="232" t="n">
        <v>1</v>
      </c>
      <c r="Q166" s="232" t="n">
        <v>0</v>
      </c>
      <c r="R166" s="232" t="n">
        <v>0</v>
      </c>
      <c r="S166" s="232" t="n">
        <v>0</v>
      </c>
      <c r="T166" s="232" t="n">
        <v>0</v>
      </c>
      <c r="U166" s="231" t="n">
        <v>1</v>
      </c>
      <c r="V166" s="231" t="n">
        <v>0</v>
      </c>
      <c r="W166" s="231" t="n">
        <v>0</v>
      </c>
      <c r="X166" s="231" t="n">
        <v>0</v>
      </c>
      <c r="Y166" s="231" t="n">
        <v>0</v>
      </c>
      <c r="Z166" s="232" t="n">
        <v>1</v>
      </c>
      <c r="AA166" s="232" t="n">
        <v>0</v>
      </c>
      <c r="AB166" s="232" t="n">
        <v>0</v>
      </c>
      <c r="AC166" s="232" t="n">
        <v>0</v>
      </c>
      <c r="AD166" s="232" t="n">
        <v>0</v>
      </c>
      <c r="AE166" s="232" t="n">
        <v>1</v>
      </c>
      <c r="AF166" s="232" t="n">
        <v>0</v>
      </c>
      <c r="AG166" s="232" t="n">
        <v>0</v>
      </c>
      <c r="AH166" s="232" t="n">
        <v>0</v>
      </c>
      <c r="AI166" s="232" t="n">
        <v>0</v>
      </c>
      <c r="AJ166" s="232" t="n">
        <v>1</v>
      </c>
      <c r="AK166" s="232" t="n">
        <v>0</v>
      </c>
      <c r="AL166" s="232" t="n">
        <v>0</v>
      </c>
      <c r="AM166" s="232" t="n">
        <v>0</v>
      </c>
      <c r="AN166" s="232" t="n">
        <v>0</v>
      </c>
      <c r="AO166" s="232" t="n">
        <v>1</v>
      </c>
      <c r="AP166" s="232" t="n">
        <v>0</v>
      </c>
      <c r="AQ166" s="232" t="n">
        <v>0</v>
      </c>
      <c r="AR166" s="232" t="n">
        <v>0</v>
      </c>
      <c r="AS166" s="232" t="n">
        <v>0</v>
      </c>
      <c r="AT166" s="232" t="n">
        <v>1</v>
      </c>
      <c r="AU166" s="232" t="n">
        <v>0</v>
      </c>
      <c r="AV166" s="232" t="n">
        <v>0</v>
      </c>
      <c r="AW166" s="232" t="n">
        <v>0</v>
      </c>
      <c r="AX166" s="232" t="n">
        <v>0</v>
      </c>
      <c r="AY166" s="232" t="n">
        <v>1</v>
      </c>
      <c r="AZ166" s="232" t="n">
        <v>0</v>
      </c>
      <c r="BA166" s="232" t="n">
        <v>0</v>
      </c>
      <c r="BB166" s="232" t="n">
        <v>0</v>
      </c>
      <c r="BC166" s="232" t="n">
        <v>0</v>
      </c>
      <c r="BD166" s="232" t="n">
        <v>1</v>
      </c>
      <c r="BE166" s="232" t="n">
        <v>0</v>
      </c>
      <c r="BF166" s="232" t="n">
        <v>0</v>
      </c>
      <c r="BG166" s="232" t="n">
        <v>0</v>
      </c>
      <c r="BH166" s="232" t="n">
        <v>0</v>
      </c>
      <c r="BI166" s="232"/>
      <c r="BJ166" s="232"/>
      <c r="BK166" s="232"/>
      <c r="BM166" s="217"/>
      <c r="BN166" s="232"/>
      <c r="BO166" s="232"/>
      <c r="BP166" s="232"/>
      <c r="BS166" s="232"/>
      <c r="BT166" s="232"/>
      <c r="BU166" s="232"/>
      <c r="BW166" s="217"/>
      <c r="BX166" s="233"/>
      <c r="BY166" s="233"/>
      <c r="BZ166" s="233"/>
      <c r="CA166" s="233"/>
      <c r="CB166" s="234"/>
      <c r="CC166" s="233"/>
      <c r="CD166" s="233"/>
      <c r="CE166" s="233"/>
      <c r="CF166" s="233"/>
      <c r="CG166" s="234"/>
      <c r="CH166" s="233"/>
      <c r="CI166" s="233"/>
      <c r="CJ166" s="233"/>
      <c r="CK166" s="233"/>
      <c r="CL166" s="234"/>
      <c r="CM166" s="233"/>
      <c r="CN166" s="233"/>
      <c r="CO166" s="233"/>
      <c r="CP166" s="233"/>
      <c r="CQ166" s="234"/>
      <c r="CR166" s="233"/>
      <c r="CS166" s="233"/>
      <c r="CT166" s="233"/>
      <c r="CU166" s="233"/>
      <c r="CV166" s="234"/>
      <c r="CW166" s="233"/>
      <c r="CX166" s="233"/>
      <c r="CY166" s="233"/>
      <c r="CZ166" s="233"/>
      <c r="DA166" s="234"/>
      <c r="DB166" s="233"/>
      <c r="DC166" s="233"/>
      <c r="DD166" s="233"/>
      <c r="DE166" s="233"/>
      <c r="DF166" s="234"/>
      <c r="DG166" s="233"/>
      <c r="DH166" s="233"/>
      <c r="DI166" s="233"/>
      <c r="DJ166" s="233"/>
      <c r="DK166" s="234"/>
    </row>
    <row r="167" customFormat="false" ht="12.75" hidden="false" customHeight="false" outlineLevel="0" collapsed="false">
      <c r="A167" s="232" t="n">
        <v>1</v>
      </c>
      <c r="B167" s="232" t="n">
        <v>0</v>
      </c>
      <c r="C167" s="232" t="n">
        <v>0</v>
      </c>
      <c r="D167" s="232" t="n">
        <v>0</v>
      </c>
      <c r="E167" s="232" t="n">
        <v>0</v>
      </c>
      <c r="F167" s="232" t="n">
        <v>1</v>
      </c>
      <c r="G167" s="232" t="n">
        <v>0</v>
      </c>
      <c r="H167" s="232" t="n">
        <v>0</v>
      </c>
      <c r="I167" s="232" t="n">
        <v>0</v>
      </c>
      <c r="J167" s="235" t="n">
        <v>0</v>
      </c>
      <c r="K167" s="232" t="n">
        <v>1</v>
      </c>
      <c r="L167" s="232" t="n">
        <v>0</v>
      </c>
      <c r="M167" s="232" t="n">
        <v>0</v>
      </c>
      <c r="N167" s="232" t="n">
        <v>0</v>
      </c>
      <c r="O167" s="232" t="n">
        <v>0</v>
      </c>
      <c r="P167" s="232" t="n">
        <v>1</v>
      </c>
      <c r="Q167" s="232" t="n">
        <v>0</v>
      </c>
      <c r="R167" s="232" t="n">
        <v>0</v>
      </c>
      <c r="S167" s="232" t="n">
        <v>0</v>
      </c>
      <c r="T167" s="232" t="n">
        <v>0</v>
      </c>
      <c r="U167" s="231" t="n">
        <v>1</v>
      </c>
      <c r="V167" s="231" t="n">
        <v>0</v>
      </c>
      <c r="W167" s="231" t="n">
        <v>0</v>
      </c>
      <c r="X167" s="231" t="n">
        <v>0</v>
      </c>
      <c r="Y167" s="231" t="n">
        <v>0</v>
      </c>
      <c r="Z167" s="232" t="n">
        <v>1</v>
      </c>
      <c r="AA167" s="232" t="n">
        <v>0</v>
      </c>
      <c r="AB167" s="232" t="n">
        <v>0</v>
      </c>
      <c r="AC167" s="232" t="n">
        <v>0</v>
      </c>
      <c r="AD167" s="232" t="n">
        <v>0</v>
      </c>
      <c r="AE167" s="232" t="n">
        <v>1</v>
      </c>
      <c r="AF167" s="232" t="n">
        <v>0</v>
      </c>
      <c r="AG167" s="232" t="n">
        <v>0</v>
      </c>
      <c r="AH167" s="232" t="n">
        <v>0</v>
      </c>
      <c r="AI167" s="232" t="n">
        <v>0</v>
      </c>
      <c r="AJ167" s="232" t="n">
        <v>1</v>
      </c>
      <c r="AK167" s="232" t="n">
        <v>0</v>
      </c>
      <c r="AL167" s="232" t="n">
        <v>0</v>
      </c>
      <c r="AM167" s="232" t="n">
        <v>0</v>
      </c>
      <c r="AN167" s="232" t="n">
        <v>0</v>
      </c>
      <c r="AO167" s="232" t="n">
        <v>1</v>
      </c>
      <c r="AP167" s="232" t="n">
        <v>0</v>
      </c>
      <c r="AQ167" s="232" t="n">
        <v>0</v>
      </c>
      <c r="AR167" s="232" t="n">
        <v>0</v>
      </c>
      <c r="AS167" s="232" t="n">
        <v>0</v>
      </c>
      <c r="AT167" s="232" t="n">
        <v>1</v>
      </c>
      <c r="AU167" s="232" t="n">
        <v>0</v>
      </c>
      <c r="AV167" s="232" t="n">
        <v>0</v>
      </c>
      <c r="AW167" s="232" t="n">
        <v>0</v>
      </c>
      <c r="AX167" s="232" t="n">
        <v>0</v>
      </c>
      <c r="AY167" s="232" t="n">
        <v>1</v>
      </c>
      <c r="AZ167" s="232" t="n">
        <v>0</v>
      </c>
      <c r="BA167" s="232" t="n">
        <v>0</v>
      </c>
      <c r="BB167" s="232" t="n">
        <v>0</v>
      </c>
      <c r="BC167" s="232" t="n">
        <v>0</v>
      </c>
      <c r="BD167" s="232" t="n">
        <v>1</v>
      </c>
      <c r="BE167" s="232" t="n">
        <v>0</v>
      </c>
      <c r="BF167" s="232" t="n">
        <v>0</v>
      </c>
      <c r="BG167" s="232" t="n">
        <v>0</v>
      </c>
      <c r="BH167" s="232" t="n">
        <v>0</v>
      </c>
      <c r="BI167" s="232"/>
      <c r="BJ167" s="232"/>
      <c r="BK167" s="232"/>
      <c r="BM167" s="217"/>
      <c r="BN167" s="232"/>
      <c r="BO167" s="232"/>
      <c r="BP167" s="232"/>
      <c r="BS167" s="232"/>
      <c r="BT167" s="232"/>
      <c r="BU167" s="232"/>
      <c r="BW167" s="217"/>
      <c r="BX167" s="233"/>
      <c r="BY167" s="233"/>
      <c r="BZ167" s="233"/>
      <c r="CA167" s="233"/>
      <c r="CB167" s="234"/>
      <c r="CC167" s="233"/>
      <c r="CD167" s="233"/>
      <c r="CE167" s="233"/>
      <c r="CF167" s="233"/>
      <c r="CG167" s="234"/>
      <c r="CH167" s="233"/>
      <c r="CI167" s="233"/>
      <c r="CJ167" s="233"/>
      <c r="CK167" s="233"/>
      <c r="CL167" s="234"/>
      <c r="CM167" s="233"/>
      <c r="CN167" s="233"/>
      <c r="CO167" s="233"/>
      <c r="CP167" s="233"/>
      <c r="CQ167" s="234"/>
      <c r="CR167" s="233"/>
      <c r="CS167" s="233"/>
      <c r="CT167" s="233"/>
      <c r="CU167" s="233"/>
      <c r="CV167" s="234"/>
      <c r="CW167" s="233"/>
      <c r="CX167" s="233"/>
      <c r="CY167" s="233"/>
      <c r="CZ167" s="233"/>
      <c r="DA167" s="234"/>
      <c r="DB167" s="233"/>
      <c r="DC167" s="233"/>
      <c r="DD167" s="233"/>
      <c r="DE167" s="233"/>
      <c r="DF167" s="234"/>
      <c r="DG167" s="233"/>
      <c r="DH167" s="233"/>
      <c r="DI167" s="233"/>
      <c r="DJ167" s="233"/>
      <c r="DK167" s="234"/>
    </row>
    <row r="168" customFormat="false" ht="12.75" hidden="false" customHeight="false" outlineLevel="0" collapsed="false">
      <c r="A168" s="232" t="n">
        <v>1</v>
      </c>
      <c r="B168" s="232" t="n">
        <v>0</v>
      </c>
      <c r="C168" s="232" t="n">
        <v>0</v>
      </c>
      <c r="D168" s="232" t="n">
        <v>0</v>
      </c>
      <c r="E168" s="232" t="n">
        <v>0</v>
      </c>
      <c r="F168" s="232" t="n">
        <v>1</v>
      </c>
      <c r="G168" s="232" t="n">
        <v>0</v>
      </c>
      <c r="H168" s="232" t="n">
        <v>0</v>
      </c>
      <c r="I168" s="232" t="n">
        <v>0</v>
      </c>
      <c r="J168" s="235" t="n">
        <v>0</v>
      </c>
      <c r="K168" s="232" t="n">
        <v>1</v>
      </c>
      <c r="L168" s="232" t="n">
        <v>0</v>
      </c>
      <c r="M168" s="232" t="n">
        <v>0</v>
      </c>
      <c r="N168" s="232" t="n">
        <v>0</v>
      </c>
      <c r="O168" s="232" t="n">
        <v>0</v>
      </c>
      <c r="P168" s="232" t="n">
        <v>1</v>
      </c>
      <c r="Q168" s="232" t="n">
        <v>0</v>
      </c>
      <c r="R168" s="232" t="n">
        <v>0</v>
      </c>
      <c r="S168" s="232" t="n">
        <v>0</v>
      </c>
      <c r="T168" s="232" t="n">
        <v>0</v>
      </c>
      <c r="U168" s="231" t="n">
        <v>1</v>
      </c>
      <c r="V168" s="231" t="n">
        <v>0</v>
      </c>
      <c r="W168" s="231" t="n">
        <v>0</v>
      </c>
      <c r="X168" s="231" t="n">
        <v>0</v>
      </c>
      <c r="Y168" s="231" t="n">
        <v>0</v>
      </c>
      <c r="Z168" s="232" t="n">
        <v>1</v>
      </c>
      <c r="AA168" s="232" t="n">
        <v>0</v>
      </c>
      <c r="AB168" s="232" t="n">
        <v>0</v>
      </c>
      <c r="AC168" s="232" t="n">
        <v>0</v>
      </c>
      <c r="AD168" s="232" t="n">
        <v>0</v>
      </c>
      <c r="AE168" s="232" t="n">
        <v>1</v>
      </c>
      <c r="AF168" s="232" t="n">
        <v>0</v>
      </c>
      <c r="AG168" s="232" t="n">
        <v>0</v>
      </c>
      <c r="AH168" s="232" t="n">
        <v>0</v>
      </c>
      <c r="AI168" s="232" t="n">
        <v>0</v>
      </c>
      <c r="AJ168" s="232" t="n">
        <v>1</v>
      </c>
      <c r="AK168" s="232" t="n">
        <v>0</v>
      </c>
      <c r="AL168" s="232" t="n">
        <v>0</v>
      </c>
      <c r="AM168" s="232" t="n">
        <v>0</v>
      </c>
      <c r="AN168" s="232" t="n">
        <v>0</v>
      </c>
      <c r="AO168" s="232" t="n">
        <v>1</v>
      </c>
      <c r="AP168" s="232" t="n">
        <v>0</v>
      </c>
      <c r="AQ168" s="232" t="n">
        <v>0</v>
      </c>
      <c r="AR168" s="232" t="n">
        <v>0</v>
      </c>
      <c r="AS168" s="232" t="n">
        <v>0</v>
      </c>
      <c r="AT168" s="232" t="n">
        <v>1</v>
      </c>
      <c r="AU168" s="232" t="n">
        <v>0</v>
      </c>
      <c r="AV168" s="232" t="n">
        <v>0</v>
      </c>
      <c r="AW168" s="232" t="n">
        <v>0</v>
      </c>
      <c r="AX168" s="232" t="n">
        <v>0</v>
      </c>
      <c r="AY168" s="232" t="n">
        <v>1</v>
      </c>
      <c r="AZ168" s="232" t="n">
        <v>0</v>
      </c>
      <c r="BA168" s="232" t="n">
        <v>0</v>
      </c>
      <c r="BB168" s="232" t="n">
        <v>0</v>
      </c>
      <c r="BC168" s="232" t="n">
        <v>0</v>
      </c>
      <c r="BD168" s="232" t="n">
        <v>1</v>
      </c>
      <c r="BE168" s="232" t="n">
        <v>0</v>
      </c>
      <c r="BF168" s="232" t="n">
        <v>0</v>
      </c>
      <c r="BG168" s="232" t="n">
        <v>0</v>
      </c>
      <c r="BH168" s="232" t="n">
        <v>0</v>
      </c>
      <c r="BI168" s="232"/>
      <c r="BJ168" s="232"/>
      <c r="BK168" s="232"/>
      <c r="BM168" s="217"/>
      <c r="BN168" s="232"/>
      <c r="BO168" s="232"/>
      <c r="BP168" s="232"/>
      <c r="BS168" s="232"/>
      <c r="BT168" s="232"/>
      <c r="BU168" s="232"/>
      <c r="BW168" s="217"/>
      <c r="BX168" s="233"/>
      <c r="BY168" s="233"/>
      <c r="BZ168" s="233"/>
      <c r="CA168" s="233"/>
      <c r="CB168" s="234"/>
      <c r="CC168" s="233"/>
      <c r="CD168" s="233"/>
      <c r="CE168" s="233"/>
      <c r="CF168" s="233"/>
      <c r="CG168" s="234"/>
      <c r="CH168" s="233"/>
      <c r="CI168" s="233"/>
      <c r="CJ168" s="233"/>
      <c r="CK168" s="233"/>
      <c r="CL168" s="234"/>
      <c r="CM168" s="233"/>
      <c r="CN168" s="233"/>
      <c r="CO168" s="233"/>
      <c r="CP168" s="233"/>
      <c r="CQ168" s="234"/>
      <c r="CR168" s="233"/>
      <c r="CS168" s="233"/>
      <c r="CT168" s="233"/>
      <c r="CU168" s="233"/>
      <c r="CV168" s="234"/>
      <c r="CW168" s="233"/>
      <c r="CX168" s="233"/>
      <c r="CY168" s="233"/>
      <c r="CZ168" s="233"/>
      <c r="DA168" s="234"/>
      <c r="DB168" s="233"/>
      <c r="DC168" s="233"/>
      <c r="DD168" s="233"/>
      <c r="DE168" s="233"/>
      <c r="DF168" s="234"/>
      <c r="DG168" s="233"/>
      <c r="DH168" s="233"/>
      <c r="DI168" s="233"/>
      <c r="DJ168" s="233"/>
      <c r="DK168" s="234"/>
    </row>
    <row r="169" customFormat="false" ht="12.75" hidden="false" customHeight="false" outlineLevel="0" collapsed="false">
      <c r="A169" s="232" t="n">
        <v>1</v>
      </c>
      <c r="B169" s="232" t="n">
        <v>0</v>
      </c>
      <c r="C169" s="232" t="n">
        <v>0</v>
      </c>
      <c r="D169" s="232" t="n">
        <v>0</v>
      </c>
      <c r="E169" s="232" t="n">
        <v>0</v>
      </c>
      <c r="F169" s="232" t="n">
        <v>1</v>
      </c>
      <c r="G169" s="232" t="n">
        <v>0</v>
      </c>
      <c r="H169" s="232" t="n">
        <v>0</v>
      </c>
      <c r="I169" s="232" t="n">
        <v>0</v>
      </c>
      <c r="J169" s="235" t="n">
        <v>0</v>
      </c>
      <c r="K169" s="232" t="n">
        <v>1</v>
      </c>
      <c r="L169" s="232" t="n">
        <v>0</v>
      </c>
      <c r="M169" s="232" t="n">
        <v>0</v>
      </c>
      <c r="N169" s="232" t="n">
        <v>0</v>
      </c>
      <c r="O169" s="232" t="n">
        <v>0</v>
      </c>
      <c r="P169" s="232" t="n">
        <v>1</v>
      </c>
      <c r="Q169" s="232" t="n">
        <v>0</v>
      </c>
      <c r="R169" s="232" t="n">
        <v>0</v>
      </c>
      <c r="S169" s="232" t="n">
        <v>0</v>
      </c>
      <c r="T169" s="232" t="n">
        <v>0</v>
      </c>
      <c r="U169" s="231" t="n">
        <v>1</v>
      </c>
      <c r="V169" s="231" t="n">
        <v>0</v>
      </c>
      <c r="W169" s="231" t="n">
        <v>0</v>
      </c>
      <c r="X169" s="231" t="n">
        <v>0</v>
      </c>
      <c r="Y169" s="231" t="n">
        <v>0</v>
      </c>
      <c r="Z169" s="232" t="n">
        <v>1</v>
      </c>
      <c r="AA169" s="232" t="n">
        <v>0</v>
      </c>
      <c r="AB169" s="232" t="n">
        <v>0</v>
      </c>
      <c r="AC169" s="232" t="n">
        <v>0</v>
      </c>
      <c r="AD169" s="232" t="n">
        <v>0</v>
      </c>
      <c r="AE169" s="232" t="n">
        <v>1</v>
      </c>
      <c r="AF169" s="232" t="n">
        <v>0</v>
      </c>
      <c r="AG169" s="232" t="n">
        <v>0</v>
      </c>
      <c r="AH169" s="232" t="n">
        <v>0</v>
      </c>
      <c r="AI169" s="232" t="n">
        <v>0</v>
      </c>
      <c r="AJ169" s="232" t="n">
        <v>1</v>
      </c>
      <c r="AK169" s="232" t="n">
        <v>0</v>
      </c>
      <c r="AL169" s="232" t="n">
        <v>0</v>
      </c>
      <c r="AM169" s="232" t="n">
        <v>0</v>
      </c>
      <c r="AN169" s="232" t="n">
        <v>0</v>
      </c>
      <c r="AO169" s="232" t="n">
        <v>1</v>
      </c>
      <c r="AP169" s="232" t="n">
        <v>0</v>
      </c>
      <c r="AQ169" s="232" t="n">
        <v>0</v>
      </c>
      <c r="AR169" s="232" t="n">
        <v>0</v>
      </c>
      <c r="AS169" s="232" t="n">
        <v>0</v>
      </c>
      <c r="AT169" s="232" t="n">
        <v>1</v>
      </c>
      <c r="AU169" s="232" t="n">
        <v>0</v>
      </c>
      <c r="AV169" s="232" t="n">
        <v>0</v>
      </c>
      <c r="AW169" s="232" t="n">
        <v>0</v>
      </c>
      <c r="AX169" s="232" t="n">
        <v>0</v>
      </c>
      <c r="AY169" s="232" t="n">
        <v>1</v>
      </c>
      <c r="AZ169" s="232" t="n">
        <v>0</v>
      </c>
      <c r="BA169" s="232" t="n">
        <v>0</v>
      </c>
      <c r="BB169" s="232" t="n">
        <v>0</v>
      </c>
      <c r="BC169" s="232" t="n">
        <v>0</v>
      </c>
      <c r="BD169" s="232" t="n">
        <v>1</v>
      </c>
      <c r="BE169" s="232" t="n">
        <v>0</v>
      </c>
      <c r="BF169" s="232" t="n">
        <v>0</v>
      </c>
      <c r="BG169" s="232" t="n">
        <v>0</v>
      </c>
      <c r="BH169" s="232" t="n">
        <v>0</v>
      </c>
      <c r="BI169" s="232"/>
      <c r="BJ169" s="232"/>
      <c r="BK169" s="232"/>
      <c r="BM169" s="217"/>
      <c r="BN169" s="232"/>
      <c r="BO169" s="232"/>
      <c r="BP169" s="232"/>
      <c r="BS169" s="232"/>
      <c r="BT169" s="232"/>
      <c r="BU169" s="232"/>
      <c r="BW169" s="217"/>
      <c r="BX169" s="233"/>
      <c r="BY169" s="233"/>
      <c r="BZ169" s="233"/>
      <c r="CA169" s="233"/>
      <c r="CB169" s="234"/>
      <c r="CC169" s="233"/>
      <c r="CD169" s="233"/>
      <c r="CE169" s="233"/>
      <c r="CF169" s="233"/>
      <c r="CG169" s="234"/>
      <c r="CH169" s="233"/>
      <c r="CI169" s="233"/>
      <c r="CJ169" s="233"/>
      <c r="CK169" s="233"/>
      <c r="CL169" s="234"/>
      <c r="CM169" s="233"/>
      <c r="CN169" s="233"/>
      <c r="CO169" s="233"/>
      <c r="CP169" s="233"/>
      <c r="CQ169" s="234"/>
      <c r="CR169" s="233"/>
      <c r="CS169" s="233"/>
      <c r="CT169" s="233"/>
      <c r="CU169" s="233"/>
      <c r="CV169" s="234"/>
      <c r="CW169" s="233"/>
      <c r="CX169" s="233"/>
      <c r="CY169" s="233"/>
      <c r="CZ169" s="233"/>
      <c r="DA169" s="234"/>
      <c r="DB169" s="233"/>
      <c r="DC169" s="233"/>
      <c r="DD169" s="233"/>
      <c r="DE169" s="233"/>
      <c r="DF169" s="234"/>
      <c r="DG169" s="233"/>
      <c r="DH169" s="233"/>
      <c r="DI169" s="233"/>
      <c r="DJ169" s="233"/>
      <c r="DK169" s="234"/>
    </row>
    <row r="170" customFormat="false" ht="12.75" hidden="false" customHeight="false" outlineLevel="0" collapsed="false">
      <c r="A170" s="232" t="n">
        <v>1</v>
      </c>
      <c r="B170" s="232" t="n">
        <v>0</v>
      </c>
      <c r="C170" s="232" t="n">
        <v>0</v>
      </c>
      <c r="D170" s="232" t="n">
        <v>0</v>
      </c>
      <c r="E170" s="232" t="n">
        <v>0</v>
      </c>
      <c r="F170" s="232" t="n">
        <v>1</v>
      </c>
      <c r="G170" s="232" t="n">
        <v>0</v>
      </c>
      <c r="H170" s="232" t="n">
        <v>0</v>
      </c>
      <c r="I170" s="232" t="n">
        <v>0</v>
      </c>
      <c r="J170" s="235" t="n">
        <v>0</v>
      </c>
      <c r="K170" s="232" t="n">
        <v>1</v>
      </c>
      <c r="L170" s="232" t="n">
        <v>0</v>
      </c>
      <c r="M170" s="232" t="n">
        <v>0</v>
      </c>
      <c r="N170" s="232" t="n">
        <v>0</v>
      </c>
      <c r="O170" s="232" t="n">
        <v>0</v>
      </c>
      <c r="P170" s="232" t="n">
        <v>1</v>
      </c>
      <c r="Q170" s="232" t="n">
        <v>0</v>
      </c>
      <c r="R170" s="232" t="n">
        <v>0</v>
      </c>
      <c r="S170" s="232" t="n">
        <v>0</v>
      </c>
      <c r="T170" s="232" t="n">
        <v>0</v>
      </c>
      <c r="U170" s="231" t="n">
        <v>1</v>
      </c>
      <c r="V170" s="231" t="n">
        <v>0</v>
      </c>
      <c r="W170" s="231" t="n">
        <v>0</v>
      </c>
      <c r="X170" s="231" t="n">
        <v>0</v>
      </c>
      <c r="Y170" s="231" t="n">
        <v>0</v>
      </c>
      <c r="Z170" s="232" t="n">
        <v>1</v>
      </c>
      <c r="AA170" s="232" t="n">
        <v>0</v>
      </c>
      <c r="AB170" s="232" t="n">
        <v>0</v>
      </c>
      <c r="AC170" s="232" t="n">
        <v>0</v>
      </c>
      <c r="AD170" s="232" t="n">
        <v>0</v>
      </c>
      <c r="AE170" s="232" t="n">
        <v>1</v>
      </c>
      <c r="AF170" s="232" t="n">
        <v>0</v>
      </c>
      <c r="AG170" s="232" t="n">
        <v>0</v>
      </c>
      <c r="AH170" s="232" t="n">
        <v>0</v>
      </c>
      <c r="AI170" s="232" t="n">
        <v>0</v>
      </c>
      <c r="AJ170" s="232" t="n">
        <v>1</v>
      </c>
      <c r="AK170" s="232" t="n">
        <v>0</v>
      </c>
      <c r="AL170" s="232" t="n">
        <v>0</v>
      </c>
      <c r="AM170" s="232" t="n">
        <v>0</v>
      </c>
      <c r="AN170" s="232" t="n">
        <v>0</v>
      </c>
      <c r="AO170" s="232" t="n">
        <v>1</v>
      </c>
      <c r="AP170" s="232" t="n">
        <v>0</v>
      </c>
      <c r="AQ170" s="232" t="n">
        <v>0</v>
      </c>
      <c r="AR170" s="232" t="n">
        <v>0</v>
      </c>
      <c r="AS170" s="232" t="n">
        <v>0</v>
      </c>
      <c r="AT170" s="232" t="n">
        <v>1</v>
      </c>
      <c r="AU170" s="232" t="n">
        <v>0</v>
      </c>
      <c r="AV170" s="232" t="n">
        <v>0</v>
      </c>
      <c r="AW170" s="232" t="n">
        <v>0</v>
      </c>
      <c r="AX170" s="232" t="n">
        <v>0</v>
      </c>
      <c r="AY170" s="232" t="n">
        <v>1</v>
      </c>
      <c r="AZ170" s="232" t="n">
        <v>0</v>
      </c>
      <c r="BA170" s="232" t="n">
        <v>0</v>
      </c>
      <c r="BB170" s="232" t="n">
        <v>0</v>
      </c>
      <c r="BC170" s="232" t="n">
        <v>0</v>
      </c>
      <c r="BD170" s="232" t="n">
        <v>1</v>
      </c>
      <c r="BE170" s="232" t="n">
        <v>0</v>
      </c>
      <c r="BF170" s="232" t="n">
        <v>0</v>
      </c>
      <c r="BG170" s="232" t="n">
        <v>0</v>
      </c>
      <c r="BH170" s="232" t="n">
        <v>0</v>
      </c>
      <c r="BI170" s="232"/>
      <c r="BJ170" s="232"/>
      <c r="BK170" s="232"/>
      <c r="BM170" s="217"/>
      <c r="BN170" s="232"/>
      <c r="BO170" s="232"/>
      <c r="BP170" s="232"/>
      <c r="BS170" s="232"/>
      <c r="BT170" s="232"/>
      <c r="BU170" s="232"/>
      <c r="BW170" s="217"/>
      <c r="BX170" s="233"/>
      <c r="BY170" s="233"/>
      <c r="BZ170" s="233"/>
      <c r="CA170" s="233"/>
      <c r="CB170" s="234"/>
      <c r="CC170" s="233"/>
      <c r="CD170" s="233"/>
      <c r="CE170" s="233"/>
      <c r="CF170" s="233"/>
      <c r="CG170" s="234"/>
      <c r="CH170" s="233"/>
      <c r="CI170" s="233"/>
      <c r="CJ170" s="233"/>
      <c r="CK170" s="233"/>
      <c r="CL170" s="234"/>
      <c r="CM170" s="233"/>
      <c r="CN170" s="233"/>
      <c r="CO170" s="233"/>
      <c r="CP170" s="233"/>
      <c r="CQ170" s="234"/>
      <c r="CR170" s="233"/>
      <c r="CS170" s="233"/>
      <c r="CT170" s="233"/>
      <c r="CU170" s="233"/>
      <c r="CV170" s="234"/>
      <c r="CW170" s="233"/>
      <c r="CX170" s="233"/>
      <c r="CY170" s="233"/>
      <c r="CZ170" s="233"/>
      <c r="DA170" s="234"/>
      <c r="DB170" s="233"/>
      <c r="DC170" s="233"/>
      <c r="DD170" s="233"/>
      <c r="DE170" s="233"/>
      <c r="DF170" s="234"/>
      <c r="DG170" s="233"/>
      <c r="DH170" s="233"/>
      <c r="DI170" s="233"/>
      <c r="DJ170" s="233"/>
      <c r="DK170" s="234"/>
    </row>
    <row r="171" customFormat="false" ht="12.75" hidden="false" customHeight="false" outlineLevel="0" collapsed="false">
      <c r="A171" s="232" t="n">
        <v>1</v>
      </c>
      <c r="B171" s="232" t="n">
        <v>0</v>
      </c>
      <c r="C171" s="232" t="n">
        <v>0</v>
      </c>
      <c r="D171" s="232" t="n">
        <v>0</v>
      </c>
      <c r="E171" s="232" t="n">
        <v>0</v>
      </c>
      <c r="F171" s="232" t="n">
        <v>1</v>
      </c>
      <c r="G171" s="232" t="n">
        <v>0</v>
      </c>
      <c r="H171" s="232" t="n">
        <v>0</v>
      </c>
      <c r="I171" s="232" t="n">
        <v>0</v>
      </c>
      <c r="J171" s="235" t="n">
        <v>0</v>
      </c>
      <c r="K171" s="232" t="n">
        <v>1</v>
      </c>
      <c r="L171" s="232" t="n">
        <v>0</v>
      </c>
      <c r="M171" s="232" t="n">
        <v>0</v>
      </c>
      <c r="N171" s="232" t="n">
        <v>0</v>
      </c>
      <c r="O171" s="232" t="n">
        <v>0</v>
      </c>
      <c r="P171" s="232" t="n">
        <v>1</v>
      </c>
      <c r="Q171" s="232" t="n">
        <v>0</v>
      </c>
      <c r="R171" s="232" t="n">
        <v>0</v>
      </c>
      <c r="S171" s="232" t="n">
        <v>0</v>
      </c>
      <c r="T171" s="232" t="n">
        <v>0</v>
      </c>
      <c r="U171" s="231" t="n">
        <v>1</v>
      </c>
      <c r="V171" s="231" t="n">
        <v>0</v>
      </c>
      <c r="W171" s="231" t="n">
        <v>0</v>
      </c>
      <c r="X171" s="231" t="n">
        <v>0</v>
      </c>
      <c r="Y171" s="231" t="n">
        <v>0</v>
      </c>
      <c r="Z171" s="232" t="n">
        <v>1</v>
      </c>
      <c r="AA171" s="232" t="n">
        <v>0</v>
      </c>
      <c r="AB171" s="232" t="n">
        <v>0</v>
      </c>
      <c r="AC171" s="232" t="n">
        <v>0</v>
      </c>
      <c r="AD171" s="232" t="n">
        <v>0</v>
      </c>
      <c r="AE171" s="232" t="n">
        <v>1</v>
      </c>
      <c r="AF171" s="232" t="n">
        <v>0</v>
      </c>
      <c r="AG171" s="232" t="n">
        <v>0</v>
      </c>
      <c r="AH171" s="232" t="n">
        <v>0</v>
      </c>
      <c r="AI171" s="232" t="n">
        <v>0</v>
      </c>
      <c r="AJ171" s="232" t="n">
        <v>1</v>
      </c>
      <c r="AK171" s="232" t="n">
        <v>0</v>
      </c>
      <c r="AL171" s="232" t="n">
        <v>0</v>
      </c>
      <c r="AM171" s="232" t="n">
        <v>0</v>
      </c>
      <c r="AN171" s="232" t="n">
        <v>0</v>
      </c>
      <c r="AO171" s="232" t="n">
        <v>1</v>
      </c>
      <c r="AP171" s="232" t="n">
        <v>0</v>
      </c>
      <c r="AQ171" s="232" t="n">
        <v>0</v>
      </c>
      <c r="AR171" s="232" t="n">
        <v>0</v>
      </c>
      <c r="AS171" s="232" t="n">
        <v>0</v>
      </c>
      <c r="AT171" s="232" t="n">
        <v>1</v>
      </c>
      <c r="AU171" s="232" t="n">
        <v>0</v>
      </c>
      <c r="AV171" s="232" t="n">
        <v>0</v>
      </c>
      <c r="AW171" s="232" t="n">
        <v>0</v>
      </c>
      <c r="AX171" s="232" t="n">
        <v>0</v>
      </c>
      <c r="AY171" s="232" t="n">
        <v>1</v>
      </c>
      <c r="AZ171" s="232" t="n">
        <v>0</v>
      </c>
      <c r="BA171" s="232" t="n">
        <v>0</v>
      </c>
      <c r="BB171" s="232" t="n">
        <v>0</v>
      </c>
      <c r="BC171" s="232" t="n">
        <v>0</v>
      </c>
      <c r="BD171" s="232" t="n">
        <v>1</v>
      </c>
      <c r="BE171" s="232" t="n">
        <v>0</v>
      </c>
      <c r="BF171" s="232" t="n">
        <v>0</v>
      </c>
      <c r="BG171" s="232" t="n">
        <v>0</v>
      </c>
      <c r="BH171" s="232" t="n">
        <v>0</v>
      </c>
      <c r="BI171" s="232"/>
      <c r="BJ171" s="232"/>
      <c r="BK171" s="232"/>
      <c r="BM171" s="217"/>
      <c r="BN171" s="232"/>
      <c r="BO171" s="232"/>
      <c r="BP171" s="232"/>
      <c r="BS171" s="232"/>
      <c r="BT171" s="232"/>
      <c r="BU171" s="232"/>
      <c r="BW171" s="217"/>
      <c r="BX171" s="233"/>
      <c r="BY171" s="233"/>
      <c r="BZ171" s="233"/>
      <c r="CA171" s="233"/>
      <c r="CB171" s="234"/>
      <c r="CC171" s="233"/>
      <c r="CD171" s="233"/>
      <c r="CE171" s="233"/>
      <c r="CF171" s="233"/>
      <c r="CG171" s="234"/>
      <c r="CH171" s="233"/>
      <c r="CI171" s="233"/>
      <c r="CJ171" s="233"/>
      <c r="CK171" s="233"/>
      <c r="CL171" s="234"/>
      <c r="CM171" s="233"/>
      <c r="CN171" s="233"/>
      <c r="CO171" s="233"/>
      <c r="CP171" s="233"/>
      <c r="CQ171" s="234"/>
      <c r="CR171" s="233"/>
      <c r="CS171" s="233"/>
      <c r="CT171" s="233"/>
      <c r="CU171" s="233"/>
      <c r="CV171" s="234"/>
      <c r="CW171" s="233"/>
      <c r="CX171" s="233"/>
      <c r="CY171" s="233"/>
      <c r="CZ171" s="233"/>
      <c r="DA171" s="234"/>
      <c r="DB171" s="233"/>
      <c r="DC171" s="233"/>
      <c r="DD171" s="233"/>
      <c r="DE171" s="233"/>
      <c r="DF171" s="234"/>
      <c r="DG171" s="233"/>
      <c r="DH171" s="233"/>
      <c r="DI171" s="233"/>
      <c r="DJ171" s="233"/>
      <c r="DK171" s="234"/>
    </row>
    <row r="172" customFormat="false" ht="12.75" hidden="false" customHeight="false" outlineLevel="0" collapsed="false">
      <c r="A172" s="232" t="n">
        <v>1</v>
      </c>
      <c r="B172" s="232" t="n">
        <v>0</v>
      </c>
      <c r="C172" s="232" t="n">
        <v>0</v>
      </c>
      <c r="D172" s="232" t="n">
        <v>0</v>
      </c>
      <c r="E172" s="232" t="n">
        <v>0</v>
      </c>
      <c r="F172" s="232" t="n">
        <v>1</v>
      </c>
      <c r="G172" s="232" t="n">
        <v>0</v>
      </c>
      <c r="H172" s="232" t="n">
        <v>0</v>
      </c>
      <c r="I172" s="232" t="n">
        <v>0</v>
      </c>
      <c r="J172" s="235" t="n">
        <v>0</v>
      </c>
      <c r="K172" s="232" t="n">
        <v>1</v>
      </c>
      <c r="L172" s="232" t="n">
        <v>0</v>
      </c>
      <c r="M172" s="232" t="n">
        <v>0</v>
      </c>
      <c r="N172" s="232" t="n">
        <v>0</v>
      </c>
      <c r="O172" s="232" t="n">
        <v>0</v>
      </c>
      <c r="P172" s="232" t="n">
        <v>1</v>
      </c>
      <c r="Q172" s="232" t="n">
        <v>0</v>
      </c>
      <c r="R172" s="232" t="n">
        <v>0</v>
      </c>
      <c r="S172" s="232" t="n">
        <v>0</v>
      </c>
      <c r="T172" s="232" t="n">
        <v>0</v>
      </c>
      <c r="U172" s="231" t="n">
        <v>1</v>
      </c>
      <c r="V172" s="231" t="n">
        <v>0</v>
      </c>
      <c r="W172" s="231" t="n">
        <v>0</v>
      </c>
      <c r="X172" s="231" t="n">
        <v>0</v>
      </c>
      <c r="Y172" s="231" t="n">
        <v>0</v>
      </c>
      <c r="Z172" s="232" t="n">
        <v>1</v>
      </c>
      <c r="AA172" s="232" t="n">
        <v>0</v>
      </c>
      <c r="AB172" s="232" t="n">
        <v>0</v>
      </c>
      <c r="AC172" s="232" t="n">
        <v>0</v>
      </c>
      <c r="AD172" s="232" t="n">
        <v>0</v>
      </c>
      <c r="AE172" s="232" t="n">
        <v>1</v>
      </c>
      <c r="AF172" s="232" t="n">
        <v>0</v>
      </c>
      <c r="AG172" s="232" t="n">
        <v>0</v>
      </c>
      <c r="AH172" s="232" t="n">
        <v>0</v>
      </c>
      <c r="AI172" s="232" t="n">
        <v>0</v>
      </c>
      <c r="AJ172" s="232" t="n">
        <v>1</v>
      </c>
      <c r="AK172" s="232" t="n">
        <v>0</v>
      </c>
      <c r="AL172" s="232" t="n">
        <v>0</v>
      </c>
      <c r="AM172" s="232" t="n">
        <v>0</v>
      </c>
      <c r="AN172" s="232" t="n">
        <v>0</v>
      </c>
      <c r="AO172" s="232" t="n">
        <v>1</v>
      </c>
      <c r="AP172" s="232" t="n">
        <v>0</v>
      </c>
      <c r="AQ172" s="232" t="n">
        <v>0</v>
      </c>
      <c r="AR172" s="232" t="n">
        <v>0</v>
      </c>
      <c r="AS172" s="232" t="n">
        <v>0</v>
      </c>
      <c r="AT172" s="232" t="n">
        <v>1</v>
      </c>
      <c r="AU172" s="232" t="n">
        <v>0</v>
      </c>
      <c r="AV172" s="232" t="n">
        <v>0</v>
      </c>
      <c r="AW172" s="232" t="n">
        <v>0</v>
      </c>
      <c r="AX172" s="232" t="n">
        <v>0</v>
      </c>
      <c r="AY172" s="232" t="n">
        <v>1</v>
      </c>
      <c r="AZ172" s="232" t="n">
        <v>0</v>
      </c>
      <c r="BA172" s="232" t="n">
        <v>0</v>
      </c>
      <c r="BB172" s="232" t="n">
        <v>0</v>
      </c>
      <c r="BC172" s="232" t="n">
        <v>0</v>
      </c>
      <c r="BD172" s="232" t="n">
        <v>1</v>
      </c>
      <c r="BE172" s="232" t="n">
        <v>0</v>
      </c>
      <c r="BF172" s="232" t="n">
        <v>0</v>
      </c>
      <c r="BG172" s="232" t="n">
        <v>0</v>
      </c>
      <c r="BH172" s="232" t="n">
        <v>0</v>
      </c>
      <c r="BI172" s="232"/>
      <c r="BJ172" s="232"/>
      <c r="BK172" s="232"/>
      <c r="BM172" s="217"/>
      <c r="BN172" s="232"/>
      <c r="BO172" s="232"/>
      <c r="BP172" s="232"/>
      <c r="BS172" s="232"/>
      <c r="BT172" s="232"/>
      <c r="BU172" s="232"/>
      <c r="BW172" s="217"/>
      <c r="BX172" s="233"/>
      <c r="BY172" s="233"/>
      <c r="BZ172" s="233"/>
      <c r="CA172" s="233"/>
      <c r="CB172" s="234"/>
      <c r="CC172" s="233"/>
      <c r="CD172" s="233"/>
      <c r="CE172" s="233"/>
      <c r="CF172" s="233"/>
      <c r="CG172" s="234"/>
      <c r="CH172" s="233"/>
      <c r="CI172" s="233"/>
      <c r="CJ172" s="233"/>
      <c r="CK172" s="233"/>
      <c r="CL172" s="234"/>
      <c r="CM172" s="233"/>
      <c r="CN172" s="233"/>
      <c r="CO172" s="233"/>
      <c r="CP172" s="233"/>
      <c r="CQ172" s="234"/>
      <c r="CR172" s="233"/>
      <c r="CS172" s="233"/>
      <c r="CT172" s="233"/>
      <c r="CU172" s="233"/>
      <c r="CV172" s="234"/>
      <c r="CW172" s="233"/>
      <c r="CX172" s="233"/>
      <c r="CY172" s="233"/>
      <c r="CZ172" s="233"/>
      <c r="DA172" s="234"/>
      <c r="DB172" s="233"/>
      <c r="DC172" s="233"/>
      <c r="DD172" s="233"/>
      <c r="DE172" s="233"/>
      <c r="DF172" s="234"/>
      <c r="DG172" s="233"/>
      <c r="DH172" s="233"/>
      <c r="DI172" s="233"/>
      <c r="DJ172" s="233"/>
      <c r="DK172" s="234"/>
    </row>
    <row r="173" customFormat="false" ht="12.75" hidden="false" customHeight="false" outlineLevel="0" collapsed="false">
      <c r="A173" s="232" t="n">
        <v>1</v>
      </c>
      <c r="B173" s="232" t="n">
        <v>0</v>
      </c>
      <c r="C173" s="232" t="n">
        <v>0</v>
      </c>
      <c r="D173" s="232" t="n">
        <v>0</v>
      </c>
      <c r="E173" s="232" t="n">
        <v>0</v>
      </c>
      <c r="F173" s="232" t="n">
        <v>1</v>
      </c>
      <c r="G173" s="232" t="n">
        <v>0</v>
      </c>
      <c r="H173" s="232" t="n">
        <v>0</v>
      </c>
      <c r="I173" s="232" t="n">
        <v>0</v>
      </c>
      <c r="J173" s="235" t="n">
        <v>0</v>
      </c>
      <c r="K173" s="232" t="n">
        <v>1</v>
      </c>
      <c r="L173" s="232" t="n">
        <v>0</v>
      </c>
      <c r="M173" s="232" t="n">
        <v>0</v>
      </c>
      <c r="N173" s="232" t="n">
        <v>0</v>
      </c>
      <c r="O173" s="232" t="n">
        <v>0</v>
      </c>
      <c r="P173" s="232" t="n">
        <v>1</v>
      </c>
      <c r="Q173" s="232" t="n">
        <v>0</v>
      </c>
      <c r="R173" s="232" t="n">
        <v>0</v>
      </c>
      <c r="S173" s="232" t="n">
        <v>0</v>
      </c>
      <c r="T173" s="232" t="n">
        <v>0</v>
      </c>
      <c r="U173" s="231" t="n">
        <v>1</v>
      </c>
      <c r="V173" s="231" t="n">
        <v>0</v>
      </c>
      <c r="W173" s="231" t="n">
        <v>0</v>
      </c>
      <c r="X173" s="231" t="n">
        <v>0</v>
      </c>
      <c r="Y173" s="231" t="n">
        <v>0</v>
      </c>
      <c r="Z173" s="232" t="n">
        <v>1</v>
      </c>
      <c r="AA173" s="232" t="n">
        <v>0</v>
      </c>
      <c r="AB173" s="232" t="n">
        <v>0</v>
      </c>
      <c r="AC173" s="232" t="n">
        <v>0</v>
      </c>
      <c r="AD173" s="232" t="n">
        <v>0</v>
      </c>
      <c r="AE173" s="232" t="n">
        <v>1</v>
      </c>
      <c r="AF173" s="232" t="n">
        <v>0</v>
      </c>
      <c r="AG173" s="232" t="n">
        <v>0</v>
      </c>
      <c r="AH173" s="232" t="n">
        <v>0</v>
      </c>
      <c r="AI173" s="232" t="n">
        <v>0</v>
      </c>
      <c r="AJ173" s="232" t="n">
        <v>1</v>
      </c>
      <c r="AK173" s="232" t="n">
        <v>0</v>
      </c>
      <c r="AL173" s="232" t="n">
        <v>0</v>
      </c>
      <c r="AM173" s="232" t="n">
        <v>0</v>
      </c>
      <c r="AN173" s="232" t="n">
        <v>0</v>
      </c>
      <c r="AO173" s="232" t="n">
        <v>1</v>
      </c>
      <c r="AP173" s="232" t="n">
        <v>0</v>
      </c>
      <c r="AQ173" s="232" t="n">
        <v>0</v>
      </c>
      <c r="AR173" s="232" t="n">
        <v>0</v>
      </c>
      <c r="AS173" s="232" t="n">
        <v>0</v>
      </c>
      <c r="AT173" s="232" t="n">
        <v>1</v>
      </c>
      <c r="AU173" s="232" t="n">
        <v>0</v>
      </c>
      <c r="AV173" s="232" t="n">
        <v>0</v>
      </c>
      <c r="AW173" s="232" t="n">
        <v>0</v>
      </c>
      <c r="AX173" s="232" t="n">
        <v>0</v>
      </c>
      <c r="AY173" s="232" t="n">
        <v>1</v>
      </c>
      <c r="AZ173" s="232" t="n">
        <v>0</v>
      </c>
      <c r="BA173" s="232" t="n">
        <v>0</v>
      </c>
      <c r="BB173" s="232" t="n">
        <v>0</v>
      </c>
      <c r="BC173" s="232" t="n">
        <v>0</v>
      </c>
      <c r="BD173" s="232" t="n">
        <v>1</v>
      </c>
      <c r="BE173" s="232" t="n">
        <v>0</v>
      </c>
      <c r="BF173" s="232" t="n">
        <v>0</v>
      </c>
      <c r="BG173" s="232" t="n">
        <v>0</v>
      </c>
      <c r="BH173" s="232" t="n">
        <v>0</v>
      </c>
      <c r="BI173" s="232"/>
      <c r="BJ173" s="232"/>
      <c r="BK173" s="232"/>
      <c r="BM173" s="217"/>
      <c r="BN173" s="232"/>
      <c r="BO173" s="232"/>
      <c r="BP173" s="232"/>
      <c r="BS173" s="232"/>
      <c r="BT173" s="232"/>
      <c r="BU173" s="232"/>
      <c r="BW173" s="217"/>
      <c r="BX173" s="233"/>
      <c r="BY173" s="233"/>
      <c r="BZ173" s="233"/>
      <c r="CA173" s="233"/>
      <c r="CB173" s="234"/>
      <c r="CC173" s="233"/>
      <c r="CD173" s="233"/>
      <c r="CE173" s="233"/>
      <c r="CF173" s="233"/>
      <c r="CG173" s="234"/>
      <c r="CH173" s="233"/>
      <c r="CI173" s="233"/>
      <c r="CJ173" s="233"/>
      <c r="CK173" s="233"/>
      <c r="CL173" s="234"/>
      <c r="CM173" s="233"/>
      <c r="CN173" s="233"/>
      <c r="CO173" s="233"/>
      <c r="CP173" s="233"/>
      <c r="CQ173" s="234"/>
      <c r="CR173" s="233"/>
      <c r="CS173" s="233"/>
      <c r="CT173" s="233"/>
      <c r="CU173" s="233"/>
      <c r="CV173" s="234"/>
      <c r="CW173" s="233"/>
      <c r="CX173" s="233"/>
      <c r="CY173" s="233"/>
      <c r="CZ173" s="233"/>
      <c r="DA173" s="234"/>
      <c r="DB173" s="233"/>
      <c r="DC173" s="233"/>
      <c r="DD173" s="233"/>
      <c r="DE173" s="233"/>
      <c r="DF173" s="234"/>
      <c r="DG173" s="233"/>
      <c r="DH173" s="233"/>
      <c r="DI173" s="233"/>
      <c r="DJ173" s="233"/>
      <c r="DK173" s="234"/>
    </row>
    <row r="174" customFormat="false" ht="12.75" hidden="false" customHeight="false" outlineLevel="0" collapsed="false">
      <c r="A174" s="232" t="n">
        <v>1</v>
      </c>
      <c r="B174" s="232" t="n">
        <v>0</v>
      </c>
      <c r="C174" s="232" t="n">
        <v>0</v>
      </c>
      <c r="D174" s="232" t="n">
        <v>0</v>
      </c>
      <c r="E174" s="232" t="n">
        <v>0</v>
      </c>
      <c r="F174" s="232" t="n">
        <v>1</v>
      </c>
      <c r="G174" s="232" t="n">
        <v>0</v>
      </c>
      <c r="H174" s="232" t="n">
        <v>0</v>
      </c>
      <c r="I174" s="232" t="n">
        <v>0</v>
      </c>
      <c r="J174" s="235" t="n">
        <v>0</v>
      </c>
      <c r="K174" s="232" t="n">
        <v>1</v>
      </c>
      <c r="L174" s="232" t="n">
        <v>0</v>
      </c>
      <c r="M174" s="232" t="n">
        <v>0</v>
      </c>
      <c r="N174" s="232" t="n">
        <v>0</v>
      </c>
      <c r="O174" s="232" t="n">
        <v>0</v>
      </c>
      <c r="P174" s="232" t="n">
        <v>1</v>
      </c>
      <c r="Q174" s="232" t="n">
        <v>0</v>
      </c>
      <c r="R174" s="232" t="n">
        <v>0</v>
      </c>
      <c r="S174" s="232" t="n">
        <v>0</v>
      </c>
      <c r="T174" s="232" t="n">
        <v>0</v>
      </c>
      <c r="U174" s="231" t="n">
        <v>1</v>
      </c>
      <c r="V174" s="231" t="n">
        <v>0</v>
      </c>
      <c r="W174" s="231" t="n">
        <v>0</v>
      </c>
      <c r="X174" s="231" t="n">
        <v>0</v>
      </c>
      <c r="Y174" s="231" t="n">
        <v>0</v>
      </c>
      <c r="Z174" s="232" t="n">
        <v>1</v>
      </c>
      <c r="AA174" s="232" t="n">
        <v>0</v>
      </c>
      <c r="AB174" s="232" t="n">
        <v>0</v>
      </c>
      <c r="AC174" s="232" t="n">
        <v>0</v>
      </c>
      <c r="AD174" s="232" t="n">
        <v>0</v>
      </c>
      <c r="AE174" s="232" t="n">
        <v>1</v>
      </c>
      <c r="AF174" s="232" t="n">
        <v>0</v>
      </c>
      <c r="AG174" s="232" t="n">
        <v>0</v>
      </c>
      <c r="AH174" s="232" t="n">
        <v>0</v>
      </c>
      <c r="AI174" s="232" t="n">
        <v>0</v>
      </c>
      <c r="AJ174" s="232" t="n">
        <v>1</v>
      </c>
      <c r="AK174" s="232" t="n">
        <v>0</v>
      </c>
      <c r="AL174" s="232" t="n">
        <v>0</v>
      </c>
      <c r="AM174" s="232" t="n">
        <v>0</v>
      </c>
      <c r="AN174" s="232" t="n">
        <v>0</v>
      </c>
      <c r="AO174" s="232" t="n">
        <v>1</v>
      </c>
      <c r="AP174" s="232" t="n">
        <v>0</v>
      </c>
      <c r="AQ174" s="232" t="n">
        <v>0</v>
      </c>
      <c r="AR174" s="232" t="n">
        <v>0</v>
      </c>
      <c r="AS174" s="232" t="n">
        <v>0</v>
      </c>
      <c r="AT174" s="232" t="n">
        <v>1</v>
      </c>
      <c r="AU174" s="232" t="n">
        <v>0</v>
      </c>
      <c r="AV174" s="232" t="n">
        <v>0</v>
      </c>
      <c r="AW174" s="232" t="n">
        <v>0</v>
      </c>
      <c r="AX174" s="232" t="n">
        <v>0</v>
      </c>
      <c r="AY174" s="232" t="n">
        <v>1</v>
      </c>
      <c r="AZ174" s="232" t="n">
        <v>0</v>
      </c>
      <c r="BA174" s="232" t="n">
        <v>0</v>
      </c>
      <c r="BB174" s="232" t="n">
        <v>0</v>
      </c>
      <c r="BC174" s="232" t="n">
        <v>0</v>
      </c>
      <c r="BD174" s="232" t="n">
        <v>1</v>
      </c>
      <c r="BE174" s="232" t="n">
        <v>0</v>
      </c>
      <c r="BF174" s="232" t="n">
        <v>0</v>
      </c>
      <c r="BG174" s="232" t="n">
        <v>0</v>
      </c>
      <c r="BH174" s="232" t="n">
        <v>0</v>
      </c>
      <c r="BI174" s="232"/>
      <c r="BJ174" s="232"/>
      <c r="BK174" s="232"/>
      <c r="BM174" s="217"/>
      <c r="BN174" s="232"/>
      <c r="BO174" s="232"/>
      <c r="BP174" s="232"/>
      <c r="BS174" s="232"/>
      <c r="BT174" s="232"/>
      <c r="BU174" s="232"/>
      <c r="BW174" s="217"/>
      <c r="BX174" s="233"/>
      <c r="BY174" s="233"/>
      <c r="BZ174" s="233"/>
      <c r="CA174" s="233"/>
      <c r="CB174" s="234"/>
      <c r="CC174" s="233"/>
      <c r="CD174" s="233"/>
      <c r="CE174" s="233"/>
      <c r="CF174" s="233"/>
      <c r="CG174" s="234"/>
      <c r="CH174" s="233"/>
      <c r="CI174" s="233"/>
      <c r="CJ174" s="233"/>
      <c r="CK174" s="233"/>
      <c r="CL174" s="234"/>
      <c r="CM174" s="233"/>
      <c r="CN174" s="233"/>
      <c r="CO174" s="233"/>
      <c r="CP174" s="233"/>
      <c r="CQ174" s="234"/>
      <c r="CR174" s="233"/>
      <c r="CS174" s="233"/>
      <c r="CT174" s="233"/>
      <c r="CU174" s="233"/>
      <c r="CV174" s="234"/>
      <c r="CW174" s="233"/>
      <c r="CX174" s="233"/>
      <c r="CY174" s="233"/>
      <c r="CZ174" s="233"/>
      <c r="DA174" s="234"/>
      <c r="DB174" s="233"/>
      <c r="DC174" s="233"/>
      <c r="DD174" s="233"/>
      <c r="DE174" s="233"/>
      <c r="DF174" s="234"/>
      <c r="DG174" s="233"/>
      <c r="DH174" s="233"/>
      <c r="DI174" s="233"/>
      <c r="DJ174" s="233"/>
      <c r="DK174" s="234"/>
    </row>
    <row r="175" customFormat="false" ht="12.75" hidden="false" customHeight="false" outlineLevel="0" collapsed="false">
      <c r="A175" s="232" t="n">
        <v>1</v>
      </c>
      <c r="B175" s="232" t="n">
        <v>0</v>
      </c>
      <c r="C175" s="232" t="n">
        <v>0</v>
      </c>
      <c r="D175" s="232" t="n">
        <v>0</v>
      </c>
      <c r="E175" s="232" t="n">
        <v>0</v>
      </c>
      <c r="F175" s="232" t="n">
        <v>1</v>
      </c>
      <c r="G175" s="232" t="n">
        <v>0</v>
      </c>
      <c r="H175" s="232" t="n">
        <v>0</v>
      </c>
      <c r="I175" s="232" t="n">
        <v>0</v>
      </c>
      <c r="J175" s="235" t="n">
        <v>0</v>
      </c>
      <c r="K175" s="232" t="n">
        <v>1</v>
      </c>
      <c r="L175" s="232" t="n">
        <v>0</v>
      </c>
      <c r="M175" s="232" t="n">
        <v>0</v>
      </c>
      <c r="N175" s="232" t="n">
        <v>0</v>
      </c>
      <c r="O175" s="232" t="n">
        <v>0</v>
      </c>
      <c r="P175" s="232" t="n">
        <v>1</v>
      </c>
      <c r="Q175" s="232" t="n">
        <v>0</v>
      </c>
      <c r="R175" s="232" t="n">
        <v>0</v>
      </c>
      <c r="S175" s="232" t="n">
        <v>0</v>
      </c>
      <c r="T175" s="232" t="n">
        <v>0</v>
      </c>
      <c r="U175" s="231" t="n">
        <v>1</v>
      </c>
      <c r="V175" s="231" t="n">
        <v>0</v>
      </c>
      <c r="W175" s="231" t="n">
        <v>0</v>
      </c>
      <c r="X175" s="231" t="n">
        <v>0</v>
      </c>
      <c r="Y175" s="231" t="n">
        <v>0</v>
      </c>
      <c r="Z175" s="232" t="n">
        <v>1</v>
      </c>
      <c r="AA175" s="232" t="n">
        <v>0</v>
      </c>
      <c r="AB175" s="232" t="n">
        <v>0</v>
      </c>
      <c r="AC175" s="232" t="n">
        <v>0</v>
      </c>
      <c r="AD175" s="232" t="n">
        <v>0</v>
      </c>
      <c r="AE175" s="232" t="n">
        <v>1</v>
      </c>
      <c r="AF175" s="232" t="n">
        <v>0</v>
      </c>
      <c r="AG175" s="232" t="n">
        <v>0</v>
      </c>
      <c r="AH175" s="232" t="n">
        <v>0</v>
      </c>
      <c r="AI175" s="232" t="n">
        <v>0</v>
      </c>
      <c r="AJ175" s="232" t="n">
        <v>1</v>
      </c>
      <c r="AK175" s="232" t="n">
        <v>0</v>
      </c>
      <c r="AL175" s="232" t="n">
        <v>0</v>
      </c>
      <c r="AM175" s="232" t="n">
        <v>0</v>
      </c>
      <c r="AN175" s="232" t="n">
        <v>0</v>
      </c>
      <c r="AO175" s="232" t="n">
        <v>1</v>
      </c>
      <c r="AP175" s="232" t="n">
        <v>0</v>
      </c>
      <c r="AQ175" s="232" t="n">
        <v>0</v>
      </c>
      <c r="AR175" s="232" t="n">
        <v>0</v>
      </c>
      <c r="AS175" s="232" t="n">
        <v>0</v>
      </c>
      <c r="AT175" s="232" t="n">
        <v>1</v>
      </c>
      <c r="AU175" s="232" t="n">
        <v>0</v>
      </c>
      <c r="AV175" s="232" t="n">
        <v>0</v>
      </c>
      <c r="AW175" s="232" t="n">
        <v>0</v>
      </c>
      <c r="AX175" s="232" t="n">
        <v>0</v>
      </c>
      <c r="AY175" s="232" t="n">
        <v>1</v>
      </c>
      <c r="AZ175" s="232" t="n">
        <v>0</v>
      </c>
      <c r="BA175" s="232" t="n">
        <v>0</v>
      </c>
      <c r="BB175" s="232" t="n">
        <v>0</v>
      </c>
      <c r="BC175" s="232" t="n">
        <v>0</v>
      </c>
      <c r="BD175" s="232" t="n">
        <v>1</v>
      </c>
      <c r="BE175" s="232" t="n">
        <v>0</v>
      </c>
      <c r="BF175" s="232" t="n">
        <v>0</v>
      </c>
      <c r="BG175" s="232" t="n">
        <v>0</v>
      </c>
      <c r="BH175" s="232" t="n">
        <v>0</v>
      </c>
      <c r="BI175" s="232"/>
      <c r="BJ175" s="232"/>
      <c r="BK175" s="232"/>
      <c r="BM175" s="217"/>
      <c r="BN175" s="232"/>
      <c r="BO175" s="232"/>
      <c r="BP175" s="232"/>
      <c r="BS175" s="232"/>
      <c r="BT175" s="232"/>
      <c r="BU175" s="232"/>
      <c r="BW175" s="217"/>
      <c r="BX175" s="233"/>
      <c r="BY175" s="233"/>
      <c r="BZ175" s="233"/>
      <c r="CA175" s="233"/>
      <c r="CB175" s="234"/>
      <c r="CC175" s="233"/>
      <c r="CD175" s="233"/>
      <c r="CE175" s="233"/>
      <c r="CF175" s="233"/>
      <c r="CG175" s="234"/>
      <c r="CH175" s="233"/>
      <c r="CI175" s="233"/>
      <c r="CJ175" s="233"/>
      <c r="CK175" s="233"/>
      <c r="CL175" s="234"/>
      <c r="CM175" s="233"/>
      <c r="CN175" s="233"/>
      <c r="CO175" s="233"/>
      <c r="CP175" s="233"/>
      <c r="CQ175" s="234"/>
      <c r="CR175" s="233"/>
      <c r="CS175" s="233"/>
      <c r="CT175" s="233"/>
      <c r="CU175" s="233"/>
      <c r="CV175" s="234"/>
      <c r="CW175" s="233"/>
      <c r="CX175" s="233"/>
      <c r="CY175" s="233"/>
      <c r="CZ175" s="233"/>
      <c r="DA175" s="234"/>
      <c r="DB175" s="233"/>
      <c r="DC175" s="233"/>
      <c r="DD175" s="233"/>
      <c r="DE175" s="233"/>
      <c r="DF175" s="234"/>
      <c r="DG175" s="233"/>
      <c r="DH175" s="233"/>
      <c r="DI175" s="233"/>
      <c r="DJ175" s="233"/>
      <c r="DK175" s="234"/>
    </row>
    <row r="176" customFormat="false" ht="12.75" hidden="false" customHeight="false" outlineLevel="0" collapsed="false">
      <c r="A176" s="232" t="n">
        <v>1</v>
      </c>
      <c r="B176" s="232" t="n">
        <v>0</v>
      </c>
      <c r="C176" s="232" t="n">
        <v>0</v>
      </c>
      <c r="D176" s="232" t="n">
        <v>0</v>
      </c>
      <c r="E176" s="232" t="n">
        <v>0</v>
      </c>
      <c r="F176" s="232" t="n">
        <v>1</v>
      </c>
      <c r="G176" s="232" t="n">
        <v>0</v>
      </c>
      <c r="H176" s="232" t="n">
        <v>0</v>
      </c>
      <c r="I176" s="232" t="n">
        <v>0</v>
      </c>
      <c r="J176" s="235" t="n">
        <v>0</v>
      </c>
      <c r="K176" s="232" t="n">
        <v>1</v>
      </c>
      <c r="L176" s="232" t="n">
        <v>0</v>
      </c>
      <c r="M176" s="232" t="n">
        <v>0</v>
      </c>
      <c r="N176" s="232" t="n">
        <v>0</v>
      </c>
      <c r="O176" s="232" t="n">
        <v>0</v>
      </c>
      <c r="P176" s="232" t="n">
        <v>1</v>
      </c>
      <c r="Q176" s="232" t="n">
        <v>0</v>
      </c>
      <c r="R176" s="232" t="n">
        <v>0</v>
      </c>
      <c r="S176" s="232" t="n">
        <v>0</v>
      </c>
      <c r="T176" s="232" t="n">
        <v>0</v>
      </c>
      <c r="U176" s="231" t="n">
        <v>1</v>
      </c>
      <c r="V176" s="231" t="n">
        <v>0</v>
      </c>
      <c r="W176" s="231" t="n">
        <v>0</v>
      </c>
      <c r="X176" s="231" t="n">
        <v>0</v>
      </c>
      <c r="Y176" s="231" t="n">
        <v>0</v>
      </c>
      <c r="Z176" s="232" t="n">
        <v>1</v>
      </c>
      <c r="AA176" s="232" t="n">
        <v>0</v>
      </c>
      <c r="AB176" s="232" t="n">
        <v>0</v>
      </c>
      <c r="AC176" s="232" t="n">
        <v>0</v>
      </c>
      <c r="AD176" s="232" t="n">
        <v>0</v>
      </c>
      <c r="AE176" s="232" t="n">
        <v>1</v>
      </c>
      <c r="AF176" s="232" t="n">
        <v>0</v>
      </c>
      <c r="AG176" s="232" t="n">
        <v>0</v>
      </c>
      <c r="AH176" s="232" t="n">
        <v>0</v>
      </c>
      <c r="AI176" s="232" t="n">
        <v>0</v>
      </c>
      <c r="AJ176" s="232" t="n">
        <v>1</v>
      </c>
      <c r="AK176" s="232" t="n">
        <v>0</v>
      </c>
      <c r="AL176" s="232" t="n">
        <v>0</v>
      </c>
      <c r="AM176" s="232" t="n">
        <v>0</v>
      </c>
      <c r="AN176" s="232" t="n">
        <v>0</v>
      </c>
      <c r="AO176" s="232" t="n">
        <v>1</v>
      </c>
      <c r="AP176" s="232" t="n">
        <v>0</v>
      </c>
      <c r="AQ176" s="232" t="n">
        <v>0</v>
      </c>
      <c r="AR176" s="232" t="n">
        <v>0</v>
      </c>
      <c r="AS176" s="232" t="n">
        <v>0</v>
      </c>
      <c r="AT176" s="232" t="n">
        <v>1</v>
      </c>
      <c r="AU176" s="232" t="n">
        <v>0</v>
      </c>
      <c r="AV176" s="232" t="n">
        <v>0</v>
      </c>
      <c r="AW176" s="232" t="n">
        <v>0</v>
      </c>
      <c r="AX176" s="232" t="n">
        <v>0</v>
      </c>
      <c r="AY176" s="232" t="n">
        <v>1</v>
      </c>
      <c r="AZ176" s="232" t="n">
        <v>0</v>
      </c>
      <c r="BA176" s="232" t="n">
        <v>0</v>
      </c>
      <c r="BB176" s="232" t="n">
        <v>0</v>
      </c>
      <c r="BC176" s="232" t="n">
        <v>0</v>
      </c>
      <c r="BD176" s="232" t="n">
        <v>1</v>
      </c>
      <c r="BE176" s="232" t="n">
        <v>0</v>
      </c>
      <c r="BF176" s="232" t="n">
        <v>0</v>
      </c>
      <c r="BG176" s="232" t="n">
        <v>0</v>
      </c>
      <c r="BH176" s="232" t="n">
        <v>0</v>
      </c>
      <c r="BI176" s="232"/>
      <c r="BJ176" s="232"/>
      <c r="BK176" s="232"/>
      <c r="BM176" s="217"/>
      <c r="BN176" s="232"/>
      <c r="BO176" s="232"/>
      <c r="BP176" s="232"/>
      <c r="BS176" s="232"/>
      <c r="BT176" s="232"/>
      <c r="BU176" s="232"/>
      <c r="BW176" s="217"/>
      <c r="BX176" s="233"/>
      <c r="BY176" s="233"/>
      <c r="BZ176" s="233"/>
      <c r="CA176" s="233"/>
      <c r="CB176" s="234"/>
      <c r="CC176" s="233"/>
      <c r="CD176" s="233"/>
      <c r="CE176" s="233"/>
      <c r="CF176" s="233"/>
      <c r="CG176" s="234"/>
      <c r="CH176" s="233"/>
      <c r="CI176" s="233"/>
      <c r="CJ176" s="233"/>
      <c r="CK176" s="233"/>
      <c r="CL176" s="234"/>
      <c r="CM176" s="233"/>
      <c r="CN176" s="233"/>
      <c r="CO176" s="233"/>
      <c r="CP176" s="233"/>
      <c r="CQ176" s="234"/>
      <c r="CR176" s="233"/>
      <c r="CS176" s="233"/>
      <c r="CT176" s="233"/>
      <c r="CU176" s="233"/>
      <c r="CV176" s="234"/>
      <c r="CW176" s="233"/>
      <c r="CX176" s="233"/>
      <c r="CY176" s="233"/>
      <c r="CZ176" s="233"/>
      <c r="DA176" s="234"/>
      <c r="DB176" s="233"/>
      <c r="DC176" s="233"/>
      <c r="DD176" s="233"/>
      <c r="DE176" s="233"/>
      <c r="DF176" s="234"/>
      <c r="DG176" s="233"/>
      <c r="DH176" s="233"/>
      <c r="DI176" s="233"/>
      <c r="DJ176" s="233"/>
      <c r="DK176" s="234"/>
    </row>
    <row r="177" customFormat="false" ht="12.75" hidden="false" customHeight="false" outlineLevel="0" collapsed="false">
      <c r="A177" s="232" t="n">
        <v>1</v>
      </c>
      <c r="B177" s="232" t="n">
        <v>0</v>
      </c>
      <c r="C177" s="232" t="n">
        <v>0</v>
      </c>
      <c r="D177" s="232" t="n">
        <v>0</v>
      </c>
      <c r="E177" s="232" t="n">
        <v>0</v>
      </c>
      <c r="F177" s="232" t="n">
        <v>1</v>
      </c>
      <c r="G177" s="232" t="n">
        <v>0</v>
      </c>
      <c r="H177" s="232" t="n">
        <v>0</v>
      </c>
      <c r="I177" s="232" t="n">
        <v>0</v>
      </c>
      <c r="J177" s="235" t="n">
        <v>0</v>
      </c>
      <c r="K177" s="232" t="n">
        <v>1</v>
      </c>
      <c r="L177" s="232" t="n">
        <v>0</v>
      </c>
      <c r="M177" s="232" t="n">
        <v>0</v>
      </c>
      <c r="N177" s="232" t="n">
        <v>0</v>
      </c>
      <c r="O177" s="232" t="n">
        <v>0</v>
      </c>
      <c r="P177" s="232" t="n">
        <v>1</v>
      </c>
      <c r="Q177" s="232" t="n">
        <v>0</v>
      </c>
      <c r="R177" s="232" t="n">
        <v>0</v>
      </c>
      <c r="S177" s="232" t="n">
        <v>0</v>
      </c>
      <c r="T177" s="232" t="n">
        <v>0</v>
      </c>
      <c r="U177" s="231" t="n">
        <v>1</v>
      </c>
      <c r="V177" s="231" t="n">
        <v>0</v>
      </c>
      <c r="W177" s="231" t="n">
        <v>0</v>
      </c>
      <c r="X177" s="231" t="n">
        <v>0</v>
      </c>
      <c r="Y177" s="231" t="n">
        <v>0</v>
      </c>
      <c r="Z177" s="232" t="n">
        <v>1</v>
      </c>
      <c r="AA177" s="232" t="n">
        <v>0</v>
      </c>
      <c r="AB177" s="232" t="n">
        <v>0</v>
      </c>
      <c r="AC177" s="232" t="n">
        <v>0</v>
      </c>
      <c r="AD177" s="232" t="n">
        <v>0</v>
      </c>
      <c r="AE177" s="232" t="n">
        <v>1</v>
      </c>
      <c r="AF177" s="232" t="n">
        <v>0</v>
      </c>
      <c r="AG177" s="232" t="n">
        <v>0</v>
      </c>
      <c r="AH177" s="232" t="n">
        <v>0</v>
      </c>
      <c r="AI177" s="232" t="n">
        <v>0</v>
      </c>
      <c r="AJ177" s="232" t="n">
        <v>1</v>
      </c>
      <c r="AK177" s="232" t="n">
        <v>0</v>
      </c>
      <c r="AL177" s="232" t="n">
        <v>0</v>
      </c>
      <c r="AM177" s="232" t="n">
        <v>0</v>
      </c>
      <c r="AN177" s="232" t="n">
        <v>0</v>
      </c>
      <c r="AO177" s="232" t="n">
        <v>1</v>
      </c>
      <c r="AP177" s="232" t="n">
        <v>0</v>
      </c>
      <c r="AQ177" s="232" t="n">
        <v>0</v>
      </c>
      <c r="AR177" s="232" t="n">
        <v>0</v>
      </c>
      <c r="AS177" s="232" t="n">
        <v>0</v>
      </c>
      <c r="AT177" s="232" t="n">
        <v>1</v>
      </c>
      <c r="AU177" s="232" t="n">
        <v>0</v>
      </c>
      <c r="AV177" s="232" t="n">
        <v>0</v>
      </c>
      <c r="AW177" s="232" t="n">
        <v>0</v>
      </c>
      <c r="AX177" s="232" t="n">
        <v>0</v>
      </c>
      <c r="AY177" s="232" t="n">
        <v>1</v>
      </c>
      <c r="AZ177" s="232" t="n">
        <v>0</v>
      </c>
      <c r="BA177" s="232" t="n">
        <v>0</v>
      </c>
      <c r="BB177" s="232" t="n">
        <v>0</v>
      </c>
      <c r="BC177" s="232" t="n">
        <v>0</v>
      </c>
      <c r="BD177" s="232" t="n">
        <v>1</v>
      </c>
      <c r="BE177" s="232" t="n">
        <v>0</v>
      </c>
      <c r="BF177" s="232" t="n">
        <v>0</v>
      </c>
      <c r="BG177" s="232" t="n">
        <v>0</v>
      </c>
      <c r="BH177" s="232" t="n">
        <v>0</v>
      </c>
      <c r="BI177" s="232"/>
      <c r="BJ177" s="232"/>
      <c r="BK177" s="232"/>
      <c r="BM177" s="217"/>
      <c r="BN177" s="232"/>
      <c r="BO177" s="232"/>
      <c r="BP177" s="232"/>
      <c r="BS177" s="232"/>
      <c r="BT177" s="232"/>
      <c r="BU177" s="232"/>
      <c r="BW177" s="217"/>
      <c r="BX177" s="233"/>
      <c r="BY177" s="233"/>
      <c r="BZ177" s="233"/>
      <c r="CA177" s="233"/>
      <c r="CB177" s="234"/>
      <c r="CC177" s="233"/>
      <c r="CD177" s="233"/>
      <c r="CE177" s="233"/>
      <c r="CF177" s="233"/>
      <c r="CG177" s="234"/>
      <c r="CH177" s="233"/>
      <c r="CI177" s="233"/>
      <c r="CJ177" s="233"/>
      <c r="CK177" s="233"/>
      <c r="CL177" s="234"/>
      <c r="CM177" s="233"/>
      <c r="CN177" s="233"/>
      <c r="CO177" s="233"/>
      <c r="CP177" s="233"/>
      <c r="CQ177" s="234"/>
      <c r="CR177" s="233"/>
      <c r="CS177" s="233"/>
      <c r="CT177" s="233"/>
      <c r="CU177" s="233"/>
      <c r="CV177" s="234"/>
      <c r="CW177" s="233"/>
      <c r="CX177" s="233"/>
      <c r="CY177" s="233"/>
      <c r="CZ177" s="233"/>
      <c r="DA177" s="234"/>
      <c r="DB177" s="233"/>
      <c r="DC177" s="233"/>
      <c r="DD177" s="233"/>
      <c r="DE177" s="233"/>
      <c r="DF177" s="234"/>
      <c r="DG177" s="233"/>
      <c r="DH177" s="233"/>
      <c r="DI177" s="233"/>
      <c r="DJ177" s="233"/>
      <c r="DK177" s="234"/>
    </row>
    <row r="178" customFormat="false" ht="12.75" hidden="false" customHeight="false" outlineLevel="0" collapsed="false">
      <c r="A178" s="232" t="n">
        <v>1</v>
      </c>
      <c r="B178" s="232" t="n">
        <v>0</v>
      </c>
      <c r="C178" s="232" t="n">
        <v>0</v>
      </c>
      <c r="D178" s="232" t="n">
        <v>0</v>
      </c>
      <c r="E178" s="232" t="n">
        <v>0</v>
      </c>
      <c r="F178" s="232" t="n">
        <v>1</v>
      </c>
      <c r="G178" s="232" t="n">
        <v>0</v>
      </c>
      <c r="H178" s="232" t="n">
        <v>0</v>
      </c>
      <c r="I178" s="232" t="n">
        <v>0</v>
      </c>
      <c r="J178" s="235" t="n">
        <v>0</v>
      </c>
      <c r="K178" s="232" t="n">
        <v>1</v>
      </c>
      <c r="L178" s="232" t="n">
        <v>0</v>
      </c>
      <c r="M178" s="232" t="n">
        <v>0</v>
      </c>
      <c r="N178" s="232" t="n">
        <v>0</v>
      </c>
      <c r="O178" s="232" t="n">
        <v>0</v>
      </c>
      <c r="P178" s="232" t="n">
        <v>1</v>
      </c>
      <c r="Q178" s="232" t="n">
        <v>0</v>
      </c>
      <c r="R178" s="232" t="n">
        <v>0</v>
      </c>
      <c r="S178" s="232" t="n">
        <v>0</v>
      </c>
      <c r="T178" s="232" t="n">
        <v>0</v>
      </c>
      <c r="U178" s="231" t="n">
        <v>1</v>
      </c>
      <c r="V178" s="231" t="n">
        <v>0</v>
      </c>
      <c r="W178" s="231" t="n">
        <v>0</v>
      </c>
      <c r="X178" s="231" t="n">
        <v>0</v>
      </c>
      <c r="Y178" s="231" t="n">
        <v>0</v>
      </c>
      <c r="Z178" s="232" t="n">
        <v>1</v>
      </c>
      <c r="AA178" s="232" t="n">
        <v>0</v>
      </c>
      <c r="AB178" s="232" t="n">
        <v>0</v>
      </c>
      <c r="AC178" s="232" t="n">
        <v>0</v>
      </c>
      <c r="AD178" s="232" t="n">
        <v>0</v>
      </c>
      <c r="AE178" s="232" t="n">
        <v>1</v>
      </c>
      <c r="AF178" s="232" t="n">
        <v>0</v>
      </c>
      <c r="AG178" s="232" t="n">
        <v>0</v>
      </c>
      <c r="AH178" s="232" t="n">
        <v>0</v>
      </c>
      <c r="AI178" s="232" t="n">
        <v>0</v>
      </c>
      <c r="AJ178" s="232" t="n">
        <v>1</v>
      </c>
      <c r="AK178" s="232" t="n">
        <v>0</v>
      </c>
      <c r="AL178" s="232" t="n">
        <v>0</v>
      </c>
      <c r="AM178" s="232" t="n">
        <v>0</v>
      </c>
      <c r="AN178" s="232" t="n">
        <v>0</v>
      </c>
      <c r="AO178" s="232" t="n">
        <v>1</v>
      </c>
      <c r="AP178" s="232" t="n">
        <v>0</v>
      </c>
      <c r="AQ178" s="232" t="n">
        <v>0</v>
      </c>
      <c r="AR178" s="232" t="n">
        <v>0</v>
      </c>
      <c r="AS178" s="232" t="n">
        <v>0</v>
      </c>
      <c r="AT178" s="232" t="n">
        <v>1</v>
      </c>
      <c r="AU178" s="232" t="n">
        <v>0</v>
      </c>
      <c r="AV178" s="232" t="n">
        <v>0</v>
      </c>
      <c r="AW178" s="232" t="n">
        <v>0</v>
      </c>
      <c r="AX178" s="232" t="n">
        <v>0</v>
      </c>
      <c r="AY178" s="232" t="n">
        <v>1</v>
      </c>
      <c r="AZ178" s="232" t="n">
        <v>0</v>
      </c>
      <c r="BA178" s="232" t="n">
        <v>0</v>
      </c>
      <c r="BB178" s="232" t="n">
        <v>0</v>
      </c>
      <c r="BC178" s="232" t="n">
        <v>0</v>
      </c>
      <c r="BD178" s="232" t="n">
        <v>1</v>
      </c>
      <c r="BE178" s="232" t="n">
        <v>0</v>
      </c>
      <c r="BF178" s="232" t="n">
        <v>0</v>
      </c>
      <c r="BG178" s="232" t="n">
        <v>0</v>
      </c>
      <c r="BH178" s="232" t="n">
        <v>0</v>
      </c>
      <c r="BI178" s="232"/>
      <c r="BJ178" s="232"/>
      <c r="BK178" s="232"/>
      <c r="BM178" s="217"/>
      <c r="BN178" s="232"/>
      <c r="BO178" s="232"/>
      <c r="BP178" s="232"/>
      <c r="BS178" s="232"/>
      <c r="BT178" s="232"/>
      <c r="BU178" s="232"/>
      <c r="BW178" s="217"/>
      <c r="BX178" s="233"/>
      <c r="BY178" s="233"/>
      <c r="BZ178" s="233"/>
      <c r="CA178" s="233"/>
      <c r="CB178" s="234"/>
      <c r="CC178" s="233"/>
      <c r="CD178" s="233"/>
      <c r="CE178" s="233"/>
      <c r="CF178" s="233"/>
      <c r="CG178" s="234"/>
      <c r="CH178" s="233"/>
      <c r="CI178" s="233"/>
      <c r="CJ178" s="233"/>
      <c r="CK178" s="233"/>
      <c r="CL178" s="234"/>
      <c r="CM178" s="233"/>
      <c r="CN178" s="233"/>
      <c r="CO178" s="233"/>
      <c r="CP178" s="233"/>
      <c r="CQ178" s="234"/>
      <c r="CR178" s="233"/>
      <c r="CS178" s="233"/>
      <c r="CT178" s="233"/>
      <c r="CU178" s="233"/>
      <c r="CV178" s="234"/>
      <c r="CW178" s="233"/>
      <c r="CX178" s="233"/>
      <c r="CY178" s="233"/>
      <c r="CZ178" s="233"/>
      <c r="DA178" s="234"/>
      <c r="DB178" s="233"/>
      <c r="DC178" s="233"/>
      <c r="DD178" s="233"/>
      <c r="DE178" s="233"/>
      <c r="DF178" s="234"/>
      <c r="DG178" s="233"/>
      <c r="DH178" s="233"/>
      <c r="DI178" s="233"/>
      <c r="DJ178" s="233"/>
      <c r="DK178" s="234"/>
    </row>
    <row r="179" customFormat="false" ht="12.75" hidden="false" customHeight="false" outlineLevel="0" collapsed="false">
      <c r="A179" s="232" t="n">
        <v>1</v>
      </c>
      <c r="B179" s="232" t="n">
        <v>0</v>
      </c>
      <c r="C179" s="232" t="n">
        <v>0</v>
      </c>
      <c r="D179" s="232" t="n">
        <v>0</v>
      </c>
      <c r="E179" s="232" t="n">
        <v>0</v>
      </c>
      <c r="F179" s="232" t="n">
        <v>1</v>
      </c>
      <c r="G179" s="232" t="n">
        <v>0</v>
      </c>
      <c r="H179" s="232" t="n">
        <v>0</v>
      </c>
      <c r="I179" s="232" t="n">
        <v>0</v>
      </c>
      <c r="J179" s="235" t="n">
        <v>0</v>
      </c>
      <c r="K179" s="232" t="n">
        <v>1</v>
      </c>
      <c r="L179" s="232" t="n">
        <v>0</v>
      </c>
      <c r="M179" s="232" t="n">
        <v>0</v>
      </c>
      <c r="N179" s="232" t="n">
        <v>0</v>
      </c>
      <c r="O179" s="232" t="n">
        <v>0</v>
      </c>
      <c r="P179" s="232" t="n">
        <v>1</v>
      </c>
      <c r="Q179" s="232" t="n">
        <v>0</v>
      </c>
      <c r="R179" s="232" t="n">
        <v>0</v>
      </c>
      <c r="S179" s="232" t="n">
        <v>0</v>
      </c>
      <c r="T179" s="232" t="n">
        <v>0</v>
      </c>
      <c r="U179" s="231" t="n">
        <v>1</v>
      </c>
      <c r="V179" s="231" t="n">
        <v>0</v>
      </c>
      <c r="W179" s="231" t="n">
        <v>0</v>
      </c>
      <c r="X179" s="231" t="n">
        <v>0</v>
      </c>
      <c r="Y179" s="231" t="n">
        <v>0</v>
      </c>
      <c r="Z179" s="232" t="n">
        <v>1</v>
      </c>
      <c r="AA179" s="232" t="n">
        <v>0</v>
      </c>
      <c r="AB179" s="232" t="n">
        <v>0</v>
      </c>
      <c r="AC179" s="232" t="n">
        <v>0</v>
      </c>
      <c r="AD179" s="232" t="n">
        <v>0</v>
      </c>
      <c r="AE179" s="232" t="n">
        <v>1</v>
      </c>
      <c r="AF179" s="232" t="n">
        <v>0</v>
      </c>
      <c r="AG179" s="232" t="n">
        <v>0</v>
      </c>
      <c r="AH179" s="232" t="n">
        <v>0</v>
      </c>
      <c r="AI179" s="232" t="n">
        <v>0</v>
      </c>
      <c r="AJ179" s="232" t="n">
        <v>1</v>
      </c>
      <c r="AK179" s="232" t="n">
        <v>0</v>
      </c>
      <c r="AL179" s="232" t="n">
        <v>0</v>
      </c>
      <c r="AM179" s="232" t="n">
        <v>0</v>
      </c>
      <c r="AN179" s="232" t="n">
        <v>0</v>
      </c>
      <c r="AO179" s="232" t="n">
        <v>1</v>
      </c>
      <c r="AP179" s="232" t="n">
        <v>0</v>
      </c>
      <c r="AQ179" s="232" t="n">
        <v>0</v>
      </c>
      <c r="AR179" s="232" t="n">
        <v>0</v>
      </c>
      <c r="AS179" s="232" t="n">
        <v>0</v>
      </c>
      <c r="AT179" s="232" t="n">
        <v>1</v>
      </c>
      <c r="AU179" s="232" t="n">
        <v>0</v>
      </c>
      <c r="AV179" s="232" t="n">
        <v>0</v>
      </c>
      <c r="AW179" s="232" t="n">
        <v>0</v>
      </c>
      <c r="AX179" s="232" t="n">
        <v>0</v>
      </c>
      <c r="AY179" s="232" t="n">
        <v>1</v>
      </c>
      <c r="AZ179" s="232" t="n">
        <v>0</v>
      </c>
      <c r="BA179" s="232" t="n">
        <v>0</v>
      </c>
      <c r="BB179" s="232" t="n">
        <v>0</v>
      </c>
      <c r="BC179" s="232" t="n">
        <v>0</v>
      </c>
      <c r="BD179" s="232" t="n">
        <v>1</v>
      </c>
      <c r="BE179" s="232" t="n">
        <v>0</v>
      </c>
      <c r="BF179" s="232" t="n">
        <v>0</v>
      </c>
      <c r="BG179" s="232" t="n">
        <v>0</v>
      </c>
      <c r="BH179" s="232" t="n">
        <v>0</v>
      </c>
      <c r="BI179" s="232"/>
      <c r="BJ179" s="232"/>
      <c r="BK179" s="232"/>
      <c r="BM179" s="217"/>
      <c r="BN179" s="232"/>
      <c r="BO179" s="232"/>
      <c r="BP179" s="232"/>
      <c r="BS179" s="232"/>
      <c r="BT179" s="232"/>
      <c r="BU179" s="232"/>
      <c r="BW179" s="217"/>
      <c r="BX179" s="233"/>
      <c r="BY179" s="233"/>
      <c r="BZ179" s="233"/>
      <c r="CA179" s="233"/>
      <c r="CB179" s="234"/>
      <c r="CC179" s="233"/>
      <c r="CD179" s="233"/>
      <c r="CE179" s="233"/>
      <c r="CF179" s="233"/>
      <c r="CG179" s="234"/>
      <c r="CH179" s="233"/>
      <c r="CI179" s="233"/>
      <c r="CJ179" s="233"/>
      <c r="CK179" s="233"/>
      <c r="CL179" s="234"/>
      <c r="CM179" s="233"/>
      <c r="CN179" s="233"/>
      <c r="CO179" s="233"/>
      <c r="CP179" s="233"/>
      <c r="CQ179" s="234"/>
      <c r="CR179" s="233"/>
      <c r="CS179" s="233"/>
      <c r="CT179" s="233"/>
      <c r="CU179" s="233"/>
      <c r="CV179" s="234"/>
      <c r="CW179" s="233"/>
      <c r="CX179" s="233"/>
      <c r="CY179" s="233"/>
      <c r="CZ179" s="233"/>
      <c r="DA179" s="234"/>
      <c r="DB179" s="233"/>
      <c r="DC179" s="233"/>
      <c r="DD179" s="233"/>
      <c r="DE179" s="233"/>
      <c r="DF179" s="234"/>
      <c r="DG179" s="233"/>
      <c r="DH179" s="233"/>
      <c r="DI179" s="233"/>
      <c r="DJ179" s="233"/>
      <c r="DK179" s="234"/>
    </row>
    <row r="180" customFormat="false" ht="12.75" hidden="false" customHeight="false" outlineLevel="0" collapsed="false">
      <c r="A180" s="232" t="n">
        <v>1</v>
      </c>
      <c r="B180" s="232" t="n">
        <v>0</v>
      </c>
      <c r="C180" s="232" t="n">
        <v>0</v>
      </c>
      <c r="D180" s="232" t="n">
        <v>0</v>
      </c>
      <c r="E180" s="232" t="n">
        <v>0</v>
      </c>
      <c r="F180" s="232" t="n">
        <v>1</v>
      </c>
      <c r="G180" s="232" t="n">
        <v>0</v>
      </c>
      <c r="H180" s="232" t="n">
        <v>0</v>
      </c>
      <c r="I180" s="232" t="n">
        <v>0</v>
      </c>
      <c r="J180" s="235" t="n">
        <v>0</v>
      </c>
      <c r="K180" s="232" t="n">
        <v>1</v>
      </c>
      <c r="L180" s="232" t="n">
        <v>0</v>
      </c>
      <c r="M180" s="232" t="n">
        <v>0</v>
      </c>
      <c r="N180" s="232" t="n">
        <v>0</v>
      </c>
      <c r="O180" s="232" t="n">
        <v>0</v>
      </c>
      <c r="P180" s="232" t="n">
        <v>1</v>
      </c>
      <c r="Q180" s="232" t="n">
        <v>0</v>
      </c>
      <c r="R180" s="232" t="n">
        <v>0</v>
      </c>
      <c r="S180" s="232" t="n">
        <v>0</v>
      </c>
      <c r="T180" s="232" t="n">
        <v>0</v>
      </c>
      <c r="U180" s="231" t="n">
        <v>1</v>
      </c>
      <c r="V180" s="231" t="n">
        <v>0</v>
      </c>
      <c r="W180" s="231" t="n">
        <v>0</v>
      </c>
      <c r="X180" s="231" t="n">
        <v>0</v>
      </c>
      <c r="Y180" s="231" t="n">
        <v>0</v>
      </c>
      <c r="Z180" s="232" t="n">
        <v>1</v>
      </c>
      <c r="AA180" s="232" t="n">
        <v>0</v>
      </c>
      <c r="AB180" s="232" t="n">
        <v>0</v>
      </c>
      <c r="AC180" s="232" t="n">
        <v>0</v>
      </c>
      <c r="AD180" s="232" t="n">
        <v>0</v>
      </c>
      <c r="AE180" s="232" t="n">
        <v>1</v>
      </c>
      <c r="AF180" s="232" t="n">
        <v>0</v>
      </c>
      <c r="AG180" s="232" t="n">
        <v>0</v>
      </c>
      <c r="AH180" s="232" t="n">
        <v>0</v>
      </c>
      <c r="AI180" s="232" t="n">
        <v>0</v>
      </c>
      <c r="AJ180" s="232" t="n">
        <v>1</v>
      </c>
      <c r="AK180" s="232" t="n">
        <v>0</v>
      </c>
      <c r="AL180" s="232" t="n">
        <v>0</v>
      </c>
      <c r="AM180" s="232" t="n">
        <v>0</v>
      </c>
      <c r="AN180" s="232" t="n">
        <v>0</v>
      </c>
      <c r="AO180" s="232" t="n">
        <v>1</v>
      </c>
      <c r="AP180" s="232" t="n">
        <v>0</v>
      </c>
      <c r="AQ180" s="232" t="n">
        <v>0</v>
      </c>
      <c r="AR180" s="232" t="n">
        <v>0</v>
      </c>
      <c r="AS180" s="232" t="n">
        <v>0</v>
      </c>
      <c r="AT180" s="232" t="n">
        <v>1</v>
      </c>
      <c r="AU180" s="232" t="n">
        <v>0</v>
      </c>
      <c r="AV180" s="232" t="n">
        <v>0</v>
      </c>
      <c r="AW180" s="232" t="n">
        <v>0</v>
      </c>
      <c r="AX180" s="232" t="n">
        <v>0</v>
      </c>
      <c r="AY180" s="232" t="n">
        <v>1</v>
      </c>
      <c r="AZ180" s="232" t="n">
        <v>0</v>
      </c>
      <c r="BA180" s="232" t="n">
        <v>0</v>
      </c>
      <c r="BB180" s="232" t="n">
        <v>0</v>
      </c>
      <c r="BC180" s="232" t="n">
        <v>0</v>
      </c>
      <c r="BD180" s="232" t="n">
        <v>1</v>
      </c>
      <c r="BE180" s="232" t="n">
        <v>0</v>
      </c>
      <c r="BF180" s="232" t="n">
        <v>0</v>
      </c>
      <c r="BG180" s="232" t="n">
        <v>0</v>
      </c>
      <c r="BH180" s="232" t="n">
        <v>0</v>
      </c>
      <c r="BI180" s="232"/>
      <c r="BJ180" s="232"/>
      <c r="BK180" s="232"/>
      <c r="BM180" s="217"/>
      <c r="BN180" s="232"/>
      <c r="BO180" s="232"/>
      <c r="BP180" s="232"/>
      <c r="BS180" s="232"/>
      <c r="BT180" s="232"/>
      <c r="BU180" s="232"/>
      <c r="BW180" s="217"/>
      <c r="BX180" s="233"/>
      <c r="BY180" s="233"/>
      <c r="BZ180" s="233"/>
      <c r="CA180" s="233"/>
      <c r="CB180" s="234"/>
      <c r="CC180" s="233"/>
      <c r="CD180" s="233"/>
      <c r="CE180" s="233"/>
      <c r="CF180" s="233"/>
      <c r="CG180" s="234"/>
      <c r="CH180" s="233"/>
      <c r="CI180" s="233"/>
      <c r="CJ180" s="233"/>
      <c r="CK180" s="233"/>
      <c r="CL180" s="234"/>
      <c r="CM180" s="233"/>
      <c r="CN180" s="233"/>
      <c r="CO180" s="233"/>
      <c r="CP180" s="233"/>
      <c r="CQ180" s="234"/>
      <c r="CR180" s="233"/>
      <c r="CS180" s="233"/>
      <c r="CT180" s="233"/>
      <c r="CU180" s="233"/>
      <c r="CV180" s="234"/>
      <c r="CW180" s="233"/>
      <c r="CX180" s="233"/>
      <c r="CY180" s="233"/>
      <c r="CZ180" s="233"/>
      <c r="DA180" s="234"/>
      <c r="DB180" s="233"/>
      <c r="DC180" s="233"/>
      <c r="DD180" s="233"/>
      <c r="DE180" s="233"/>
      <c r="DF180" s="234"/>
      <c r="DG180" s="233"/>
      <c r="DH180" s="233"/>
      <c r="DI180" s="233"/>
      <c r="DJ180" s="233"/>
      <c r="DK180" s="234"/>
    </row>
    <row r="181" customFormat="false" ht="12.75" hidden="false" customHeight="false" outlineLevel="0" collapsed="false">
      <c r="A181" s="232" t="n">
        <v>1</v>
      </c>
      <c r="B181" s="232" t="n">
        <v>0</v>
      </c>
      <c r="C181" s="232" t="n">
        <v>0</v>
      </c>
      <c r="D181" s="232" t="n">
        <v>0</v>
      </c>
      <c r="E181" s="232" t="n">
        <v>0</v>
      </c>
      <c r="F181" s="232" t="n">
        <v>1</v>
      </c>
      <c r="G181" s="232" t="n">
        <v>0</v>
      </c>
      <c r="H181" s="232" t="n">
        <v>0</v>
      </c>
      <c r="I181" s="232" t="n">
        <v>0</v>
      </c>
      <c r="J181" s="235" t="n">
        <v>0</v>
      </c>
      <c r="K181" s="232" t="n">
        <v>1</v>
      </c>
      <c r="L181" s="232" t="n">
        <v>0</v>
      </c>
      <c r="M181" s="232" t="n">
        <v>0</v>
      </c>
      <c r="N181" s="232" t="n">
        <v>0</v>
      </c>
      <c r="O181" s="232" t="n">
        <v>0</v>
      </c>
      <c r="P181" s="232" t="n">
        <v>1</v>
      </c>
      <c r="Q181" s="232" t="n">
        <v>0</v>
      </c>
      <c r="R181" s="232" t="n">
        <v>0</v>
      </c>
      <c r="S181" s="232" t="n">
        <v>0</v>
      </c>
      <c r="T181" s="232" t="n">
        <v>0</v>
      </c>
      <c r="U181" s="231" t="n">
        <v>1</v>
      </c>
      <c r="V181" s="231" t="n">
        <v>0</v>
      </c>
      <c r="W181" s="231" t="n">
        <v>0</v>
      </c>
      <c r="X181" s="231" t="n">
        <v>0</v>
      </c>
      <c r="Y181" s="231" t="n">
        <v>0</v>
      </c>
      <c r="Z181" s="232" t="n">
        <v>1</v>
      </c>
      <c r="AA181" s="232" t="n">
        <v>0</v>
      </c>
      <c r="AB181" s="232" t="n">
        <v>0</v>
      </c>
      <c r="AC181" s="232" t="n">
        <v>0</v>
      </c>
      <c r="AD181" s="232" t="n">
        <v>0</v>
      </c>
      <c r="AE181" s="232" t="n">
        <v>1</v>
      </c>
      <c r="AF181" s="232" t="n">
        <v>0</v>
      </c>
      <c r="AG181" s="232" t="n">
        <v>0</v>
      </c>
      <c r="AH181" s="232" t="n">
        <v>0</v>
      </c>
      <c r="AI181" s="232" t="n">
        <v>0</v>
      </c>
      <c r="AJ181" s="232" t="n">
        <v>1</v>
      </c>
      <c r="AK181" s="232" t="n">
        <v>0</v>
      </c>
      <c r="AL181" s="232" t="n">
        <v>0</v>
      </c>
      <c r="AM181" s="232" t="n">
        <v>0</v>
      </c>
      <c r="AN181" s="232" t="n">
        <v>0</v>
      </c>
      <c r="AO181" s="232" t="n">
        <v>1</v>
      </c>
      <c r="AP181" s="232" t="n">
        <v>0</v>
      </c>
      <c r="AQ181" s="232" t="n">
        <v>0</v>
      </c>
      <c r="AR181" s="232" t="n">
        <v>0</v>
      </c>
      <c r="AS181" s="232" t="n">
        <v>0</v>
      </c>
      <c r="AT181" s="232" t="n">
        <v>1</v>
      </c>
      <c r="AU181" s="232" t="n">
        <v>0</v>
      </c>
      <c r="AV181" s="232" t="n">
        <v>0</v>
      </c>
      <c r="AW181" s="232" t="n">
        <v>0</v>
      </c>
      <c r="AX181" s="232" t="n">
        <v>0</v>
      </c>
      <c r="AY181" s="232" t="n">
        <v>1</v>
      </c>
      <c r="AZ181" s="232" t="n">
        <v>0</v>
      </c>
      <c r="BA181" s="232" t="n">
        <v>0</v>
      </c>
      <c r="BB181" s="232" t="n">
        <v>0</v>
      </c>
      <c r="BC181" s="232" t="n">
        <v>0</v>
      </c>
      <c r="BD181" s="232" t="n">
        <v>1</v>
      </c>
      <c r="BE181" s="232" t="n">
        <v>0</v>
      </c>
      <c r="BF181" s="232" t="n">
        <v>0</v>
      </c>
      <c r="BG181" s="232" t="n">
        <v>0</v>
      </c>
      <c r="BH181" s="232" t="n">
        <v>0</v>
      </c>
      <c r="BI181" s="232"/>
      <c r="BJ181" s="232"/>
      <c r="BK181" s="232"/>
      <c r="BM181" s="217"/>
      <c r="BN181" s="232"/>
      <c r="BO181" s="232"/>
      <c r="BP181" s="232"/>
      <c r="BS181" s="232"/>
      <c r="BT181" s="232"/>
      <c r="BU181" s="232"/>
      <c r="BW181" s="217"/>
      <c r="BX181" s="233"/>
      <c r="BY181" s="233"/>
      <c r="BZ181" s="233"/>
      <c r="CA181" s="233"/>
      <c r="CB181" s="234"/>
      <c r="CC181" s="233"/>
      <c r="CD181" s="233"/>
      <c r="CE181" s="233"/>
      <c r="CF181" s="233"/>
      <c r="CG181" s="234"/>
      <c r="CH181" s="233"/>
      <c r="CI181" s="233"/>
      <c r="CJ181" s="233"/>
      <c r="CK181" s="233"/>
      <c r="CL181" s="234"/>
      <c r="CM181" s="233"/>
      <c r="CN181" s="233"/>
      <c r="CO181" s="233"/>
      <c r="CP181" s="233"/>
      <c r="CQ181" s="234"/>
      <c r="CR181" s="233"/>
      <c r="CS181" s="233"/>
      <c r="CT181" s="233"/>
      <c r="CU181" s="233"/>
      <c r="CV181" s="234"/>
      <c r="CW181" s="233"/>
      <c r="CX181" s="233"/>
      <c r="CY181" s="233"/>
      <c r="CZ181" s="233"/>
      <c r="DA181" s="234"/>
      <c r="DB181" s="233"/>
      <c r="DC181" s="233"/>
      <c r="DD181" s="233"/>
      <c r="DE181" s="233"/>
      <c r="DF181" s="234"/>
      <c r="DG181" s="233"/>
      <c r="DH181" s="233"/>
      <c r="DI181" s="233"/>
      <c r="DJ181" s="233"/>
      <c r="DK181" s="234"/>
    </row>
    <row r="182" customFormat="false" ht="12.75" hidden="false" customHeight="false" outlineLevel="0" collapsed="false">
      <c r="A182" s="232" t="n">
        <v>1</v>
      </c>
      <c r="B182" s="232" t="n">
        <v>0</v>
      </c>
      <c r="C182" s="232" t="n">
        <v>0</v>
      </c>
      <c r="D182" s="232" t="n">
        <v>0</v>
      </c>
      <c r="E182" s="232" t="n">
        <v>0</v>
      </c>
      <c r="F182" s="232" t="n">
        <v>1</v>
      </c>
      <c r="G182" s="232" t="n">
        <v>0</v>
      </c>
      <c r="H182" s="232" t="n">
        <v>0</v>
      </c>
      <c r="I182" s="232" t="n">
        <v>0</v>
      </c>
      <c r="J182" s="235" t="n">
        <v>0</v>
      </c>
      <c r="K182" s="232" t="n">
        <v>1</v>
      </c>
      <c r="L182" s="232" t="n">
        <v>0</v>
      </c>
      <c r="M182" s="232" t="n">
        <v>0</v>
      </c>
      <c r="N182" s="232" t="n">
        <v>0</v>
      </c>
      <c r="O182" s="232" t="n">
        <v>0</v>
      </c>
      <c r="P182" s="232" t="n">
        <v>1</v>
      </c>
      <c r="Q182" s="232" t="n">
        <v>0</v>
      </c>
      <c r="R182" s="232" t="n">
        <v>0</v>
      </c>
      <c r="S182" s="232" t="n">
        <v>0</v>
      </c>
      <c r="T182" s="232" t="n">
        <v>0</v>
      </c>
      <c r="U182" s="231" t="n">
        <v>1</v>
      </c>
      <c r="V182" s="231" t="n">
        <v>0</v>
      </c>
      <c r="W182" s="231" t="n">
        <v>0</v>
      </c>
      <c r="X182" s="231" t="n">
        <v>0</v>
      </c>
      <c r="Y182" s="231" t="n">
        <v>0</v>
      </c>
      <c r="Z182" s="232" t="n">
        <v>1</v>
      </c>
      <c r="AA182" s="232" t="n">
        <v>0</v>
      </c>
      <c r="AB182" s="232" t="n">
        <v>0</v>
      </c>
      <c r="AC182" s="232" t="n">
        <v>0</v>
      </c>
      <c r="AD182" s="232" t="n">
        <v>0</v>
      </c>
      <c r="AE182" s="232" t="n">
        <v>1</v>
      </c>
      <c r="AF182" s="232" t="n">
        <v>0</v>
      </c>
      <c r="AG182" s="232" t="n">
        <v>0</v>
      </c>
      <c r="AH182" s="232" t="n">
        <v>0</v>
      </c>
      <c r="AI182" s="232" t="n">
        <v>0</v>
      </c>
      <c r="AJ182" s="232" t="n">
        <v>1</v>
      </c>
      <c r="AK182" s="232" t="n">
        <v>0</v>
      </c>
      <c r="AL182" s="232" t="n">
        <v>0</v>
      </c>
      <c r="AM182" s="232" t="n">
        <v>0</v>
      </c>
      <c r="AN182" s="232" t="n">
        <v>0</v>
      </c>
      <c r="AO182" s="232" t="n">
        <v>1</v>
      </c>
      <c r="AP182" s="232" t="n">
        <v>0</v>
      </c>
      <c r="AQ182" s="232" t="n">
        <v>0</v>
      </c>
      <c r="AR182" s="232" t="n">
        <v>0</v>
      </c>
      <c r="AS182" s="232" t="n">
        <v>0</v>
      </c>
      <c r="AT182" s="232" t="n">
        <v>1</v>
      </c>
      <c r="AU182" s="232" t="n">
        <v>0</v>
      </c>
      <c r="AV182" s="232" t="n">
        <v>0</v>
      </c>
      <c r="AW182" s="232" t="n">
        <v>0</v>
      </c>
      <c r="AX182" s="232" t="n">
        <v>0</v>
      </c>
      <c r="AY182" s="232" t="n">
        <v>1</v>
      </c>
      <c r="AZ182" s="232" t="n">
        <v>0</v>
      </c>
      <c r="BA182" s="232" t="n">
        <v>0</v>
      </c>
      <c r="BB182" s="232" t="n">
        <v>0</v>
      </c>
      <c r="BC182" s="232" t="n">
        <v>0</v>
      </c>
      <c r="BD182" s="232" t="n">
        <v>1</v>
      </c>
      <c r="BE182" s="232" t="n">
        <v>0</v>
      </c>
      <c r="BF182" s="232" t="n">
        <v>0</v>
      </c>
      <c r="BG182" s="232" t="n">
        <v>0</v>
      </c>
      <c r="BH182" s="232" t="n">
        <v>0</v>
      </c>
      <c r="BI182" s="232"/>
      <c r="BJ182" s="232"/>
      <c r="BK182" s="232"/>
      <c r="BM182" s="217"/>
      <c r="BN182" s="232"/>
      <c r="BO182" s="232"/>
      <c r="BP182" s="232"/>
      <c r="BS182" s="232"/>
      <c r="BT182" s="232"/>
      <c r="BU182" s="232"/>
      <c r="BW182" s="217"/>
      <c r="BX182" s="233"/>
      <c r="BY182" s="233"/>
      <c r="BZ182" s="233"/>
      <c r="CA182" s="233"/>
      <c r="CB182" s="234"/>
      <c r="CC182" s="233"/>
      <c r="CD182" s="233"/>
      <c r="CE182" s="233"/>
      <c r="CF182" s="233"/>
      <c r="CG182" s="234"/>
      <c r="CH182" s="233"/>
      <c r="CI182" s="233"/>
      <c r="CJ182" s="233"/>
      <c r="CK182" s="233"/>
      <c r="CL182" s="234"/>
      <c r="CM182" s="233"/>
      <c r="CN182" s="233"/>
      <c r="CO182" s="233"/>
      <c r="CP182" s="233"/>
      <c r="CQ182" s="234"/>
      <c r="CR182" s="233"/>
      <c r="CS182" s="233"/>
      <c r="CT182" s="233"/>
      <c r="CU182" s="233"/>
      <c r="CV182" s="234"/>
      <c r="CW182" s="233"/>
      <c r="CX182" s="233"/>
      <c r="CY182" s="233"/>
      <c r="CZ182" s="233"/>
      <c r="DA182" s="234"/>
      <c r="DB182" s="233"/>
      <c r="DC182" s="233"/>
      <c r="DD182" s="233"/>
      <c r="DE182" s="233"/>
      <c r="DF182" s="234"/>
      <c r="DG182" s="233"/>
      <c r="DH182" s="233"/>
      <c r="DI182" s="233"/>
      <c r="DJ182" s="233"/>
      <c r="DK182" s="234"/>
    </row>
    <row r="183" customFormat="false" ht="12.75" hidden="false" customHeight="false" outlineLevel="0" collapsed="false">
      <c r="A183" s="232" t="n">
        <v>1</v>
      </c>
      <c r="B183" s="232" t="n">
        <v>0</v>
      </c>
      <c r="C183" s="232" t="n">
        <v>0</v>
      </c>
      <c r="D183" s="232" t="n">
        <v>0</v>
      </c>
      <c r="E183" s="232" t="n">
        <v>0</v>
      </c>
      <c r="F183" s="232" t="n">
        <v>1</v>
      </c>
      <c r="G183" s="232" t="n">
        <v>0</v>
      </c>
      <c r="H183" s="232" t="n">
        <v>0</v>
      </c>
      <c r="I183" s="232" t="n">
        <v>0</v>
      </c>
      <c r="J183" s="235" t="n">
        <v>0</v>
      </c>
      <c r="K183" s="232" t="n">
        <v>1</v>
      </c>
      <c r="L183" s="232" t="n">
        <v>0</v>
      </c>
      <c r="M183" s="232" t="n">
        <v>0</v>
      </c>
      <c r="N183" s="232" t="n">
        <v>0</v>
      </c>
      <c r="O183" s="232" t="n">
        <v>0</v>
      </c>
      <c r="P183" s="232" t="n">
        <v>1</v>
      </c>
      <c r="Q183" s="232" t="n">
        <v>0</v>
      </c>
      <c r="R183" s="232" t="n">
        <v>0</v>
      </c>
      <c r="S183" s="232" t="n">
        <v>0</v>
      </c>
      <c r="T183" s="232" t="n">
        <v>0</v>
      </c>
      <c r="U183" s="231" t="n">
        <v>1</v>
      </c>
      <c r="V183" s="231" t="n">
        <v>0</v>
      </c>
      <c r="W183" s="231" t="n">
        <v>0</v>
      </c>
      <c r="X183" s="231" t="n">
        <v>0</v>
      </c>
      <c r="Y183" s="231" t="n">
        <v>0</v>
      </c>
      <c r="Z183" s="232" t="n">
        <v>1</v>
      </c>
      <c r="AA183" s="232" t="n">
        <v>0</v>
      </c>
      <c r="AB183" s="232" t="n">
        <v>0</v>
      </c>
      <c r="AC183" s="232" t="n">
        <v>0</v>
      </c>
      <c r="AD183" s="232" t="n">
        <v>0</v>
      </c>
      <c r="AE183" s="232" t="n">
        <v>1</v>
      </c>
      <c r="AF183" s="232" t="n">
        <v>0</v>
      </c>
      <c r="AG183" s="232" t="n">
        <v>0</v>
      </c>
      <c r="AH183" s="232" t="n">
        <v>0</v>
      </c>
      <c r="AI183" s="232" t="n">
        <v>0</v>
      </c>
      <c r="AJ183" s="232" t="n">
        <v>1</v>
      </c>
      <c r="AK183" s="232" t="n">
        <v>0</v>
      </c>
      <c r="AL183" s="232" t="n">
        <v>0</v>
      </c>
      <c r="AM183" s="232" t="n">
        <v>0</v>
      </c>
      <c r="AN183" s="232" t="n">
        <v>0</v>
      </c>
      <c r="AO183" s="232" t="n">
        <v>1</v>
      </c>
      <c r="AP183" s="232" t="n">
        <v>0</v>
      </c>
      <c r="AQ183" s="232" t="n">
        <v>0</v>
      </c>
      <c r="AR183" s="232" t="n">
        <v>0</v>
      </c>
      <c r="AS183" s="232" t="n">
        <v>0</v>
      </c>
      <c r="AT183" s="232" t="n">
        <v>1</v>
      </c>
      <c r="AU183" s="232" t="n">
        <v>0</v>
      </c>
      <c r="AV183" s="232" t="n">
        <v>0</v>
      </c>
      <c r="AW183" s="232" t="n">
        <v>0</v>
      </c>
      <c r="AX183" s="232" t="n">
        <v>0</v>
      </c>
      <c r="AY183" s="232" t="n">
        <v>1</v>
      </c>
      <c r="AZ183" s="232" t="n">
        <v>0</v>
      </c>
      <c r="BA183" s="232" t="n">
        <v>0</v>
      </c>
      <c r="BB183" s="232" t="n">
        <v>0</v>
      </c>
      <c r="BC183" s="232" t="n">
        <v>0</v>
      </c>
      <c r="BD183" s="232" t="n">
        <v>1</v>
      </c>
      <c r="BE183" s="232" t="n">
        <v>0</v>
      </c>
      <c r="BF183" s="232" t="n">
        <v>0</v>
      </c>
      <c r="BG183" s="232" t="n">
        <v>0</v>
      </c>
      <c r="BH183" s="232" t="n">
        <v>0</v>
      </c>
      <c r="BI183" s="232"/>
      <c r="BJ183" s="232"/>
      <c r="BK183" s="232"/>
      <c r="BM183" s="217"/>
      <c r="BN183" s="232"/>
      <c r="BO183" s="232"/>
      <c r="BP183" s="232"/>
      <c r="BS183" s="232"/>
      <c r="BT183" s="232"/>
      <c r="BU183" s="232"/>
      <c r="BW183" s="217"/>
      <c r="BX183" s="233"/>
      <c r="BY183" s="233"/>
      <c r="BZ183" s="233"/>
      <c r="CA183" s="233"/>
      <c r="CB183" s="234"/>
      <c r="CC183" s="233"/>
      <c r="CD183" s="233"/>
      <c r="CE183" s="233"/>
      <c r="CF183" s="233"/>
      <c r="CG183" s="234"/>
      <c r="CH183" s="233"/>
      <c r="CI183" s="233"/>
      <c r="CJ183" s="233"/>
      <c r="CK183" s="233"/>
      <c r="CL183" s="234"/>
      <c r="CM183" s="233"/>
      <c r="CN183" s="233"/>
      <c r="CO183" s="233"/>
      <c r="CP183" s="233"/>
      <c r="CQ183" s="234"/>
      <c r="CR183" s="233"/>
      <c r="CS183" s="233"/>
      <c r="CT183" s="233"/>
      <c r="CU183" s="233"/>
      <c r="CV183" s="234"/>
      <c r="CW183" s="233"/>
      <c r="CX183" s="233"/>
      <c r="CY183" s="233"/>
      <c r="CZ183" s="233"/>
      <c r="DA183" s="234"/>
      <c r="DB183" s="233"/>
      <c r="DC183" s="233"/>
      <c r="DD183" s="233"/>
      <c r="DE183" s="233"/>
      <c r="DF183" s="234"/>
      <c r="DG183" s="233"/>
      <c r="DH183" s="233"/>
      <c r="DI183" s="233"/>
      <c r="DJ183" s="233"/>
      <c r="DK183" s="234"/>
    </row>
    <row r="184" customFormat="false" ht="12.75" hidden="false" customHeight="false" outlineLevel="0" collapsed="false">
      <c r="A184" s="232" t="n">
        <v>1</v>
      </c>
      <c r="B184" s="232" t="n">
        <v>0</v>
      </c>
      <c r="C184" s="232" t="n">
        <v>0</v>
      </c>
      <c r="D184" s="232" t="n">
        <v>0</v>
      </c>
      <c r="E184" s="232" t="n">
        <v>0</v>
      </c>
      <c r="F184" s="232" t="n">
        <v>1</v>
      </c>
      <c r="G184" s="232" t="n">
        <v>0</v>
      </c>
      <c r="H184" s="232" t="n">
        <v>0</v>
      </c>
      <c r="I184" s="232" t="n">
        <v>0</v>
      </c>
      <c r="J184" s="235" t="n">
        <v>0</v>
      </c>
      <c r="K184" s="232" t="n">
        <v>1</v>
      </c>
      <c r="L184" s="232" t="n">
        <v>0</v>
      </c>
      <c r="M184" s="232" t="n">
        <v>0</v>
      </c>
      <c r="N184" s="232" t="n">
        <v>0</v>
      </c>
      <c r="O184" s="232" t="n">
        <v>0</v>
      </c>
      <c r="P184" s="232" t="n">
        <v>1</v>
      </c>
      <c r="Q184" s="232" t="n">
        <v>0</v>
      </c>
      <c r="R184" s="232" t="n">
        <v>0</v>
      </c>
      <c r="S184" s="232" t="n">
        <v>0</v>
      </c>
      <c r="T184" s="232" t="n">
        <v>0</v>
      </c>
      <c r="U184" s="231" t="n">
        <v>1</v>
      </c>
      <c r="V184" s="231" t="n">
        <v>0</v>
      </c>
      <c r="W184" s="231" t="n">
        <v>0</v>
      </c>
      <c r="X184" s="231" t="n">
        <v>0</v>
      </c>
      <c r="Y184" s="231" t="n">
        <v>0</v>
      </c>
      <c r="Z184" s="232" t="n">
        <v>1</v>
      </c>
      <c r="AA184" s="232" t="n">
        <v>0</v>
      </c>
      <c r="AB184" s="232" t="n">
        <v>0</v>
      </c>
      <c r="AC184" s="232" t="n">
        <v>0</v>
      </c>
      <c r="AD184" s="232" t="n">
        <v>0</v>
      </c>
      <c r="AE184" s="232" t="n">
        <v>1</v>
      </c>
      <c r="AF184" s="232" t="n">
        <v>0</v>
      </c>
      <c r="AG184" s="232" t="n">
        <v>0</v>
      </c>
      <c r="AH184" s="232" t="n">
        <v>0</v>
      </c>
      <c r="AI184" s="232" t="n">
        <v>0</v>
      </c>
      <c r="AJ184" s="232" t="n">
        <v>1</v>
      </c>
      <c r="AK184" s="232" t="n">
        <v>0</v>
      </c>
      <c r="AL184" s="232" t="n">
        <v>0</v>
      </c>
      <c r="AM184" s="232" t="n">
        <v>0</v>
      </c>
      <c r="AN184" s="232" t="n">
        <v>0</v>
      </c>
      <c r="AO184" s="232" t="n">
        <v>1</v>
      </c>
      <c r="AP184" s="232" t="n">
        <v>0</v>
      </c>
      <c r="AQ184" s="232" t="n">
        <v>0</v>
      </c>
      <c r="AR184" s="232" t="n">
        <v>0</v>
      </c>
      <c r="AS184" s="232" t="n">
        <v>0</v>
      </c>
      <c r="AT184" s="232" t="n">
        <v>1</v>
      </c>
      <c r="AU184" s="232" t="n">
        <v>0</v>
      </c>
      <c r="AV184" s="232" t="n">
        <v>0</v>
      </c>
      <c r="AW184" s="232" t="n">
        <v>0</v>
      </c>
      <c r="AX184" s="232" t="n">
        <v>0</v>
      </c>
      <c r="AY184" s="232" t="n">
        <v>1</v>
      </c>
      <c r="AZ184" s="232" t="n">
        <v>0</v>
      </c>
      <c r="BA184" s="232" t="n">
        <v>0</v>
      </c>
      <c r="BB184" s="232" t="n">
        <v>0</v>
      </c>
      <c r="BC184" s="232" t="n">
        <v>0</v>
      </c>
      <c r="BD184" s="232" t="n">
        <v>1</v>
      </c>
      <c r="BE184" s="232" t="n">
        <v>0</v>
      </c>
      <c r="BF184" s="232" t="n">
        <v>0</v>
      </c>
      <c r="BG184" s="232" t="n">
        <v>0</v>
      </c>
      <c r="BH184" s="232" t="n">
        <v>0</v>
      </c>
      <c r="BI184" s="232"/>
      <c r="BJ184" s="232"/>
      <c r="BK184" s="232"/>
      <c r="BM184" s="217"/>
      <c r="BN184" s="232"/>
      <c r="BO184" s="232"/>
      <c r="BP184" s="232"/>
      <c r="BS184" s="232"/>
      <c r="BT184" s="232"/>
      <c r="BU184" s="232"/>
      <c r="BW184" s="217"/>
      <c r="BX184" s="233"/>
      <c r="BY184" s="233"/>
      <c r="BZ184" s="233"/>
      <c r="CA184" s="233"/>
      <c r="CB184" s="234"/>
      <c r="CC184" s="233"/>
      <c r="CD184" s="233"/>
      <c r="CE184" s="233"/>
      <c r="CF184" s="233"/>
      <c r="CG184" s="234"/>
      <c r="CH184" s="233"/>
      <c r="CI184" s="233"/>
      <c r="CJ184" s="233"/>
      <c r="CK184" s="233"/>
      <c r="CL184" s="234"/>
      <c r="CM184" s="233"/>
      <c r="CN184" s="233"/>
      <c r="CO184" s="233"/>
      <c r="CP184" s="233"/>
      <c r="CQ184" s="234"/>
      <c r="CR184" s="233"/>
      <c r="CS184" s="233"/>
      <c r="CT184" s="233"/>
      <c r="CU184" s="233"/>
      <c r="CV184" s="234"/>
      <c r="CW184" s="233"/>
      <c r="CX184" s="233"/>
      <c r="CY184" s="233"/>
      <c r="CZ184" s="233"/>
      <c r="DA184" s="234"/>
      <c r="DB184" s="233"/>
      <c r="DC184" s="233"/>
      <c r="DD184" s="233"/>
      <c r="DE184" s="233"/>
      <c r="DF184" s="234"/>
      <c r="DG184" s="233"/>
      <c r="DH184" s="233"/>
      <c r="DI184" s="233"/>
      <c r="DJ184" s="233"/>
      <c r="DK184" s="234"/>
    </row>
    <row r="185" customFormat="false" ht="12.75" hidden="false" customHeight="false" outlineLevel="0" collapsed="false">
      <c r="A185" s="232" t="n">
        <v>1</v>
      </c>
      <c r="B185" s="232" t="n">
        <v>0</v>
      </c>
      <c r="C185" s="232" t="n">
        <v>0</v>
      </c>
      <c r="D185" s="232" t="n">
        <v>0</v>
      </c>
      <c r="E185" s="232" t="n">
        <v>0</v>
      </c>
      <c r="F185" s="232" t="n">
        <v>1</v>
      </c>
      <c r="G185" s="232" t="n">
        <v>0</v>
      </c>
      <c r="H185" s="232" t="n">
        <v>0</v>
      </c>
      <c r="I185" s="232" t="n">
        <v>0</v>
      </c>
      <c r="J185" s="235" t="n">
        <v>0</v>
      </c>
      <c r="K185" s="232" t="n">
        <v>1</v>
      </c>
      <c r="L185" s="232" t="n">
        <v>0</v>
      </c>
      <c r="M185" s="232" t="n">
        <v>0</v>
      </c>
      <c r="N185" s="232" t="n">
        <v>0</v>
      </c>
      <c r="O185" s="232" t="n">
        <v>0</v>
      </c>
      <c r="P185" s="232" t="n">
        <v>1</v>
      </c>
      <c r="Q185" s="232" t="n">
        <v>0</v>
      </c>
      <c r="R185" s="232" t="n">
        <v>0</v>
      </c>
      <c r="S185" s="232" t="n">
        <v>0</v>
      </c>
      <c r="T185" s="232" t="n">
        <v>0</v>
      </c>
      <c r="U185" s="231" t="n">
        <v>1</v>
      </c>
      <c r="V185" s="231" t="n">
        <v>0</v>
      </c>
      <c r="W185" s="231" t="n">
        <v>0</v>
      </c>
      <c r="X185" s="231" t="n">
        <v>0</v>
      </c>
      <c r="Y185" s="231" t="n">
        <v>0</v>
      </c>
      <c r="Z185" s="232" t="n">
        <v>1</v>
      </c>
      <c r="AA185" s="232" t="n">
        <v>0</v>
      </c>
      <c r="AB185" s="232" t="n">
        <v>0</v>
      </c>
      <c r="AC185" s="232" t="n">
        <v>0</v>
      </c>
      <c r="AD185" s="232" t="n">
        <v>0</v>
      </c>
      <c r="AE185" s="232" t="n">
        <v>1</v>
      </c>
      <c r="AF185" s="232" t="n">
        <v>0</v>
      </c>
      <c r="AG185" s="232" t="n">
        <v>0</v>
      </c>
      <c r="AH185" s="232" t="n">
        <v>0</v>
      </c>
      <c r="AI185" s="232" t="n">
        <v>0</v>
      </c>
      <c r="AJ185" s="232" t="n">
        <v>1</v>
      </c>
      <c r="AK185" s="232" t="n">
        <v>0</v>
      </c>
      <c r="AL185" s="232" t="n">
        <v>0</v>
      </c>
      <c r="AM185" s="232" t="n">
        <v>0</v>
      </c>
      <c r="AN185" s="232" t="n">
        <v>0</v>
      </c>
      <c r="AO185" s="232" t="n">
        <v>1</v>
      </c>
      <c r="AP185" s="232" t="n">
        <v>0</v>
      </c>
      <c r="AQ185" s="232" t="n">
        <v>0</v>
      </c>
      <c r="AR185" s="232" t="n">
        <v>0</v>
      </c>
      <c r="AS185" s="232" t="n">
        <v>0</v>
      </c>
      <c r="AT185" s="232" t="n">
        <v>1</v>
      </c>
      <c r="AU185" s="232" t="n">
        <v>0</v>
      </c>
      <c r="AV185" s="232" t="n">
        <v>0</v>
      </c>
      <c r="AW185" s="232" t="n">
        <v>0</v>
      </c>
      <c r="AX185" s="232" t="n">
        <v>0</v>
      </c>
      <c r="AY185" s="232" t="n">
        <v>1</v>
      </c>
      <c r="AZ185" s="232" t="n">
        <v>0</v>
      </c>
      <c r="BA185" s="232" t="n">
        <v>0</v>
      </c>
      <c r="BB185" s="232" t="n">
        <v>0</v>
      </c>
      <c r="BC185" s="232" t="n">
        <v>0</v>
      </c>
      <c r="BD185" s="232" t="n">
        <v>1</v>
      </c>
      <c r="BE185" s="232" t="n">
        <v>0</v>
      </c>
      <c r="BF185" s="232" t="n">
        <v>0</v>
      </c>
      <c r="BG185" s="232" t="n">
        <v>0</v>
      </c>
      <c r="BH185" s="232" t="n">
        <v>0</v>
      </c>
      <c r="BI185" s="232"/>
      <c r="BJ185" s="232"/>
      <c r="BK185" s="232"/>
      <c r="BM185" s="217"/>
      <c r="BN185" s="232"/>
      <c r="BO185" s="232"/>
      <c r="BP185" s="232"/>
      <c r="BS185" s="232"/>
      <c r="BT185" s="232"/>
      <c r="BU185" s="232"/>
      <c r="BW185" s="217"/>
      <c r="BX185" s="233"/>
      <c r="BY185" s="233"/>
      <c r="BZ185" s="233"/>
      <c r="CA185" s="233"/>
      <c r="CB185" s="234"/>
      <c r="CC185" s="233"/>
      <c r="CD185" s="233"/>
      <c r="CE185" s="233"/>
      <c r="CF185" s="233"/>
      <c r="CG185" s="234"/>
      <c r="CH185" s="233"/>
      <c r="CI185" s="233"/>
      <c r="CJ185" s="233"/>
      <c r="CK185" s="233"/>
      <c r="CL185" s="234"/>
      <c r="CM185" s="233"/>
      <c r="CN185" s="233"/>
      <c r="CO185" s="233"/>
      <c r="CP185" s="233"/>
      <c r="CQ185" s="234"/>
      <c r="CR185" s="233"/>
      <c r="CS185" s="233"/>
      <c r="CT185" s="233"/>
      <c r="CU185" s="233"/>
      <c r="CV185" s="234"/>
      <c r="CW185" s="233"/>
      <c r="CX185" s="233"/>
      <c r="CY185" s="233"/>
      <c r="CZ185" s="233"/>
      <c r="DA185" s="234"/>
      <c r="DB185" s="233"/>
      <c r="DC185" s="233"/>
      <c r="DD185" s="233"/>
      <c r="DE185" s="233"/>
      <c r="DF185" s="234"/>
      <c r="DG185" s="233"/>
      <c r="DH185" s="233"/>
      <c r="DI185" s="233"/>
      <c r="DJ185" s="233"/>
      <c r="DK185" s="234"/>
    </row>
    <row r="186" customFormat="false" ht="12.75" hidden="false" customHeight="false" outlineLevel="0" collapsed="false">
      <c r="A186" s="232" t="n">
        <v>1</v>
      </c>
      <c r="B186" s="232" t="n">
        <v>0</v>
      </c>
      <c r="C186" s="232" t="n">
        <v>0</v>
      </c>
      <c r="D186" s="232" t="n">
        <v>0</v>
      </c>
      <c r="E186" s="232" t="n">
        <v>0</v>
      </c>
      <c r="F186" s="232" t="n">
        <v>1</v>
      </c>
      <c r="G186" s="232" t="n">
        <v>0</v>
      </c>
      <c r="H186" s="232" t="n">
        <v>0</v>
      </c>
      <c r="I186" s="232" t="n">
        <v>0</v>
      </c>
      <c r="J186" s="235" t="n">
        <v>0</v>
      </c>
      <c r="K186" s="232" t="n">
        <v>1</v>
      </c>
      <c r="L186" s="232" t="n">
        <v>0</v>
      </c>
      <c r="M186" s="232" t="n">
        <v>0</v>
      </c>
      <c r="N186" s="232" t="n">
        <v>0</v>
      </c>
      <c r="O186" s="232" t="n">
        <v>0</v>
      </c>
      <c r="P186" s="232" t="n">
        <v>1</v>
      </c>
      <c r="Q186" s="232" t="n">
        <v>0</v>
      </c>
      <c r="R186" s="232" t="n">
        <v>0</v>
      </c>
      <c r="S186" s="232" t="n">
        <v>0</v>
      </c>
      <c r="T186" s="232" t="n">
        <v>0</v>
      </c>
      <c r="U186" s="231" t="n">
        <v>1</v>
      </c>
      <c r="V186" s="231" t="n">
        <v>0</v>
      </c>
      <c r="W186" s="231" t="n">
        <v>0</v>
      </c>
      <c r="X186" s="231" t="n">
        <v>0</v>
      </c>
      <c r="Y186" s="231" t="n">
        <v>0</v>
      </c>
      <c r="Z186" s="232" t="n">
        <v>1</v>
      </c>
      <c r="AA186" s="232" t="n">
        <v>0</v>
      </c>
      <c r="AB186" s="232" t="n">
        <v>0</v>
      </c>
      <c r="AC186" s="232" t="n">
        <v>0</v>
      </c>
      <c r="AD186" s="232" t="n">
        <v>0</v>
      </c>
      <c r="AE186" s="232" t="n">
        <v>1</v>
      </c>
      <c r="AF186" s="232" t="n">
        <v>0</v>
      </c>
      <c r="AG186" s="232" t="n">
        <v>0</v>
      </c>
      <c r="AH186" s="232" t="n">
        <v>0</v>
      </c>
      <c r="AI186" s="232" t="n">
        <v>0</v>
      </c>
      <c r="AJ186" s="232" t="n">
        <v>1</v>
      </c>
      <c r="AK186" s="232" t="n">
        <v>0</v>
      </c>
      <c r="AL186" s="232" t="n">
        <v>0</v>
      </c>
      <c r="AM186" s="232" t="n">
        <v>0</v>
      </c>
      <c r="AN186" s="232" t="n">
        <v>0</v>
      </c>
      <c r="AO186" s="232" t="n">
        <v>1</v>
      </c>
      <c r="AP186" s="232" t="n">
        <v>0</v>
      </c>
      <c r="AQ186" s="232" t="n">
        <v>0</v>
      </c>
      <c r="AR186" s="232" t="n">
        <v>0</v>
      </c>
      <c r="AS186" s="232" t="n">
        <v>0</v>
      </c>
      <c r="AT186" s="232" t="n">
        <v>1</v>
      </c>
      <c r="AU186" s="232" t="n">
        <v>0</v>
      </c>
      <c r="AV186" s="232" t="n">
        <v>0</v>
      </c>
      <c r="AW186" s="232" t="n">
        <v>0</v>
      </c>
      <c r="AX186" s="232" t="n">
        <v>0</v>
      </c>
      <c r="AY186" s="232" t="n">
        <v>1</v>
      </c>
      <c r="AZ186" s="232" t="n">
        <v>0</v>
      </c>
      <c r="BA186" s="232" t="n">
        <v>0</v>
      </c>
      <c r="BB186" s="232" t="n">
        <v>0</v>
      </c>
      <c r="BC186" s="232" t="n">
        <v>0</v>
      </c>
      <c r="BD186" s="232" t="n">
        <v>1</v>
      </c>
      <c r="BE186" s="232" t="n">
        <v>0</v>
      </c>
      <c r="BF186" s="232" t="n">
        <v>0</v>
      </c>
      <c r="BG186" s="232" t="n">
        <v>0</v>
      </c>
      <c r="BH186" s="232" t="n">
        <v>0</v>
      </c>
      <c r="BI186" s="232"/>
      <c r="BJ186" s="232"/>
      <c r="BK186" s="232"/>
      <c r="BM186" s="217"/>
      <c r="BN186" s="232"/>
      <c r="BO186" s="232"/>
      <c r="BP186" s="232"/>
      <c r="BS186" s="232"/>
      <c r="BT186" s="232"/>
      <c r="BU186" s="232"/>
      <c r="BW186" s="217"/>
      <c r="BX186" s="233"/>
      <c r="BY186" s="233"/>
      <c r="BZ186" s="233"/>
      <c r="CA186" s="233"/>
      <c r="CB186" s="234"/>
      <c r="CC186" s="233"/>
      <c r="CD186" s="233"/>
      <c r="CE186" s="233"/>
      <c r="CF186" s="233"/>
      <c r="CG186" s="234"/>
      <c r="CH186" s="233"/>
      <c r="CI186" s="233"/>
      <c r="CJ186" s="233"/>
      <c r="CK186" s="233"/>
      <c r="CL186" s="234"/>
      <c r="CM186" s="233"/>
      <c r="CN186" s="233"/>
      <c r="CO186" s="233"/>
      <c r="CP186" s="233"/>
      <c r="CQ186" s="234"/>
      <c r="CR186" s="233"/>
      <c r="CS186" s="233"/>
      <c r="CT186" s="233"/>
      <c r="CU186" s="233"/>
      <c r="CV186" s="234"/>
      <c r="CW186" s="233"/>
      <c r="CX186" s="233"/>
      <c r="CY186" s="233"/>
      <c r="CZ186" s="233"/>
      <c r="DA186" s="234"/>
      <c r="DB186" s="233"/>
      <c r="DC186" s="233"/>
      <c r="DD186" s="233"/>
      <c r="DE186" s="233"/>
      <c r="DF186" s="234"/>
      <c r="DG186" s="233"/>
      <c r="DH186" s="233"/>
      <c r="DI186" s="233"/>
      <c r="DJ186" s="233"/>
      <c r="DK186" s="234"/>
    </row>
    <row r="187" customFormat="false" ht="12.75" hidden="false" customHeight="false" outlineLevel="0" collapsed="false">
      <c r="A187" s="232" t="n">
        <v>1</v>
      </c>
      <c r="B187" s="232" t="n">
        <v>0</v>
      </c>
      <c r="C187" s="232" t="n">
        <v>0</v>
      </c>
      <c r="D187" s="232" t="n">
        <v>0</v>
      </c>
      <c r="E187" s="232" t="n">
        <v>0</v>
      </c>
      <c r="F187" s="232" t="n">
        <v>1</v>
      </c>
      <c r="G187" s="232" t="n">
        <v>0</v>
      </c>
      <c r="H187" s="232" t="n">
        <v>0</v>
      </c>
      <c r="I187" s="232" t="n">
        <v>0</v>
      </c>
      <c r="J187" s="235" t="n">
        <v>0</v>
      </c>
      <c r="K187" s="232" t="n">
        <v>1</v>
      </c>
      <c r="L187" s="232" t="n">
        <v>0</v>
      </c>
      <c r="M187" s="232" t="n">
        <v>0</v>
      </c>
      <c r="N187" s="232" t="n">
        <v>0</v>
      </c>
      <c r="O187" s="232" t="n">
        <v>0</v>
      </c>
      <c r="P187" s="232" t="n">
        <v>1</v>
      </c>
      <c r="Q187" s="232" t="n">
        <v>0</v>
      </c>
      <c r="R187" s="232" t="n">
        <v>0</v>
      </c>
      <c r="S187" s="232" t="n">
        <v>0</v>
      </c>
      <c r="T187" s="232" t="n">
        <v>0</v>
      </c>
      <c r="U187" s="231" t="n">
        <v>1</v>
      </c>
      <c r="V187" s="231" t="n">
        <v>0</v>
      </c>
      <c r="W187" s="231" t="n">
        <v>0</v>
      </c>
      <c r="X187" s="231" t="n">
        <v>0</v>
      </c>
      <c r="Y187" s="231" t="n">
        <v>0</v>
      </c>
      <c r="Z187" s="232" t="n">
        <v>1</v>
      </c>
      <c r="AA187" s="232" t="n">
        <v>0</v>
      </c>
      <c r="AB187" s="232" t="n">
        <v>0</v>
      </c>
      <c r="AC187" s="232" t="n">
        <v>0</v>
      </c>
      <c r="AD187" s="232" t="n">
        <v>0</v>
      </c>
      <c r="AE187" s="232" t="n">
        <v>1</v>
      </c>
      <c r="AF187" s="232" t="n">
        <v>0</v>
      </c>
      <c r="AG187" s="232" t="n">
        <v>0</v>
      </c>
      <c r="AH187" s="232" t="n">
        <v>0</v>
      </c>
      <c r="AI187" s="232" t="n">
        <v>0</v>
      </c>
      <c r="AJ187" s="232" t="n">
        <v>1</v>
      </c>
      <c r="AK187" s="232" t="n">
        <v>0</v>
      </c>
      <c r="AL187" s="232" t="n">
        <v>0</v>
      </c>
      <c r="AM187" s="232" t="n">
        <v>0</v>
      </c>
      <c r="AN187" s="232" t="n">
        <v>0</v>
      </c>
      <c r="AO187" s="232" t="n">
        <v>1</v>
      </c>
      <c r="AP187" s="232" t="n">
        <v>0</v>
      </c>
      <c r="AQ187" s="232" t="n">
        <v>0</v>
      </c>
      <c r="AR187" s="232" t="n">
        <v>0</v>
      </c>
      <c r="AS187" s="232" t="n">
        <v>0</v>
      </c>
      <c r="AT187" s="232" t="n">
        <v>1</v>
      </c>
      <c r="AU187" s="232" t="n">
        <v>0</v>
      </c>
      <c r="AV187" s="232" t="n">
        <v>0</v>
      </c>
      <c r="AW187" s="232" t="n">
        <v>0</v>
      </c>
      <c r="AX187" s="232" t="n">
        <v>0</v>
      </c>
      <c r="AY187" s="232" t="n">
        <v>1</v>
      </c>
      <c r="AZ187" s="232" t="n">
        <v>0</v>
      </c>
      <c r="BA187" s="232" t="n">
        <v>0</v>
      </c>
      <c r="BB187" s="232" t="n">
        <v>0</v>
      </c>
      <c r="BC187" s="232" t="n">
        <v>0</v>
      </c>
      <c r="BD187" s="232" t="n">
        <v>1</v>
      </c>
      <c r="BE187" s="232" t="n">
        <v>0</v>
      </c>
      <c r="BF187" s="232" t="n">
        <v>0</v>
      </c>
      <c r="BG187" s="232" t="n">
        <v>0</v>
      </c>
      <c r="BH187" s="232" t="n">
        <v>0</v>
      </c>
      <c r="BI187" s="232"/>
      <c r="BJ187" s="232"/>
      <c r="BK187" s="232"/>
      <c r="BM187" s="217"/>
      <c r="BN187" s="232"/>
      <c r="BO187" s="232"/>
      <c r="BP187" s="232"/>
      <c r="BS187" s="232"/>
      <c r="BT187" s="232"/>
      <c r="BU187" s="232"/>
      <c r="BW187" s="217"/>
      <c r="BX187" s="233"/>
      <c r="BY187" s="233"/>
      <c r="BZ187" s="233"/>
      <c r="CA187" s="233"/>
      <c r="CB187" s="234"/>
      <c r="CC187" s="233"/>
      <c r="CD187" s="233"/>
      <c r="CE187" s="233"/>
      <c r="CF187" s="233"/>
      <c r="CG187" s="234"/>
      <c r="CH187" s="233"/>
      <c r="CI187" s="233"/>
      <c r="CJ187" s="233"/>
      <c r="CK187" s="233"/>
      <c r="CL187" s="234"/>
      <c r="CM187" s="233"/>
      <c r="CN187" s="233"/>
      <c r="CO187" s="233"/>
      <c r="CP187" s="233"/>
      <c r="CQ187" s="234"/>
      <c r="CR187" s="233"/>
      <c r="CS187" s="233"/>
      <c r="CT187" s="233"/>
      <c r="CU187" s="233"/>
      <c r="CV187" s="234"/>
      <c r="CW187" s="233"/>
      <c r="CX187" s="233"/>
      <c r="CY187" s="233"/>
      <c r="CZ187" s="233"/>
      <c r="DA187" s="234"/>
      <c r="DB187" s="233"/>
      <c r="DC187" s="233"/>
      <c r="DD187" s="233"/>
      <c r="DE187" s="233"/>
      <c r="DF187" s="234"/>
      <c r="DG187" s="233"/>
      <c r="DH187" s="233"/>
      <c r="DI187" s="233"/>
      <c r="DJ187" s="233"/>
      <c r="DK187" s="234"/>
    </row>
    <row r="188" customFormat="false" ht="12.75" hidden="false" customHeight="false" outlineLevel="0" collapsed="false">
      <c r="A188" s="232" t="n">
        <v>1</v>
      </c>
      <c r="B188" s="232" t="n">
        <v>0</v>
      </c>
      <c r="C188" s="232" t="n">
        <v>0</v>
      </c>
      <c r="D188" s="232" t="n">
        <v>0</v>
      </c>
      <c r="E188" s="232" t="n">
        <v>0</v>
      </c>
      <c r="F188" s="232" t="n">
        <v>1</v>
      </c>
      <c r="G188" s="232" t="n">
        <v>0</v>
      </c>
      <c r="H188" s="232" t="n">
        <v>0</v>
      </c>
      <c r="I188" s="232" t="n">
        <v>0</v>
      </c>
      <c r="J188" s="235" t="n">
        <v>0</v>
      </c>
      <c r="K188" s="232" t="n">
        <v>1</v>
      </c>
      <c r="L188" s="232" t="n">
        <v>0</v>
      </c>
      <c r="M188" s="232" t="n">
        <v>0</v>
      </c>
      <c r="N188" s="232" t="n">
        <v>0</v>
      </c>
      <c r="O188" s="232" t="n">
        <v>0</v>
      </c>
      <c r="P188" s="232" t="n">
        <v>1</v>
      </c>
      <c r="Q188" s="232" t="n">
        <v>0</v>
      </c>
      <c r="R188" s="232" t="n">
        <v>0</v>
      </c>
      <c r="S188" s="232" t="n">
        <v>0</v>
      </c>
      <c r="T188" s="232" t="n">
        <v>0</v>
      </c>
      <c r="U188" s="231" t="n">
        <v>1</v>
      </c>
      <c r="V188" s="231" t="n">
        <v>0</v>
      </c>
      <c r="W188" s="231" t="n">
        <v>0</v>
      </c>
      <c r="X188" s="231" t="n">
        <v>0</v>
      </c>
      <c r="Y188" s="231" t="n">
        <v>0</v>
      </c>
      <c r="Z188" s="232" t="n">
        <v>1</v>
      </c>
      <c r="AA188" s="232" t="n">
        <v>0</v>
      </c>
      <c r="AB188" s="232" t="n">
        <v>0</v>
      </c>
      <c r="AC188" s="232" t="n">
        <v>0</v>
      </c>
      <c r="AD188" s="232" t="n">
        <v>0</v>
      </c>
      <c r="AE188" s="232" t="n">
        <v>1</v>
      </c>
      <c r="AF188" s="232" t="n">
        <v>0</v>
      </c>
      <c r="AG188" s="232" t="n">
        <v>0</v>
      </c>
      <c r="AH188" s="232" t="n">
        <v>0</v>
      </c>
      <c r="AI188" s="232" t="n">
        <v>0</v>
      </c>
      <c r="AJ188" s="232" t="n">
        <v>1</v>
      </c>
      <c r="AK188" s="232" t="n">
        <v>0</v>
      </c>
      <c r="AL188" s="232" t="n">
        <v>0</v>
      </c>
      <c r="AM188" s="232" t="n">
        <v>0</v>
      </c>
      <c r="AN188" s="232" t="n">
        <v>0</v>
      </c>
      <c r="AO188" s="232" t="n">
        <v>1</v>
      </c>
      <c r="AP188" s="232" t="n">
        <v>0</v>
      </c>
      <c r="AQ188" s="232" t="n">
        <v>0</v>
      </c>
      <c r="AR188" s="232" t="n">
        <v>0</v>
      </c>
      <c r="AS188" s="232" t="n">
        <v>0</v>
      </c>
      <c r="AT188" s="232" t="n">
        <v>1</v>
      </c>
      <c r="AU188" s="232" t="n">
        <v>0</v>
      </c>
      <c r="AV188" s="232" t="n">
        <v>0</v>
      </c>
      <c r="AW188" s="232" t="n">
        <v>0</v>
      </c>
      <c r="AX188" s="232" t="n">
        <v>0</v>
      </c>
      <c r="AY188" s="232" t="n">
        <v>1</v>
      </c>
      <c r="AZ188" s="232" t="n">
        <v>0</v>
      </c>
      <c r="BA188" s="232" t="n">
        <v>0</v>
      </c>
      <c r="BB188" s="232" t="n">
        <v>0</v>
      </c>
      <c r="BC188" s="232" t="n">
        <v>0</v>
      </c>
      <c r="BD188" s="232" t="n">
        <v>1</v>
      </c>
      <c r="BE188" s="232" t="n">
        <v>0</v>
      </c>
      <c r="BF188" s="232" t="n">
        <v>0</v>
      </c>
      <c r="BG188" s="232" t="n">
        <v>0</v>
      </c>
      <c r="BH188" s="232" t="n">
        <v>0</v>
      </c>
      <c r="BI188" s="232"/>
      <c r="BJ188" s="232"/>
      <c r="BK188" s="232"/>
      <c r="BM188" s="217"/>
      <c r="BN188" s="232"/>
      <c r="BO188" s="232"/>
      <c r="BP188" s="232"/>
      <c r="BS188" s="232"/>
      <c r="BT188" s="232"/>
      <c r="BU188" s="232"/>
      <c r="BW188" s="217"/>
      <c r="BX188" s="233"/>
      <c r="BY188" s="233"/>
      <c r="BZ188" s="233"/>
      <c r="CA188" s="233"/>
      <c r="CB188" s="234"/>
      <c r="CC188" s="233"/>
      <c r="CD188" s="233"/>
      <c r="CE188" s="233"/>
      <c r="CF188" s="233"/>
      <c r="CG188" s="234"/>
      <c r="CH188" s="233"/>
      <c r="CI188" s="233"/>
      <c r="CJ188" s="233"/>
      <c r="CK188" s="233"/>
      <c r="CL188" s="234"/>
      <c r="CM188" s="233"/>
      <c r="CN188" s="233"/>
      <c r="CO188" s="233"/>
      <c r="CP188" s="233"/>
      <c r="CQ188" s="234"/>
      <c r="CR188" s="233"/>
      <c r="CS188" s="233"/>
      <c r="CT188" s="233"/>
      <c r="CU188" s="233"/>
      <c r="CV188" s="234"/>
      <c r="CW188" s="233"/>
      <c r="CX188" s="233"/>
      <c r="CY188" s="233"/>
      <c r="CZ188" s="233"/>
      <c r="DA188" s="234"/>
      <c r="DB188" s="233"/>
      <c r="DC188" s="233"/>
      <c r="DD188" s="233"/>
      <c r="DE188" s="233"/>
      <c r="DF188" s="234"/>
      <c r="DG188" s="233"/>
      <c r="DH188" s="233"/>
      <c r="DI188" s="233"/>
      <c r="DJ188" s="233"/>
      <c r="DK188" s="234"/>
    </row>
    <row r="189" customFormat="false" ht="12.75" hidden="false" customHeight="false" outlineLevel="0" collapsed="false">
      <c r="A189" s="232" t="n">
        <v>1</v>
      </c>
      <c r="B189" s="232" t="n">
        <v>0</v>
      </c>
      <c r="C189" s="232" t="n">
        <v>0</v>
      </c>
      <c r="D189" s="232" t="n">
        <v>0</v>
      </c>
      <c r="E189" s="232" t="n">
        <v>0</v>
      </c>
      <c r="F189" s="232" t="n">
        <v>1</v>
      </c>
      <c r="G189" s="232" t="n">
        <v>0</v>
      </c>
      <c r="H189" s="232" t="n">
        <v>0</v>
      </c>
      <c r="I189" s="232" t="n">
        <v>0</v>
      </c>
      <c r="J189" s="235" t="n">
        <v>0</v>
      </c>
      <c r="K189" s="232" t="n">
        <v>1</v>
      </c>
      <c r="L189" s="232" t="n">
        <v>0</v>
      </c>
      <c r="M189" s="232" t="n">
        <v>0</v>
      </c>
      <c r="N189" s="232" t="n">
        <v>0</v>
      </c>
      <c r="O189" s="232" t="n">
        <v>0</v>
      </c>
      <c r="P189" s="232" t="n">
        <v>1</v>
      </c>
      <c r="Q189" s="232" t="n">
        <v>0</v>
      </c>
      <c r="R189" s="232" t="n">
        <v>0</v>
      </c>
      <c r="S189" s="232" t="n">
        <v>0</v>
      </c>
      <c r="T189" s="232" t="n">
        <v>0</v>
      </c>
      <c r="U189" s="231" t="n">
        <v>1</v>
      </c>
      <c r="V189" s="231" t="n">
        <v>0</v>
      </c>
      <c r="W189" s="231" t="n">
        <v>0</v>
      </c>
      <c r="X189" s="231" t="n">
        <v>0</v>
      </c>
      <c r="Y189" s="231" t="n">
        <v>0</v>
      </c>
      <c r="Z189" s="232" t="n">
        <v>1</v>
      </c>
      <c r="AA189" s="232" t="n">
        <v>0</v>
      </c>
      <c r="AB189" s="232" t="n">
        <v>0</v>
      </c>
      <c r="AC189" s="232" t="n">
        <v>0</v>
      </c>
      <c r="AD189" s="232" t="n">
        <v>0</v>
      </c>
      <c r="AE189" s="232" t="n">
        <v>1</v>
      </c>
      <c r="AF189" s="232" t="n">
        <v>0</v>
      </c>
      <c r="AG189" s="232" t="n">
        <v>0</v>
      </c>
      <c r="AH189" s="232" t="n">
        <v>0</v>
      </c>
      <c r="AI189" s="232" t="n">
        <v>0</v>
      </c>
      <c r="AJ189" s="232" t="n">
        <v>1</v>
      </c>
      <c r="AK189" s="232" t="n">
        <v>0</v>
      </c>
      <c r="AL189" s="232" t="n">
        <v>0</v>
      </c>
      <c r="AM189" s="232" t="n">
        <v>0</v>
      </c>
      <c r="AN189" s="232" t="n">
        <v>0</v>
      </c>
      <c r="AO189" s="232" t="n">
        <v>1</v>
      </c>
      <c r="AP189" s="232" t="n">
        <v>0</v>
      </c>
      <c r="AQ189" s="232" t="n">
        <v>0</v>
      </c>
      <c r="AR189" s="232" t="n">
        <v>0</v>
      </c>
      <c r="AS189" s="232" t="n">
        <v>0</v>
      </c>
      <c r="AT189" s="232" t="n">
        <v>1</v>
      </c>
      <c r="AU189" s="232" t="n">
        <v>0</v>
      </c>
      <c r="AV189" s="232" t="n">
        <v>0</v>
      </c>
      <c r="AW189" s="232" t="n">
        <v>0</v>
      </c>
      <c r="AX189" s="232" t="n">
        <v>0</v>
      </c>
      <c r="AY189" s="232" t="n">
        <v>1</v>
      </c>
      <c r="AZ189" s="232" t="n">
        <v>0</v>
      </c>
      <c r="BA189" s="232" t="n">
        <v>0</v>
      </c>
      <c r="BB189" s="232" t="n">
        <v>0</v>
      </c>
      <c r="BC189" s="232" t="n">
        <v>0</v>
      </c>
      <c r="BD189" s="232" t="n">
        <v>1</v>
      </c>
      <c r="BE189" s="232" t="n">
        <v>0</v>
      </c>
      <c r="BF189" s="232" t="n">
        <v>0</v>
      </c>
      <c r="BG189" s="232" t="n">
        <v>0</v>
      </c>
      <c r="BH189" s="232" t="n">
        <v>0</v>
      </c>
      <c r="BI189" s="232"/>
      <c r="BJ189" s="232"/>
      <c r="BK189" s="232"/>
      <c r="BM189" s="217"/>
      <c r="BN189" s="232"/>
      <c r="BO189" s="232"/>
      <c r="BP189" s="232"/>
      <c r="BS189" s="232"/>
      <c r="BT189" s="232"/>
      <c r="BU189" s="232"/>
      <c r="BW189" s="217"/>
      <c r="BX189" s="233"/>
      <c r="BY189" s="233"/>
      <c r="BZ189" s="233"/>
      <c r="CA189" s="233"/>
      <c r="CB189" s="234"/>
      <c r="CC189" s="233"/>
      <c r="CD189" s="233"/>
      <c r="CE189" s="233"/>
      <c r="CF189" s="233"/>
      <c r="CG189" s="234"/>
      <c r="CH189" s="233"/>
      <c r="CI189" s="233"/>
      <c r="CJ189" s="233"/>
      <c r="CK189" s="233"/>
      <c r="CL189" s="234"/>
      <c r="CM189" s="233"/>
      <c r="CN189" s="233"/>
      <c r="CO189" s="233"/>
      <c r="CP189" s="233"/>
      <c r="CQ189" s="234"/>
      <c r="CR189" s="233"/>
      <c r="CS189" s="233"/>
      <c r="CT189" s="233"/>
      <c r="CU189" s="233"/>
      <c r="CV189" s="234"/>
      <c r="CW189" s="233"/>
      <c r="CX189" s="233"/>
      <c r="CY189" s="233"/>
      <c r="CZ189" s="233"/>
      <c r="DA189" s="234"/>
      <c r="DB189" s="233"/>
      <c r="DC189" s="233"/>
      <c r="DD189" s="233"/>
      <c r="DE189" s="233"/>
      <c r="DF189" s="234"/>
      <c r="DG189" s="233"/>
      <c r="DH189" s="233"/>
      <c r="DI189" s="233"/>
      <c r="DJ189" s="233"/>
      <c r="DK189" s="234"/>
    </row>
    <row r="190" customFormat="false" ht="12.75" hidden="false" customHeight="false" outlineLevel="0" collapsed="false">
      <c r="A190" s="232" t="n">
        <v>1</v>
      </c>
      <c r="B190" s="232" t="n">
        <v>0</v>
      </c>
      <c r="C190" s="232" t="n">
        <v>0</v>
      </c>
      <c r="D190" s="232" t="n">
        <v>0</v>
      </c>
      <c r="E190" s="232" t="n">
        <v>0</v>
      </c>
      <c r="F190" s="232" t="n">
        <v>1</v>
      </c>
      <c r="G190" s="232" t="n">
        <v>0</v>
      </c>
      <c r="H190" s="232" t="n">
        <v>0</v>
      </c>
      <c r="I190" s="232" t="n">
        <v>0</v>
      </c>
      <c r="J190" s="235" t="n">
        <v>0</v>
      </c>
      <c r="K190" s="232" t="n">
        <v>1</v>
      </c>
      <c r="L190" s="232" t="n">
        <v>0</v>
      </c>
      <c r="M190" s="232" t="n">
        <v>0</v>
      </c>
      <c r="N190" s="232" t="n">
        <v>0</v>
      </c>
      <c r="O190" s="232" t="n">
        <v>0</v>
      </c>
      <c r="P190" s="232" t="n">
        <v>1</v>
      </c>
      <c r="Q190" s="232" t="n">
        <v>0</v>
      </c>
      <c r="R190" s="232" t="n">
        <v>0</v>
      </c>
      <c r="S190" s="232" t="n">
        <v>0</v>
      </c>
      <c r="T190" s="232" t="n">
        <v>0</v>
      </c>
      <c r="U190" s="231" t="n">
        <v>1</v>
      </c>
      <c r="V190" s="231" t="n">
        <v>0</v>
      </c>
      <c r="W190" s="231" t="n">
        <v>0</v>
      </c>
      <c r="X190" s="231" t="n">
        <v>0</v>
      </c>
      <c r="Y190" s="231" t="n">
        <v>0</v>
      </c>
      <c r="Z190" s="232" t="n">
        <v>1</v>
      </c>
      <c r="AA190" s="232" t="n">
        <v>0</v>
      </c>
      <c r="AB190" s="232" t="n">
        <v>0</v>
      </c>
      <c r="AC190" s="232" t="n">
        <v>0</v>
      </c>
      <c r="AD190" s="232" t="n">
        <v>0</v>
      </c>
      <c r="AE190" s="232" t="n">
        <v>1</v>
      </c>
      <c r="AF190" s="232" t="n">
        <v>0</v>
      </c>
      <c r="AG190" s="232" t="n">
        <v>0</v>
      </c>
      <c r="AH190" s="232" t="n">
        <v>0</v>
      </c>
      <c r="AI190" s="232" t="n">
        <v>0</v>
      </c>
      <c r="AJ190" s="232" t="n">
        <v>1</v>
      </c>
      <c r="AK190" s="232" t="n">
        <v>0</v>
      </c>
      <c r="AL190" s="232" t="n">
        <v>0</v>
      </c>
      <c r="AM190" s="232" t="n">
        <v>0</v>
      </c>
      <c r="AN190" s="232" t="n">
        <v>0</v>
      </c>
      <c r="AO190" s="232" t="n">
        <v>1</v>
      </c>
      <c r="AP190" s="232" t="n">
        <v>0</v>
      </c>
      <c r="AQ190" s="232" t="n">
        <v>0</v>
      </c>
      <c r="AR190" s="232" t="n">
        <v>0</v>
      </c>
      <c r="AS190" s="232" t="n">
        <v>0</v>
      </c>
      <c r="AT190" s="232" t="n">
        <v>1</v>
      </c>
      <c r="AU190" s="232" t="n">
        <v>0</v>
      </c>
      <c r="AV190" s="232" t="n">
        <v>0</v>
      </c>
      <c r="AW190" s="232" t="n">
        <v>0</v>
      </c>
      <c r="AX190" s="232" t="n">
        <v>0</v>
      </c>
      <c r="AY190" s="232" t="n">
        <v>1</v>
      </c>
      <c r="AZ190" s="232" t="n">
        <v>0</v>
      </c>
      <c r="BA190" s="232" t="n">
        <v>0</v>
      </c>
      <c r="BB190" s="232" t="n">
        <v>0</v>
      </c>
      <c r="BC190" s="232" t="n">
        <v>0</v>
      </c>
      <c r="BD190" s="232" t="n">
        <v>1</v>
      </c>
      <c r="BE190" s="232" t="n">
        <v>0</v>
      </c>
      <c r="BF190" s="232" t="n">
        <v>0</v>
      </c>
      <c r="BG190" s="232" t="n">
        <v>0</v>
      </c>
      <c r="BH190" s="232" t="n">
        <v>0</v>
      </c>
      <c r="BI190" s="232"/>
      <c r="BJ190" s="232"/>
      <c r="BK190" s="232"/>
      <c r="BM190" s="217"/>
      <c r="BN190" s="232"/>
      <c r="BO190" s="232"/>
      <c r="BP190" s="232"/>
      <c r="BS190" s="232"/>
      <c r="BT190" s="232"/>
      <c r="BU190" s="232"/>
      <c r="BW190" s="217"/>
      <c r="BX190" s="233"/>
      <c r="BY190" s="233"/>
      <c r="BZ190" s="233"/>
      <c r="CA190" s="233"/>
      <c r="CB190" s="234"/>
      <c r="CC190" s="233"/>
      <c r="CD190" s="233"/>
      <c r="CE190" s="233"/>
      <c r="CF190" s="233"/>
      <c r="CG190" s="234"/>
      <c r="CH190" s="233"/>
      <c r="CI190" s="233"/>
      <c r="CJ190" s="233"/>
      <c r="CK190" s="233"/>
      <c r="CL190" s="234"/>
      <c r="CM190" s="233"/>
      <c r="CN190" s="233"/>
      <c r="CO190" s="233"/>
      <c r="CP190" s="233"/>
      <c r="CQ190" s="234"/>
      <c r="CR190" s="233"/>
      <c r="CS190" s="233"/>
      <c r="CT190" s="233"/>
      <c r="CU190" s="233"/>
      <c r="CV190" s="234"/>
      <c r="CW190" s="233"/>
      <c r="CX190" s="233"/>
      <c r="CY190" s="233"/>
      <c r="CZ190" s="233"/>
      <c r="DA190" s="234"/>
      <c r="DB190" s="233"/>
      <c r="DC190" s="233"/>
      <c r="DD190" s="233"/>
      <c r="DE190" s="233"/>
      <c r="DF190" s="234"/>
      <c r="DG190" s="233"/>
      <c r="DH190" s="233"/>
      <c r="DI190" s="233"/>
      <c r="DJ190" s="233"/>
      <c r="DK190" s="234"/>
    </row>
    <row r="191" customFormat="false" ht="12.75" hidden="false" customHeight="false" outlineLevel="0" collapsed="false">
      <c r="A191" s="232" t="n">
        <v>1</v>
      </c>
      <c r="B191" s="232" t="n">
        <v>0</v>
      </c>
      <c r="C191" s="232" t="n">
        <v>0</v>
      </c>
      <c r="D191" s="232" t="n">
        <v>0</v>
      </c>
      <c r="E191" s="232" t="n">
        <v>0</v>
      </c>
      <c r="F191" s="232" t="n">
        <v>1</v>
      </c>
      <c r="G191" s="232" t="n">
        <v>0</v>
      </c>
      <c r="H191" s="232" t="n">
        <v>0</v>
      </c>
      <c r="I191" s="232" t="n">
        <v>0</v>
      </c>
      <c r="J191" s="235" t="n">
        <v>0</v>
      </c>
      <c r="K191" s="232" t="n">
        <v>1</v>
      </c>
      <c r="L191" s="232" t="n">
        <v>0</v>
      </c>
      <c r="M191" s="232" t="n">
        <v>0</v>
      </c>
      <c r="N191" s="232" t="n">
        <v>0</v>
      </c>
      <c r="O191" s="232" t="n">
        <v>0</v>
      </c>
      <c r="P191" s="232" t="n">
        <v>1</v>
      </c>
      <c r="Q191" s="232" t="n">
        <v>0</v>
      </c>
      <c r="R191" s="232" t="n">
        <v>0</v>
      </c>
      <c r="S191" s="232" t="n">
        <v>0</v>
      </c>
      <c r="T191" s="232" t="n">
        <v>0</v>
      </c>
      <c r="U191" s="231" t="n">
        <v>1</v>
      </c>
      <c r="V191" s="231" t="n">
        <v>0</v>
      </c>
      <c r="W191" s="231" t="n">
        <v>0</v>
      </c>
      <c r="X191" s="231" t="n">
        <v>0</v>
      </c>
      <c r="Y191" s="231" t="n">
        <v>0</v>
      </c>
      <c r="Z191" s="232" t="n">
        <v>1</v>
      </c>
      <c r="AA191" s="232" t="n">
        <v>0</v>
      </c>
      <c r="AB191" s="232" t="n">
        <v>0</v>
      </c>
      <c r="AC191" s="232" t="n">
        <v>0</v>
      </c>
      <c r="AD191" s="232" t="n">
        <v>0</v>
      </c>
      <c r="AE191" s="232" t="n">
        <v>1</v>
      </c>
      <c r="AF191" s="232" t="n">
        <v>0</v>
      </c>
      <c r="AG191" s="232" t="n">
        <v>0</v>
      </c>
      <c r="AH191" s="232" t="n">
        <v>0</v>
      </c>
      <c r="AI191" s="232" t="n">
        <v>0</v>
      </c>
      <c r="AJ191" s="232" t="n">
        <v>1</v>
      </c>
      <c r="AK191" s="232" t="n">
        <v>0</v>
      </c>
      <c r="AL191" s="232" t="n">
        <v>0</v>
      </c>
      <c r="AM191" s="232" t="n">
        <v>0</v>
      </c>
      <c r="AN191" s="232" t="n">
        <v>0</v>
      </c>
      <c r="AO191" s="232" t="n">
        <v>1</v>
      </c>
      <c r="AP191" s="232" t="n">
        <v>0</v>
      </c>
      <c r="AQ191" s="232" t="n">
        <v>0</v>
      </c>
      <c r="AR191" s="232" t="n">
        <v>0</v>
      </c>
      <c r="AS191" s="232" t="n">
        <v>0</v>
      </c>
      <c r="AT191" s="232" t="n">
        <v>1</v>
      </c>
      <c r="AU191" s="232" t="n">
        <v>0</v>
      </c>
      <c r="AV191" s="232" t="n">
        <v>0</v>
      </c>
      <c r="AW191" s="232" t="n">
        <v>0</v>
      </c>
      <c r="AX191" s="232" t="n">
        <v>0</v>
      </c>
      <c r="AY191" s="232" t="n">
        <v>1</v>
      </c>
      <c r="AZ191" s="232" t="n">
        <v>0</v>
      </c>
      <c r="BA191" s="232" t="n">
        <v>0</v>
      </c>
      <c r="BB191" s="232" t="n">
        <v>0</v>
      </c>
      <c r="BC191" s="232" t="n">
        <v>0</v>
      </c>
      <c r="BD191" s="232" t="n">
        <v>1</v>
      </c>
      <c r="BE191" s="232" t="n">
        <v>0</v>
      </c>
      <c r="BF191" s="232" t="n">
        <v>0</v>
      </c>
      <c r="BG191" s="232" t="n">
        <v>0</v>
      </c>
      <c r="BH191" s="232" t="n">
        <v>0</v>
      </c>
      <c r="BI191" s="232"/>
      <c r="BJ191" s="232"/>
      <c r="BK191" s="232"/>
      <c r="BM191" s="217"/>
      <c r="BN191" s="232"/>
      <c r="BO191" s="232"/>
      <c r="BP191" s="232"/>
      <c r="BS191" s="232"/>
      <c r="BT191" s="232"/>
      <c r="BU191" s="232"/>
      <c r="BW191" s="217"/>
      <c r="BX191" s="233"/>
      <c r="BY191" s="233"/>
      <c r="BZ191" s="233"/>
      <c r="CA191" s="233"/>
      <c r="CB191" s="234"/>
      <c r="CC191" s="233"/>
      <c r="CD191" s="233"/>
      <c r="CE191" s="233"/>
      <c r="CF191" s="233"/>
      <c r="CG191" s="234"/>
      <c r="CH191" s="233"/>
      <c r="CI191" s="233"/>
      <c r="CJ191" s="233"/>
      <c r="CK191" s="233"/>
      <c r="CL191" s="234"/>
      <c r="CM191" s="233"/>
      <c r="CN191" s="233"/>
      <c r="CO191" s="233"/>
      <c r="CP191" s="233"/>
      <c r="CQ191" s="234"/>
      <c r="CR191" s="233"/>
      <c r="CS191" s="233"/>
      <c r="CT191" s="233"/>
      <c r="CU191" s="233"/>
      <c r="CV191" s="234"/>
      <c r="CW191" s="233"/>
      <c r="CX191" s="233"/>
      <c r="CY191" s="233"/>
      <c r="CZ191" s="233"/>
      <c r="DA191" s="234"/>
      <c r="DB191" s="233"/>
      <c r="DC191" s="233"/>
      <c r="DD191" s="233"/>
      <c r="DE191" s="233"/>
      <c r="DF191" s="234"/>
      <c r="DG191" s="233"/>
      <c r="DH191" s="233"/>
      <c r="DI191" s="233"/>
      <c r="DJ191" s="233"/>
      <c r="DK191" s="234"/>
    </row>
    <row r="192" customFormat="false" ht="12.75" hidden="false" customHeight="false" outlineLevel="0" collapsed="false">
      <c r="A192" s="232" t="n">
        <v>1</v>
      </c>
      <c r="B192" s="232" t="n">
        <v>0</v>
      </c>
      <c r="C192" s="232" t="n">
        <v>0</v>
      </c>
      <c r="D192" s="232" t="n">
        <v>0</v>
      </c>
      <c r="E192" s="232" t="n">
        <v>0</v>
      </c>
      <c r="F192" s="232" t="n">
        <v>1</v>
      </c>
      <c r="G192" s="232" t="n">
        <v>0</v>
      </c>
      <c r="H192" s="232" t="n">
        <v>0</v>
      </c>
      <c r="I192" s="232" t="n">
        <v>0</v>
      </c>
      <c r="J192" s="235" t="n">
        <v>0</v>
      </c>
      <c r="K192" s="232" t="n">
        <v>1</v>
      </c>
      <c r="L192" s="232" t="n">
        <v>0</v>
      </c>
      <c r="M192" s="232" t="n">
        <v>0</v>
      </c>
      <c r="N192" s="232" t="n">
        <v>0</v>
      </c>
      <c r="O192" s="232" t="n">
        <v>0</v>
      </c>
      <c r="P192" s="232" t="n">
        <v>1</v>
      </c>
      <c r="Q192" s="232" t="n">
        <v>0</v>
      </c>
      <c r="R192" s="232" t="n">
        <v>0</v>
      </c>
      <c r="S192" s="232" t="n">
        <v>0</v>
      </c>
      <c r="T192" s="232" t="n">
        <v>0</v>
      </c>
      <c r="U192" s="231" t="n">
        <v>1</v>
      </c>
      <c r="V192" s="231" t="n">
        <v>0</v>
      </c>
      <c r="W192" s="231" t="n">
        <v>0</v>
      </c>
      <c r="X192" s="231" t="n">
        <v>0</v>
      </c>
      <c r="Y192" s="231" t="n">
        <v>0</v>
      </c>
      <c r="Z192" s="232" t="n">
        <v>1</v>
      </c>
      <c r="AA192" s="232" t="n">
        <v>0</v>
      </c>
      <c r="AB192" s="232" t="n">
        <v>0</v>
      </c>
      <c r="AC192" s="232" t="n">
        <v>0</v>
      </c>
      <c r="AD192" s="232" t="n">
        <v>0</v>
      </c>
      <c r="AE192" s="232" t="n">
        <v>1</v>
      </c>
      <c r="AF192" s="232" t="n">
        <v>0</v>
      </c>
      <c r="AG192" s="232" t="n">
        <v>0</v>
      </c>
      <c r="AH192" s="232" t="n">
        <v>0</v>
      </c>
      <c r="AI192" s="232" t="n">
        <v>0</v>
      </c>
      <c r="AJ192" s="232" t="n">
        <v>1</v>
      </c>
      <c r="AK192" s="232" t="n">
        <v>0</v>
      </c>
      <c r="AL192" s="232" t="n">
        <v>0</v>
      </c>
      <c r="AM192" s="232" t="n">
        <v>0</v>
      </c>
      <c r="AN192" s="232" t="n">
        <v>0</v>
      </c>
      <c r="AO192" s="232" t="n">
        <v>1</v>
      </c>
      <c r="AP192" s="232" t="n">
        <v>0</v>
      </c>
      <c r="AQ192" s="232" t="n">
        <v>0</v>
      </c>
      <c r="AR192" s="232" t="n">
        <v>0</v>
      </c>
      <c r="AS192" s="232" t="n">
        <v>0</v>
      </c>
      <c r="AT192" s="232" t="n">
        <v>1</v>
      </c>
      <c r="AU192" s="232" t="n">
        <v>0</v>
      </c>
      <c r="AV192" s="232" t="n">
        <v>0</v>
      </c>
      <c r="AW192" s="232" t="n">
        <v>0</v>
      </c>
      <c r="AX192" s="232" t="n">
        <v>0</v>
      </c>
      <c r="AY192" s="232" t="n">
        <v>1</v>
      </c>
      <c r="AZ192" s="232" t="n">
        <v>0</v>
      </c>
      <c r="BA192" s="232" t="n">
        <v>0</v>
      </c>
      <c r="BB192" s="232" t="n">
        <v>0</v>
      </c>
      <c r="BC192" s="232" t="n">
        <v>0</v>
      </c>
      <c r="BD192" s="232" t="n">
        <v>1</v>
      </c>
      <c r="BE192" s="232" t="n">
        <v>0</v>
      </c>
      <c r="BF192" s="232" t="n">
        <v>0</v>
      </c>
      <c r="BG192" s="232" t="n">
        <v>0</v>
      </c>
      <c r="BH192" s="232" t="n">
        <v>0</v>
      </c>
      <c r="BI192" s="232"/>
      <c r="BJ192" s="232"/>
      <c r="BK192" s="232"/>
      <c r="BM192" s="217"/>
      <c r="BN192" s="232"/>
      <c r="BO192" s="232"/>
      <c r="BP192" s="232"/>
      <c r="BS192" s="232"/>
      <c r="BT192" s="232"/>
      <c r="BU192" s="232"/>
      <c r="BW192" s="217"/>
      <c r="BX192" s="233"/>
      <c r="BY192" s="233"/>
      <c r="BZ192" s="233"/>
      <c r="CA192" s="233"/>
      <c r="CB192" s="234"/>
      <c r="CC192" s="233"/>
      <c r="CD192" s="233"/>
      <c r="CE192" s="233"/>
      <c r="CF192" s="233"/>
      <c r="CG192" s="234"/>
      <c r="CH192" s="233"/>
      <c r="CI192" s="233"/>
      <c r="CJ192" s="233"/>
      <c r="CK192" s="233"/>
      <c r="CL192" s="234"/>
      <c r="CM192" s="233"/>
      <c r="CN192" s="233"/>
      <c r="CO192" s="233"/>
      <c r="CP192" s="233"/>
      <c r="CQ192" s="234"/>
      <c r="CR192" s="233"/>
      <c r="CS192" s="233"/>
      <c r="CT192" s="233"/>
      <c r="CU192" s="233"/>
      <c r="CV192" s="234"/>
      <c r="CW192" s="233"/>
      <c r="CX192" s="233"/>
      <c r="CY192" s="233"/>
      <c r="CZ192" s="233"/>
      <c r="DA192" s="234"/>
      <c r="DB192" s="233"/>
      <c r="DC192" s="233"/>
      <c r="DD192" s="233"/>
      <c r="DE192" s="233"/>
      <c r="DF192" s="234"/>
      <c r="DG192" s="233"/>
      <c r="DH192" s="233"/>
      <c r="DI192" s="233"/>
      <c r="DJ192" s="233"/>
      <c r="DK192" s="234"/>
    </row>
    <row r="193" customFormat="false" ht="12.75" hidden="false" customHeight="false" outlineLevel="0" collapsed="false">
      <c r="A193" s="232" t="n">
        <v>1</v>
      </c>
      <c r="B193" s="232" t="n">
        <v>0</v>
      </c>
      <c r="C193" s="232" t="n">
        <v>0</v>
      </c>
      <c r="D193" s="232" t="n">
        <v>0</v>
      </c>
      <c r="E193" s="232" t="n">
        <v>0</v>
      </c>
      <c r="F193" s="232" t="n">
        <v>1</v>
      </c>
      <c r="G193" s="232" t="n">
        <v>0</v>
      </c>
      <c r="H193" s="232" t="n">
        <v>0</v>
      </c>
      <c r="I193" s="232" t="n">
        <v>0</v>
      </c>
      <c r="J193" s="235" t="n">
        <v>0</v>
      </c>
      <c r="K193" s="232" t="n">
        <v>1</v>
      </c>
      <c r="L193" s="232" t="n">
        <v>0</v>
      </c>
      <c r="M193" s="232" t="n">
        <v>0</v>
      </c>
      <c r="N193" s="232" t="n">
        <v>0</v>
      </c>
      <c r="O193" s="232" t="n">
        <v>0</v>
      </c>
      <c r="P193" s="232" t="n">
        <v>1</v>
      </c>
      <c r="Q193" s="232" t="n">
        <v>0</v>
      </c>
      <c r="R193" s="232" t="n">
        <v>0</v>
      </c>
      <c r="S193" s="232" t="n">
        <v>0</v>
      </c>
      <c r="T193" s="232" t="n">
        <v>0</v>
      </c>
      <c r="U193" s="231" t="n">
        <v>1</v>
      </c>
      <c r="V193" s="231" t="n">
        <v>0</v>
      </c>
      <c r="W193" s="231" t="n">
        <v>0</v>
      </c>
      <c r="X193" s="231" t="n">
        <v>0</v>
      </c>
      <c r="Y193" s="231" t="n">
        <v>0</v>
      </c>
      <c r="Z193" s="232" t="n">
        <v>1</v>
      </c>
      <c r="AA193" s="232" t="n">
        <v>0</v>
      </c>
      <c r="AB193" s="232" t="n">
        <v>0</v>
      </c>
      <c r="AC193" s="232" t="n">
        <v>0</v>
      </c>
      <c r="AD193" s="232" t="n">
        <v>0</v>
      </c>
      <c r="AE193" s="232" t="n">
        <v>1</v>
      </c>
      <c r="AF193" s="232" t="n">
        <v>0</v>
      </c>
      <c r="AG193" s="232" t="n">
        <v>0</v>
      </c>
      <c r="AH193" s="232" t="n">
        <v>0</v>
      </c>
      <c r="AI193" s="232" t="n">
        <v>0</v>
      </c>
      <c r="AJ193" s="232" t="n">
        <v>1</v>
      </c>
      <c r="AK193" s="232" t="n">
        <v>0</v>
      </c>
      <c r="AL193" s="232" t="n">
        <v>0</v>
      </c>
      <c r="AM193" s="232" t="n">
        <v>0</v>
      </c>
      <c r="AN193" s="232" t="n">
        <v>0</v>
      </c>
      <c r="AO193" s="232" t="n">
        <v>1</v>
      </c>
      <c r="AP193" s="232" t="n">
        <v>0</v>
      </c>
      <c r="AQ193" s="232" t="n">
        <v>0</v>
      </c>
      <c r="AR193" s="232" t="n">
        <v>0</v>
      </c>
      <c r="AS193" s="232" t="n">
        <v>0</v>
      </c>
      <c r="AT193" s="232" t="n">
        <v>1</v>
      </c>
      <c r="AU193" s="232" t="n">
        <v>0</v>
      </c>
      <c r="AV193" s="232" t="n">
        <v>0</v>
      </c>
      <c r="AW193" s="232" t="n">
        <v>0</v>
      </c>
      <c r="AX193" s="232" t="n">
        <v>0</v>
      </c>
      <c r="AY193" s="232" t="n">
        <v>1</v>
      </c>
      <c r="AZ193" s="232" t="n">
        <v>0</v>
      </c>
      <c r="BA193" s="232" t="n">
        <v>0</v>
      </c>
      <c r="BB193" s="232" t="n">
        <v>0</v>
      </c>
      <c r="BC193" s="232" t="n">
        <v>0</v>
      </c>
      <c r="BD193" s="232" t="n">
        <v>1</v>
      </c>
      <c r="BE193" s="232" t="n">
        <v>0</v>
      </c>
      <c r="BF193" s="232" t="n">
        <v>0</v>
      </c>
      <c r="BG193" s="232" t="n">
        <v>0</v>
      </c>
      <c r="BH193" s="232" t="n">
        <v>0</v>
      </c>
      <c r="BI193" s="232"/>
      <c r="BJ193" s="232"/>
      <c r="BK193" s="232"/>
      <c r="BM193" s="217"/>
      <c r="BN193" s="232"/>
      <c r="BO193" s="232"/>
      <c r="BP193" s="232"/>
      <c r="BS193" s="232"/>
      <c r="BT193" s="232"/>
      <c r="BU193" s="232"/>
      <c r="BW193" s="217"/>
      <c r="BX193" s="233"/>
      <c r="BY193" s="233"/>
      <c r="BZ193" s="233"/>
      <c r="CA193" s="233"/>
      <c r="CB193" s="234"/>
      <c r="CC193" s="233"/>
      <c r="CD193" s="233"/>
      <c r="CE193" s="233"/>
      <c r="CF193" s="233"/>
      <c r="CG193" s="234"/>
      <c r="CH193" s="233"/>
      <c r="CI193" s="233"/>
      <c r="CJ193" s="233"/>
      <c r="CK193" s="233"/>
      <c r="CL193" s="234"/>
      <c r="CM193" s="233"/>
      <c r="CN193" s="233"/>
      <c r="CO193" s="233"/>
      <c r="CP193" s="233"/>
      <c r="CQ193" s="234"/>
      <c r="CR193" s="233"/>
      <c r="CS193" s="233"/>
      <c r="CT193" s="233"/>
      <c r="CU193" s="233"/>
      <c r="CV193" s="234"/>
      <c r="CW193" s="233"/>
      <c r="CX193" s="233"/>
      <c r="CY193" s="233"/>
      <c r="CZ193" s="233"/>
      <c r="DA193" s="234"/>
      <c r="DB193" s="233"/>
      <c r="DC193" s="233"/>
      <c r="DD193" s="233"/>
      <c r="DE193" s="233"/>
      <c r="DF193" s="234"/>
      <c r="DG193" s="233"/>
      <c r="DH193" s="233"/>
      <c r="DI193" s="233"/>
      <c r="DJ193" s="233"/>
      <c r="DK193" s="234"/>
    </row>
    <row r="194" customFormat="false" ht="12.75" hidden="false" customHeight="false" outlineLevel="0" collapsed="false">
      <c r="A194" s="232" t="n">
        <v>1</v>
      </c>
      <c r="B194" s="232" t="n">
        <v>0</v>
      </c>
      <c r="C194" s="232" t="n">
        <v>0</v>
      </c>
      <c r="D194" s="232" t="n">
        <v>0</v>
      </c>
      <c r="E194" s="232" t="n">
        <v>0</v>
      </c>
      <c r="F194" s="232" t="n">
        <v>1</v>
      </c>
      <c r="G194" s="232" t="n">
        <v>0</v>
      </c>
      <c r="H194" s="232" t="n">
        <v>0</v>
      </c>
      <c r="I194" s="232" t="n">
        <v>0</v>
      </c>
      <c r="J194" s="235" t="n">
        <v>0</v>
      </c>
      <c r="K194" s="232" t="n">
        <v>1</v>
      </c>
      <c r="L194" s="232" t="n">
        <v>0</v>
      </c>
      <c r="M194" s="232" t="n">
        <v>0</v>
      </c>
      <c r="N194" s="232" t="n">
        <v>0</v>
      </c>
      <c r="O194" s="232" t="n">
        <v>0</v>
      </c>
      <c r="P194" s="232" t="n">
        <v>1</v>
      </c>
      <c r="Q194" s="232" t="n">
        <v>0</v>
      </c>
      <c r="R194" s="232" t="n">
        <v>0</v>
      </c>
      <c r="S194" s="232" t="n">
        <v>0</v>
      </c>
      <c r="T194" s="232" t="n">
        <v>0</v>
      </c>
      <c r="U194" s="231" t="n">
        <v>1</v>
      </c>
      <c r="V194" s="231" t="n">
        <v>0</v>
      </c>
      <c r="W194" s="231" t="n">
        <v>0</v>
      </c>
      <c r="X194" s="231" t="n">
        <v>0</v>
      </c>
      <c r="Y194" s="231" t="n">
        <v>0</v>
      </c>
      <c r="Z194" s="232" t="n">
        <v>1</v>
      </c>
      <c r="AA194" s="232" t="n">
        <v>0</v>
      </c>
      <c r="AB194" s="232" t="n">
        <v>0</v>
      </c>
      <c r="AC194" s="232" t="n">
        <v>0</v>
      </c>
      <c r="AD194" s="232" t="n">
        <v>0</v>
      </c>
      <c r="AE194" s="232" t="n">
        <v>1</v>
      </c>
      <c r="AF194" s="232" t="n">
        <v>0</v>
      </c>
      <c r="AG194" s="232" t="n">
        <v>0</v>
      </c>
      <c r="AH194" s="232" t="n">
        <v>0</v>
      </c>
      <c r="AI194" s="232" t="n">
        <v>0</v>
      </c>
      <c r="AJ194" s="232" t="n">
        <v>1</v>
      </c>
      <c r="AK194" s="232" t="n">
        <v>0</v>
      </c>
      <c r="AL194" s="232" t="n">
        <v>0</v>
      </c>
      <c r="AM194" s="232" t="n">
        <v>0</v>
      </c>
      <c r="AN194" s="232" t="n">
        <v>0</v>
      </c>
      <c r="AO194" s="232" t="n">
        <v>1</v>
      </c>
      <c r="AP194" s="232" t="n">
        <v>0</v>
      </c>
      <c r="AQ194" s="232" t="n">
        <v>0</v>
      </c>
      <c r="AR194" s="232" t="n">
        <v>0</v>
      </c>
      <c r="AS194" s="232" t="n">
        <v>0</v>
      </c>
      <c r="AT194" s="232" t="n">
        <v>1</v>
      </c>
      <c r="AU194" s="232" t="n">
        <v>0</v>
      </c>
      <c r="AV194" s="232" t="n">
        <v>0</v>
      </c>
      <c r="AW194" s="232" t="n">
        <v>0</v>
      </c>
      <c r="AX194" s="232" t="n">
        <v>0</v>
      </c>
      <c r="AY194" s="232" t="n">
        <v>1</v>
      </c>
      <c r="AZ194" s="232" t="n">
        <v>0</v>
      </c>
      <c r="BA194" s="232" t="n">
        <v>0</v>
      </c>
      <c r="BB194" s="232" t="n">
        <v>0</v>
      </c>
      <c r="BC194" s="232" t="n">
        <v>0</v>
      </c>
      <c r="BD194" s="232" t="n">
        <v>1</v>
      </c>
      <c r="BE194" s="232" t="n">
        <v>0</v>
      </c>
      <c r="BF194" s="232" t="n">
        <v>0</v>
      </c>
      <c r="BG194" s="232" t="n">
        <v>0</v>
      </c>
      <c r="BH194" s="232" t="n">
        <v>0</v>
      </c>
      <c r="BI194" s="232"/>
      <c r="BJ194" s="232"/>
      <c r="BK194" s="232"/>
      <c r="BM194" s="217"/>
      <c r="BN194" s="232"/>
      <c r="BO194" s="232"/>
      <c r="BP194" s="232"/>
      <c r="BS194" s="232"/>
      <c r="BT194" s="232"/>
      <c r="BU194" s="232"/>
      <c r="BW194" s="217"/>
      <c r="BX194" s="233"/>
      <c r="BY194" s="233"/>
      <c r="BZ194" s="233"/>
      <c r="CA194" s="233"/>
      <c r="CB194" s="234"/>
      <c r="CC194" s="233"/>
      <c r="CD194" s="233"/>
      <c r="CE194" s="233"/>
      <c r="CF194" s="233"/>
      <c r="CG194" s="234"/>
      <c r="CH194" s="233"/>
      <c r="CI194" s="233"/>
      <c r="CJ194" s="233"/>
      <c r="CK194" s="233"/>
      <c r="CL194" s="234"/>
      <c r="CM194" s="233"/>
      <c r="CN194" s="233"/>
      <c r="CO194" s="233"/>
      <c r="CP194" s="233"/>
      <c r="CQ194" s="234"/>
      <c r="CR194" s="233"/>
      <c r="CS194" s="233"/>
      <c r="CT194" s="233"/>
      <c r="CU194" s="233"/>
      <c r="CV194" s="234"/>
      <c r="CW194" s="233"/>
      <c r="CX194" s="233"/>
      <c r="CY194" s="233"/>
      <c r="CZ194" s="233"/>
      <c r="DA194" s="234"/>
      <c r="DB194" s="233"/>
      <c r="DC194" s="233"/>
      <c r="DD194" s="233"/>
      <c r="DE194" s="233"/>
      <c r="DF194" s="234"/>
      <c r="DG194" s="233"/>
      <c r="DH194" s="233"/>
      <c r="DI194" s="233"/>
      <c r="DJ194" s="233"/>
      <c r="DK194" s="234"/>
    </row>
    <row r="195" customFormat="false" ht="12.75" hidden="false" customHeight="false" outlineLevel="0" collapsed="false">
      <c r="A195" s="232" t="n">
        <v>1</v>
      </c>
      <c r="B195" s="232" t="n">
        <v>0</v>
      </c>
      <c r="C195" s="232" t="n">
        <v>0</v>
      </c>
      <c r="D195" s="232" t="n">
        <v>0</v>
      </c>
      <c r="E195" s="232" t="n">
        <v>0</v>
      </c>
      <c r="F195" s="232" t="n">
        <v>1</v>
      </c>
      <c r="G195" s="232" t="n">
        <v>0</v>
      </c>
      <c r="H195" s="232" t="n">
        <v>0</v>
      </c>
      <c r="I195" s="232" t="n">
        <v>0</v>
      </c>
      <c r="J195" s="235" t="n">
        <v>0</v>
      </c>
      <c r="K195" s="232" t="n">
        <v>1</v>
      </c>
      <c r="L195" s="232" t="n">
        <v>0</v>
      </c>
      <c r="M195" s="232" t="n">
        <v>0</v>
      </c>
      <c r="N195" s="232" t="n">
        <v>0</v>
      </c>
      <c r="O195" s="232" t="n">
        <v>0</v>
      </c>
      <c r="P195" s="232" t="n">
        <v>1</v>
      </c>
      <c r="Q195" s="232" t="n">
        <v>0</v>
      </c>
      <c r="R195" s="232" t="n">
        <v>0</v>
      </c>
      <c r="S195" s="232" t="n">
        <v>0</v>
      </c>
      <c r="T195" s="232" t="n">
        <v>0</v>
      </c>
      <c r="U195" s="231" t="n">
        <v>1</v>
      </c>
      <c r="V195" s="231" t="n">
        <v>0</v>
      </c>
      <c r="W195" s="231" t="n">
        <v>0</v>
      </c>
      <c r="X195" s="231" t="n">
        <v>0</v>
      </c>
      <c r="Y195" s="231" t="n">
        <v>0</v>
      </c>
      <c r="Z195" s="232" t="n">
        <v>1</v>
      </c>
      <c r="AA195" s="232" t="n">
        <v>0</v>
      </c>
      <c r="AB195" s="232" t="n">
        <v>0</v>
      </c>
      <c r="AC195" s="232" t="n">
        <v>0</v>
      </c>
      <c r="AD195" s="232" t="n">
        <v>0</v>
      </c>
      <c r="AE195" s="232" t="n">
        <v>1</v>
      </c>
      <c r="AF195" s="232" t="n">
        <v>0</v>
      </c>
      <c r="AG195" s="232" t="n">
        <v>0</v>
      </c>
      <c r="AH195" s="232" t="n">
        <v>0</v>
      </c>
      <c r="AI195" s="232" t="n">
        <v>0</v>
      </c>
      <c r="AJ195" s="232" t="n">
        <v>1</v>
      </c>
      <c r="AK195" s="232" t="n">
        <v>0</v>
      </c>
      <c r="AL195" s="232" t="n">
        <v>0</v>
      </c>
      <c r="AM195" s="232" t="n">
        <v>0</v>
      </c>
      <c r="AN195" s="232" t="n">
        <v>0</v>
      </c>
      <c r="AO195" s="232" t="n">
        <v>1</v>
      </c>
      <c r="AP195" s="232" t="n">
        <v>0</v>
      </c>
      <c r="AQ195" s="232" t="n">
        <v>0</v>
      </c>
      <c r="AR195" s="232" t="n">
        <v>0</v>
      </c>
      <c r="AS195" s="232" t="n">
        <v>0</v>
      </c>
      <c r="AT195" s="232" t="n">
        <v>1</v>
      </c>
      <c r="AU195" s="232" t="n">
        <v>0</v>
      </c>
      <c r="AV195" s="232" t="n">
        <v>0</v>
      </c>
      <c r="AW195" s="232" t="n">
        <v>0</v>
      </c>
      <c r="AX195" s="232" t="n">
        <v>0</v>
      </c>
      <c r="AY195" s="232" t="n">
        <v>1</v>
      </c>
      <c r="AZ195" s="232" t="n">
        <v>0</v>
      </c>
      <c r="BA195" s="232" t="n">
        <v>0</v>
      </c>
      <c r="BB195" s="232" t="n">
        <v>0</v>
      </c>
      <c r="BC195" s="232" t="n">
        <v>0</v>
      </c>
      <c r="BD195" s="232" t="n">
        <v>1</v>
      </c>
      <c r="BE195" s="232" t="n">
        <v>0</v>
      </c>
      <c r="BF195" s="232" t="n">
        <v>0</v>
      </c>
      <c r="BG195" s="232" t="n">
        <v>0</v>
      </c>
      <c r="BH195" s="232" t="n">
        <v>0</v>
      </c>
      <c r="BI195" s="232"/>
      <c r="BJ195" s="232"/>
      <c r="BK195" s="232"/>
      <c r="BM195" s="217"/>
      <c r="BN195" s="232"/>
      <c r="BO195" s="232"/>
      <c r="BP195" s="232"/>
      <c r="BS195" s="232"/>
      <c r="BT195" s="232"/>
      <c r="BU195" s="232"/>
      <c r="BW195" s="217"/>
      <c r="BX195" s="233"/>
      <c r="BY195" s="233"/>
      <c r="BZ195" s="233"/>
      <c r="CA195" s="233"/>
      <c r="CB195" s="234"/>
      <c r="CC195" s="233"/>
      <c r="CD195" s="233"/>
      <c r="CE195" s="233"/>
      <c r="CF195" s="233"/>
      <c r="CG195" s="234"/>
      <c r="CH195" s="233"/>
      <c r="CI195" s="233"/>
      <c r="CJ195" s="233"/>
      <c r="CK195" s="233"/>
      <c r="CL195" s="234"/>
      <c r="CM195" s="233"/>
      <c r="CN195" s="233"/>
      <c r="CO195" s="233"/>
      <c r="CP195" s="233"/>
      <c r="CQ195" s="234"/>
      <c r="CR195" s="233"/>
      <c r="CS195" s="233"/>
      <c r="CT195" s="233"/>
      <c r="CU195" s="233"/>
      <c r="CV195" s="234"/>
      <c r="CW195" s="233"/>
      <c r="CX195" s="233"/>
      <c r="CY195" s="233"/>
      <c r="CZ195" s="233"/>
      <c r="DA195" s="234"/>
      <c r="DB195" s="233"/>
      <c r="DC195" s="233"/>
      <c r="DD195" s="233"/>
      <c r="DE195" s="233"/>
      <c r="DF195" s="234"/>
      <c r="DG195" s="233"/>
      <c r="DH195" s="233"/>
      <c r="DI195" s="233"/>
      <c r="DJ195" s="233"/>
      <c r="DK195" s="234"/>
    </row>
    <row r="196" customFormat="false" ht="12.75" hidden="false" customHeight="false" outlineLevel="0" collapsed="false">
      <c r="A196" s="232" t="n">
        <v>1</v>
      </c>
      <c r="B196" s="232" t="n">
        <v>0</v>
      </c>
      <c r="C196" s="232" t="n">
        <v>0</v>
      </c>
      <c r="D196" s="232" t="n">
        <v>0</v>
      </c>
      <c r="E196" s="232" t="n">
        <v>0</v>
      </c>
      <c r="F196" s="232" t="n">
        <v>1</v>
      </c>
      <c r="G196" s="232" t="n">
        <v>0</v>
      </c>
      <c r="H196" s="232" t="n">
        <v>0</v>
      </c>
      <c r="I196" s="232" t="n">
        <v>0</v>
      </c>
      <c r="J196" s="235" t="n">
        <v>0</v>
      </c>
      <c r="K196" s="232" t="n">
        <v>1</v>
      </c>
      <c r="L196" s="232" t="n">
        <v>0</v>
      </c>
      <c r="M196" s="232" t="n">
        <v>0</v>
      </c>
      <c r="N196" s="232" t="n">
        <v>0</v>
      </c>
      <c r="O196" s="232" t="n">
        <v>0</v>
      </c>
      <c r="P196" s="232" t="n">
        <v>1</v>
      </c>
      <c r="Q196" s="232" t="n">
        <v>0</v>
      </c>
      <c r="R196" s="232" t="n">
        <v>0</v>
      </c>
      <c r="S196" s="232" t="n">
        <v>0</v>
      </c>
      <c r="T196" s="232" t="n">
        <v>0</v>
      </c>
      <c r="U196" s="231" t="n">
        <v>1</v>
      </c>
      <c r="V196" s="231" t="n">
        <v>0</v>
      </c>
      <c r="W196" s="231" t="n">
        <v>0</v>
      </c>
      <c r="X196" s="231" t="n">
        <v>0</v>
      </c>
      <c r="Y196" s="231" t="n">
        <v>0</v>
      </c>
      <c r="Z196" s="232" t="n">
        <v>1</v>
      </c>
      <c r="AA196" s="232" t="n">
        <v>0</v>
      </c>
      <c r="AB196" s="232" t="n">
        <v>0</v>
      </c>
      <c r="AC196" s="232" t="n">
        <v>0</v>
      </c>
      <c r="AD196" s="232" t="n">
        <v>0</v>
      </c>
      <c r="AE196" s="232" t="n">
        <v>1</v>
      </c>
      <c r="AF196" s="232" t="n">
        <v>0</v>
      </c>
      <c r="AG196" s="232" t="n">
        <v>0</v>
      </c>
      <c r="AH196" s="232" t="n">
        <v>0</v>
      </c>
      <c r="AI196" s="232" t="n">
        <v>0</v>
      </c>
      <c r="AJ196" s="232" t="n">
        <v>1</v>
      </c>
      <c r="AK196" s="232" t="n">
        <v>0</v>
      </c>
      <c r="AL196" s="232" t="n">
        <v>0</v>
      </c>
      <c r="AM196" s="232" t="n">
        <v>0</v>
      </c>
      <c r="AN196" s="232" t="n">
        <v>0</v>
      </c>
      <c r="AO196" s="232" t="n">
        <v>1</v>
      </c>
      <c r="AP196" s="232" t="n">
        <v>0</v>
      </c>
      <c r="AQ196" s="232" t="n">
        <v>0</v>
      </c>
      <c r="AR196" s="232" t="n">
        <v>0</v>
      </c>
      <c r="AS196" s="232" t="n">
        <v>0</v>
      </c>
      <c r="AT196" s="232" t="n">
        <v>1</v>
      </c>
      <c r="AU196" s="232" t="n">
        <v>0</v>
      </c>
      <c r="AV196" s="232" t="n">
        <v>0</v>
      </c>
      <c r="AW196" s="232" t="n">
        <v>0</v>
      </c>
      <c r="AX196" s="232" t="n">
        <v>0</v>
      </c>
      <c r="AY196" s="232" t="n">
        <v>1</v>
      </c>
      <c r="AZ196" s="232" t="n">
        <v>0</v>
      </c>
      <c r="BA196" s="232" t="n">
        <v>0</v>
      </c>
      <c r="BB196" s="232" t="n">
        <v>0</v>
      </c>
      <c r="BC196" s="232" t="n">
        <v>0</v>
      </c>
      <c r="BD196" s="232" t="n">
        <v>1</v>
      </c>
      <c r="BE196" s="232" t="n">
        <v>0</v>
      </c>
      <c r="BF196" s="232" t="n">
        <v>0</v>
      </c>
      <c r="BG196" s="232" t="n">
        <v>0</v>
      </c>
      <c r="BH196" s="232" t="n">
        <v>0</v>
      </c>
      <c r="BI196" s="232"/>
      <c r="BJ196" s="232"/>
      <c r="BK196" s="232"/>
      <c r="BM196" s="217"/>
      <c r="BN196" s="232"/>
      <c r="BO196" s="232"/>
      <c r="BP196" s="232"/>
      <c r="BS196" s="232"/>
      <c r="BT196" s="232"/>
      <c r="BU196" s="232"/>
      <c r="BW196" s="217"/>
      <c r="BX196" s="233"/>
      <c r="BY196" s="233"/>
      <c r="BZ196" s="233"/>
      <c r="CA196" s="233"/>
      <c r="CB196" s="234"/>
      <c r="CC196" s="233"/>
      <c r="CD196" s="233"/>
      <c r="CE196" s="233"/>
      <c r="CF196" s="233"/>
      <c r="CG196" s="234"/>
      <c r="CH196" s="233"/>
      <c r="CI196" s="233"/>
      <c r="CJ196" s="233"/>
      <c r="CK196" s="233"/>
      <c r="CL196" s="234"/>
      <c r="CM196" s="233"/>
      <c r="CN196" s="233"/>
      <c r="CO196" s="233"/>
      <c r="CP196" s="233"/>
      <c r="CQ196" s="234"/>
      <c r="CR196" s="233"/>
      <c r="CS196" s="233"/>
      <c r="CT196" s="233"/>
      <c r="CU196" s="233"/>
      <c r="CV196" s="234"/>
      <c r="CW196" s="233"/>
      <c r="CX196" s="233"/>
      <c r="CY196" s="233"/>
      <c r="CZ196" s="233"/>
      <c r="DA196" s="234"/>
      <c r="DB196" s="233"/>
      <c r="DC196" s="233"/>
      <c r="DD196" s="233"/>
      <c r="DE196" s="233"/>
      <c r="DF196" s="234"/>
      <c r="DG196" s="233"/>
      <c r="DH196" s="233"/>
      <c r="DI196" s="233"/>
      <c r="DJ196" s="233"/>
      <c r="DK196" s="234"/>
    </row>
    <row r="197" customFormat="false" ht="12.75" hidden="false" customHeight="false" outlineLevel="0" collapsed="false">
      <c r="A197" s="232" t="n">
        <v>1</v>
      </c>
      <c r="B197" s="232" t="n">
        <v>0</v>
      </c>
      <c r="C197" s="232" t="n">
        <v>0</v>
      </c>
      <c r="D197" s="232" t="n">
        <v>0</v>
      </c>
      <c r="E197" s="232" t="n">
        <v>0</v>
      </c>
      <c r="F197" s="232" t="n">
        <v>1</v>
      </c>
      <c r="G197" s="232" t="n">
        <v>0</v>
      </c>
      <c r="H197" s="232" t="n">
        <v>0</v>
      </c>
      <c r="I197" s="232" t="n">
        <v>0</v>
      </c>
      <c r="J197" s="235" t="n">
        <v>0</v>
      </c>
      <c r="K197" s="232" t="n">
        <v>1</v>
      </c>
      <c r="L197" s="232" t="n">
        <v>0</v>
      </c>
      <c r="M197" s="232" t="n">
        <v>0</v>
      </c>
      <c r="N197" s="232" t="n">
        <v>0</v>
      </c>
      <c r="O197" s="232" t="n">
        <v>0</v>
      </c>
      <c r="P197" s="232" t="n">
        <v>1</v>
      </c>
      <c r="Q197" s="232" t="n">
        <v>0</v>
      </c>
      <c r="R197" s="232" t="n">
        <v>0</v>
      </c>
      <c r="S197" s="232" t="n">
        <v>0</v>
      </c>
      <c r="T197" s="232" t="n">
        <v>0</v>
      </c>
      <c r="U197" s="231" t="n">
        <v>1</v>
      </c>
      <c r="V197" s="231" t="n">
        <v>0</v>
      </c>
      <c r="W197" s="231" t="n">
        <v>0</v>
      </c>
      <c r="X197" s="231" t="n">
        <v>0</v>
      </c>
      <c r="Y197" s="231" t="n">
        <v>0</v>
      </c>
      <c r="Z197" s="232" t="n">
        <v>1</v>
      </c>
      <c r="AA197" s="232" t="n">
        <v>0</v>
      </c>
      <c r="AB197" s="232" t="n">
        <v>0</v>
      </c>
      <c r="AC197" s="232" t="n">
        <v>0</v>
      </c>
      <c r="AD197" s="232" t="n">
        <v>0</v>
      </c>
      <c r="AE197" s="232" t="n">
        <v>1</v>
      </c>
      <c r="AF197" s="232" t="n">
        <v>0</v>
      </c>
      <c r="AG197" s="232" t="n">
        <v>0</v>
      </c>
      <c r="AH197" s="232" t="n">
        <v>0</v>
      </c>
      <c r="AI197" s="232" t="n">
        <v>0</v>
      </c>
      <c r="AJ197" s="232" t="n">
        <v>1</v>
      </c>
      <c r="AK197" s="232" t="n">
        <v>0</v>
      </c>
      <c r="AL197" s="232" t="n">
        <v>0</v>
      </c>
      <c r="AM197" s="232" t="n">
        <v>0</v>
      </c>
      <c r="AN197" s="232" t="n">
        <v>0</v>
      </c>
      <c r="AO197" s="232" t="n">
        <v>1</v>
      </c>
      <c r="AP197" s="232" t="n">
        <v>0</v>
      </c>
      <c r="AQ197" s="232" t="n">
        <v>0</v>
      </c>
      <c r="AR197" s="232" t="n">
        <v>0</v>
      </c>
      <c r="AS197" s="232" t="n">
        <v>0</v>
      </c>
      <c r="AT197" s="232" t="n">
        <v>1</v>
      </c>
      <c r="AU197" s="232" t="n">
        <v>0</v>
      </c>
      <c r="AV197" s="232" t="n">
        <v>0</v>
      </c>
      <c r="AW197" s="232" t="n">
        <v>0</v>
      </c>
      <c r="AX197" s="232" t="n">
        <v>0</v>
      </c>
      <c r="AY197" s="232" t="n">
        <v>1</v>
      </c>
      <c r="AZ197" s="232" t="n">
        <v>0</v>
      </c>
      <c r="BA197" s="232" t="n">
        <v>0</v>
      </c>
      <c r="BB197" s="232" t="n">
        <v>0</v>
      </c>
      <c r="BC197" s="232" t="n">
        <v>0</v>
      </c>
      <c r="BD197" s="232" t="n">
        <v>1</v>
      </c>
      <c r="BE197" s="232" t="n">
        <v>0</v>
      </c>
      <c r="BF197" s="232" t="n">
        <v>0</v>
      </c>
      <c r="BG197" s="232" t="n">
        <v>0</v>
      </c>
      <c r="BH197" s="232" t="n">
        <v>0</v>
      </c>
      <c r="BI197" s="232"/>
      <c r="BJ197" s="232"/>
      <c r="BK197" s="232"/>
      <c r="BM197" s="217"/>
      <c r="BN197" s="232"/>
      <c r="BO197" s="232"/>
      <c r="BP197" s="232"/>
      <c r="BS197" s="232"/>
      <c r="BT197" s="232"/>
      <c r="BU197" s="232"/>
      <c r="BW197" s="217"/>
      <c r="BX197" s="233"/>
      <c r="BY197" s="233"/>
      <c r="BZ197" s="233"/>
      <c r="CA197" s="233"/>
      <c r="CB197" s="234"/>
      <c r="CC197" s="233"/>
      <c r="CD197" s="233"/>
      <c r="CE197" s="233"/>
      <c r="CF197" s="233"/>
      <c r="CG197" s="234"/>
      <c r="CH197" s="233"/>
      <c r="CI197" s="233"/>
      <c r="CJ197" s="233"/>
      <c r="CK197" s="233"/>
      <c r="CL197" s="234"/>
      <c r="CM197" s="233"/>
      <c r="CN197" s="233"/>
      <c r="CO197" s="233"/>
      <c r="CP197" s="233"/>
      <c r="CQ197" s="234"/>
      <c r="CR197" s="233"/>
      <c r="CS197" s="233"/>
      <c r="CT197" s="233"/>
      <c r="CU197" s="233"/>
      <c r="CV197" s="234"/>
      <c r="CW197" s="233"/>
      <c r="CX197" s="233"/>
      <c r="CY197" s="233"/>
      <c r="CZ197" s="233"/>
      <c r="DA197" s="234"/>
      <c r="DB197" s="233"/>
      <c r="DC197" s="233"/>
      <c r="DD197" s="233"/>
      <c r="DE197" s="233"/>
      <c r="DF197" s="234"/>
      <c r="DG197" s="233"/>
      <c r="DH197" s="233"/>
      <c r="DI197" s="233"/>
      <c r="DJ197" s="233"/>
      <c r="DK197" s="234"/>
    </row>
    <row r="198" customFormat="false" ht="12.75" hidden="false" customHeight="false" outlineLevel="0" collapsed="false">
      <c r="A198" s="232" t="n">
        <v>1</v>
      </c>
      <c r="B198" s="232" t="n">
        <v>0</v>
      </c>
      <c r="C198" s="232" t="n">
        <v>0</v>
      </c>
      <c r="D198" s="232" t="n">
        <v>0</v>
      </c>
      <c r="E198" s="232" t="n">
        <v>0</v>
      </c>
      <c r="F198" s="232" t="n">
        <v>1</v>
      </c>
      <c r="G198" s="232" t="n">
        <v>0</v>
      </c>
      <c r="H198" s="232" t="n">
        <v>0</v>
      </c>
      <c r="I198" s="232" t="n">
        <v>0</v>
      </c>
      <c r="J198" s="235" t="n">
        <v>0</v>
      </c>
      <c r="K198" s="232" t="n">
        <v>1</v>
      </c>
      <c r="L198" s="232" t="n">
        <v>0</v>
      </c>
      <c r="M198" s="232" t="n">
        <v>0</v>
      </c>
      <c r="N198" s="232" t="n">
        <v>0</v>
      </c>
      <c r="O198" s="232" t="n">
        <v>0</v>
      </c>
      <c r="P198" s="232" t="n">
        <v>1</v>
      </c>
      <c r="Q198" s="232" t="n">
        <v>0</v>
      </c>
      <c r="R198" s="232" t="n">
        <v>0</v>
      </c>
      <c r="S198" s="232" t="n">
        <v>0</v>
      </c>
      <c r="T198" s="232" t="n">
        <v>0</v>
      </c>
      <c r="U198" s="231" t="n">
        <v>1</v>
      </c>
      <c r="V198" s="231" t="n">
        <v>0</v>
      </c>
      <c r="W198" s="231" t="n">
        <v>0</v>
      </c>
      <c r="X198" s="231" t="n">
        <v>0</v>
      </c>
      <c r="Y198" s="231" t="n">
        <v>0</v>
      </c>
      <c r="Z198" s="232" t="n">
        <v>1</v>
      </c>
      <c r="AA198" s="232" t="n">
        <v>0</v>
      </c>
      <c r="AB198" s="232" t="n">
        <v>0</v>
      </c>
      <c r="AC198" s="232" t="n">
        <v>0</v>
      </c>
      <c r="AD198" s="232" t="n">
        <v>0</v>
      </c>
      <c r="AE198" s="232" t="n">
        <v>1</v>
      </c>
      <c r="AF198" s="232" t="n">
        <v>0</v>
      </c>
      <c r="AG198" s="232" t="n">
        <v>0</v>
      </c>
      <c r="AH198" s="232" t="n">
        <v>0</v>
      </c>
      <c r="AI198" s="232" t="n">
        <v>0</v>
      </c>
      <c r="AJ198" s="232" t="n">
        <v>1</v>
      </c>
      <c r="AK198" s="232" t="n">
        <v>0</v>
      </c>
      <c r="AL198" s="232" t="n">
        <v>0</v>
      </c>
      <c r="AM198" s="232" t="n">
        <v>0</v>
      </c>
      <c r="AN198" s="232" t="n">
        <v>0</v>
      </c>
      <c r="AO198" s="232" t="n">
        <v>1</v>
      </c>
      <c r="AP198" s="232" t="n">
        <v>0</v>
      </c>
      <c r="AQ198" s="232" t="n">
        <v>0</v>
      </c>
      <c r="AR198" s="232" t="n">
        <v>0</v>
      </c>
      <c r="AS198" s="232" t="n">
        <v>0</v>
      </c>
      <c r="AT198" s="232" t="n">
        <v>1</v>
      </c>
      <c r="AU198" s="232" t="n">
        <v>0</v>
      </c>
      <c r="AV198" s="232" t="n">
        <v>0</v>
      </c>
      <c r="AW198" s="232" t="n">
        <v>0</v>
      </c>
      <c r="AX198" s="232" t="n">
        <v>0</v>
      </c>
      <c r="AY198" s="232" t="n">
        <v>1</v>
      </c>
      <c r="AZ198" s="232" t="n">
        <v>0</v>
      </c>
      <c r="BA198" s="232" t="n">
        <v>0</v>
      </c>
      <c r="BB198" s="232" t="n">
        <v>0</v>
      </c>
      <c r="BC198" s="232" t="n">
        <v>0</v>
      </c>
      <c r="BD198" s="232" t="n">
        <v>1</v>
      </c>
      <c r="BE198" s="232" t="n">
        <v>0</v>
      </c>
      <c r="BF198" s="232" t="n">
        <v>0</v>
      </c>
      <c r="BG198" s="232" t="n">
        <v>0</v>
      </c>
      <c r="BH198" s="232" t="n">
        <v>0</v>
      </c>
      <c r="BI198" s="232"/>
      <c r="BJ198" s="232"/>
      <c r="BK198" s="232"/>
      <c r="BM198" s="217"/>
      <c r="BN198" s="232"/>
      <c r="BO198" s="232"/>
      <c r="BP198" s="232"/>
      <c r="BS198" s="232"/>
      <c r="BT198" s="232"/>
      <c r="BU198" s="232"/>
      <c r="BW198" s="217"/>
      <c r="BX198" s="233"/>
      <c r="BY198" s="233"/>
      <c r="BZ198" s="233"/>
      <c r="CA198" s="233"/>
      <c r="CB198" s="234"/>
      <c r="CC198" s="233"/>
      <c r="CD198" s="233"/>
      <c r="CE198" s="233"/>
      <c r="CF198" s="233"/>
      <c r="CG198" s="234"/>
      <c r="CH198" s="233"/>
      <c r="CI198" s="233"/>
      <c r="CJ198" s="233"/>
      <c r="CK198" s="233"/>
      <c r="CL198" s="234"/>
      <c r="CM198" s="233"/>
      <c r="CN198" s="233"/>
      <c r="CO198" s="233"/>
      <c r="CP198" s="233"/>
      <c r="CQ198" s="234"/>
      <c r="CR198" s="233"/>
      <c r="CS198" s="233"/>
      <c r="CT198" s="233"/>
      <c r="CU198" s="233"/>
      <c r="CV198" s="234"/>
      <c r="CW198" s="233"/>
      <c r="CX198" s="233"/>
      <c r="CY198" s="233"/>
      <c r="CZ198" s="233"/>
      <c r="DA198" s="234"/>
      <c r="DB198" s="233"/>
      <c r="DC198" s="233"/>
      <c r="DD198" s="233"/>
      <c r="DE198" s="233"/>
      <c r="DF198" s="234"/>
      <c r="DG198" s="233"/>
      <c r="DH198" s="233"/>
      <c r="DI198" s="233"/>
      <c r="DJ198" s="233"/>
      <c r="DK198" s="234"/>
    </row>
    <row r="199" customFormat="false" ht="12.75" hidden="false" customHeight="false" outlineLevel="0" collapsed="false">
      <c r="A199" s="232" t="n">
        <v>1</v>
      </c>
      <c r="B199" s="232" t="n">
        <v>0</v>
      </c>
      <c r="C199" s="232" t="n">
        <v>0</v>
      </c>
      <c r="D199" s="232" t="n">
        <v>0</v>
      </c>
      <c r="E199" s="232" t="n">
        <v>0</v>
      </c>
      <c r="F199" s="232" t="n">
        <v>1</v>
      </c>
      <c r="G199" s="232" t="n">
        <v>0</v>
      </c>
      <c r="H199" s="232" t="n">
        <v>0</v>
      </c>
      <c r="I199" s="232" t="n">
        <v>0</v>
      </c>
      <c r="J199" s="235" t="n">
        <v>0</v>
      </c>
      <c r="K199" s="232" t="n">
        <v>1</v>
      </c>
      <c r="L199" s="232" t="n">
        <v>0</v>
      </c>
      <c r="M199" s="232" t="n">
        <v>0</v>
      </c>
      <c r="N199" s="232" t="n">
        <v>0</v>
      </c>
      <c r="O199" s="232" t="n">
        <v>0</v>
      </c>
      <c r="P199" s="232" t="n">
        <v>1</v>
      </c>
      <c r="Q199" s="232" t="n">
        <v>0</v>
      </c>
      <c r="R199" s="232" t="n">
        <v>0</v>
      </c>
      <c r="S199" s="232" t="n">
        <v>0</v>
      </c>
      <c r="T199" s="232" t="n">
        <v>0</v>
      </c>
      <c r="U199" s="231" t="n">
        <v>1</v>
      </c>
      <c r="V199" s="231" t="n">
        <v>0</v>
      </c>
      <c r="W199" s="231" t="n">
        <v>0</v>
      </c>
      <c r="X199" s="231" t="n">
        <v>0</v>
      </c>
      <c r="Y199" s="231" t="n">
        <v>0</v>
      </c>
      <c r="Z199" s="232" t="n">
        <v>1</v>
      </c>
      <c r="AA199" s="232" t="n">
        <v>0</v>
      </c>
      <c r="AB199" s="232" t="n">
        <v>0</v>
      </c>
      <c r="AC199" s="232" t="n">
        <v>0</v>
      </c>
      <c r="AD199" s="232" t="n">
        <v>0</v>
      </c>
      <c r="AE199" s="232" t="n">
        <v>1</v>
      </c>
      <c r="AF199" s="232" t="n">
        <v>0</v>
      </c>
      <c r="AG199" s="232" t="n">
        <v>0</v>
      </c>
      <c r="AH199" s="232" t="n">
        <v>0</v>
      </c>
      <c r="AI199" s="232" t="n">
        <v>0</v>
      </c>
      <c r="AJ199" s="232" t="n">
        <v>1</v>
      </c>
      <c r="AK199" s="232" t="n">
        <v>0</v>
      </c>
      <c r="AL199" s="232" t="n">
        <v>0</v>
      </c>
      <c r="AM199" s="232" t="n">
        <v>0</v>
      </c>
      <c r="AN199" s="232" t="n">
        <v>0</v>
      </c>
      <c r="AO199" s="232" t="n">
        <v>1</v>
      </c>
      <c r="AP199" s="232" t="n">
        <v>0</v>
      </c>
      <c r="AQ199" s="232" t="n">
        <v>0</v>
      </c>
      <c r="AR199" s="232" t="n">
        <v>0</v>
      </c>
      <c r="AS199" s="232" t="n">
        <v>0</v>
      </c>
      <c r="AT199" s="232" t="n">
        <v>1</v>
      </c>
      <c r="AU199" s="232" t="n">
        <v>0</v>
      </c>
      <c r="AV199" s="232" t="n">
        <v>0</v>
      </c>
      <c r="AW199" s="232" t="n">
        <v>0</v>
      </c>
      <c r="AX199" s="232" t="n">
        <v>0</v>
      </c>
      <c r="AY199" s="232" t="n">
        <v>1</v>
      </c>
      <c r="AZ199" s="232" t="n">
        <v>0</v>
      </c>
      <c r="BA199" s="232" t="n">
        <v>0</v>
      </c>
      <c r="BB199" s="232" t="n">
        <v>0</v>
      </c>
      <c r="BC199" s="232" t="n">
        <v>0</v>
      </c>
      <c r="BD199" s="232" t="n">
        <v>1</v>
      </c>
      <c r="BE199" s="232" t="n">
        <v>0</v>
      </c>
      <c r="BF199" s="232" t="n">
        <v>0</v>
      </c>
      <c r="BG199" s="232" t="n">
        <v>0</v>
      </c>
      <c r="BH199" s="232" t="n">
        <v>0</v>
      </c>
      <c r="BI199" s="232"/>
      <c r="BJ199" s="232"/>
      <c r="BK199" s="232"/>
      <c r="BM199" s="217"/>
      <c r="BN199" s="232"/>
      <c r="BO199" s="232"/>
      <c r="BP199" s="232"/>
      <c r="BS199" s="232"/>
      <c r="BT199" s="232"/>
      <c r="BU199" s="232"/>
      <c r="BW199" s="217"/>
      <c r="BX199" s="233"/>
      <c r="BY199" s="233"/>
      <c r="BZ199" s="233"/>
      <c r="CA199" s="233"/>
      <c r="CB199" s="234"/>
      <c r="CC199" s="233"/>
      <c r="CD199" s="233"/>
      <c r="CE199" s="233"/>
      <c r="CF199" s="233"/>
      <c r="CG199" s="234"/>
      <c r="CH199" s="233"/>
      <c r="CI199" s="233"/>
      <c r="CJ199" s="233"/>
      <c r="CK199" s="233"/>
      <c r="CL199" s="234"/>
      <c r="CM199" s="233"/>
      <c r="CN199" s="233"/>
      <c r="CO199" s="233"/>
      <c r="CP199" s="233"/>
      <c r="CQ199" s="234"/>
      <c r="CR199" s="233"/>
      <c r="CS199" s="233"/>
      <c r="CT199" s="233"/>
      <c r="CU199" s="233"/>
      <c r="CV199" s="234"/>
      <c r="CW199" s="233"/>
      <c r="CX199" s="233"/>
      <c r="CY199" s="233"/>
      <c r="CZ199" s="233"/>
      <c r="DA199" s="234"/>
      <c r="DB199" s="233"/>
      <c r="DC199" s="233"/>
      <c r="DD199" s="233"/>
      <c r="DE199" s="233"/>
      <c r="DF199" s="234"/>
      <c r="DG199" s="233"/>
      <c r="DH199" s="233"/>
      <c r="DI199" s="233"/>
      <c r="DJ199" s="233"/>
      <c r="DK199" s="234"/>
    </row>
    <row r="200" customFormat="false" ht="12.75" hidden="false" customHeight="false" outlineLevel="0" collapsed="false">
      <c r="A200" s="232" t="n">
        <v>1</v>
      </c>
      <c r="B200" s="232" t="n">
        <v>0</v>
      </c>
      <c r="C200" s="232" t="n">
        <v>0</v>
      </c>
      <c r="D200" s="232" t="n">
        <v>0</v>
      </c>
      <c r="E200" s="232" t="n">
        <v>0</v>
      </c>
      <c r="F200" s="232" t="n">
        <v>1</v>
      </c>
      <c r="G200" s="232" t="n">
        <v>0</v>
      </c>
      <c r="H200" s="232" t="n">
        <v>0</v>
      </c>
      <c r="I200" s="232" t="n">
        <v>0</v>
      </c>
      <c r="J200" s="235" t="n">
        <v>0</v>
      </c>
      <c r="K200" s="232" t="n">
        <v>1</v>
      </c>
      <c r="L200" s="232" t="n">
        <v>0</v>
      </c>
      <c r="M200" s="232" t="n">
        <v>0</v>
      </c>
      <c r="N200" s="232" t="n">
        <v>0</v>
      </c>
      <c r="O200" s="232" t="n">
        <v>0</v>
      </c>
      <c r="P200" s="232" t="n">
        <v>1</v>
      </c>
      <c r="Q200" s="232" t="n">
        <v>0</v>
      </c>
      <c r="R200" s="232" t="n">
        <v>0</v>
      </c>
      <c r="S200" s="232" t="n">
        <v>0</v>
      </c>
      <c r="T200" s="232" t="n">
        <v>0</v>
      </c>
      <c r="U200" s="231" t="n">
        <v>1</v>
      </c>
      <c r="V200" s="231" t="n">
        <v>0</v>
      </c>
      <c r="W200" s="231" t="n">
        <v>0</v>
      </c>
      <c r="X200" s="231" t="n">
        <v>0</v>
      </c>
      <c r="Y200" s="231" t="n">
        <v>0</v>
      </c>
      <c r="Z200" s="232" t="n">
        <v>1</v>
      </c>
      <c r="AA200" s="232" t="n">
        <v>0</v>
      </c>
      <c r="AB200" s="232" t="n">
        <v>0</v>
      </c>
      <c r="AC200" s="232" t="n">
        <v>0</v>
      </c>
      <c r="AD200" s="232" t="n">
        <v>0</v>
      </c>
      <c r="AE200" s="232" t="n">
        <v>1</v>
      </c>
      <c r="AF200" s="232" t="n">
        <v>0</v>
      </c>
      <c r="AG200" s="232" t="n">
        <v>0</v>
      </c>
      <c r="AH200" s="232" t="n">
        <v>0</v>
      </c>
      <c r="AI200" s="232" t="n">
        <v>0</v>
      </c>
      <c r="AJ200" s="232" t="n">
        <v>1</v>
      </c>
      <c r="AK200" s="232" t="n">
        <v>0</v>
      </c>
      <c r="AL200" s="232" t="n">
        <v>0</v>
      </c>
      <c r="AM200" s="232" t="n">
        <v>0</v>
      </c>
      <c r="AN200" s="232" t="n">
        <v>0</v>
      </c>
      <c r="AO200" s="232" t="n">
        <v>1</v>
      </c>
      <c r="AP200" s="232" t="n">
        <v>0</v>
      </c>
      <c r="AQ200" s="232" t="n">
        <v>0</v>
      </c>
      <c r="AR200" s="232" t="n">
        <v>0</v>
      </c>
      <c r="AS200" s="232" t="n">
        <v>0</v>
      </c>
      <c r="AT200" s="232" t="n">
        <v>1</v>
      </c>
      <c r="AU200" s="232" t="n">
        <v>0</v>
      </c>
      <c r="AV200" s="232" t="n">
        <v>0</v>
      </c>
      <c r="AW200" s="232" t="n">
        <v>0</v>
      </c>
      <c r="AX200" s="232" t="n">
        <v>0</v>
      </c>
      <c r="AY200" s="232" t="n">
        <v>1</v>
      </c>
      <c r="AZ200" s="232" t="n">
        <v>0</v>
      </c>
      <c r="BA200" s="232" t="n">
        <v>0</v>
      </c>
      <c r="BB200" s="232" t="n">
        <v>0</v>
      </c>
      <c r="BC200" s="232" t="n">
        <v>0</v>
      </c>
      <c r="BD200" s="232" t="n">
        <v>1</v>
      </c>
      <c r="BE200" s="232" t="n">
        <v>0</v>
      </c>
      <c r="BF200" s="232" t="n">
        <v>0</v>
      </c>
      <c r="BG200" s="232" t="n">
        <v>0</v>
      </c>
      <c r="BH200" s="232" t="n">
        <v>0</v>
      </c>
      <c r="BI200" s="232"/>
      <c r="BJ200" s="232"/>
      <c r="BK200" s="232"/>
      <c r="BM200" s="217"/>
      <c r="BN200" s="232"/>
      <c r="BO200" s="232"/>
      <c r="BP200" s="232"/>
      <c r="BS200" s="232"/>
      <c r="BT200" s="232"/>
      <c r="BU200" s="232"/>
      <c r="BW200" s="217"/>
      <c r="BX200" s="233"/>
      <c r="BY200" s="233"/>
      <c r="BZ200" s="233"/>
      <c r="CA200" s="233"/>
      <c r="CB200" s="234"/>
      <c r="CC200" s="233"/>
      <c r="CD200" s="233"/>
      <c r="CE200" s="233"/>
      <c r="CF200" s="233"/>
      <c r="CG200" s="234"/>
      <c r="CH200" s="233"/>
      <c r="CI200" s="233"/>
      <c r="CJ200" s="233"/>
      <c r="CK200" s="233"/>
      <c r="CL200" s="234"/>
      <c r="CM200" s="233"/>
      <c r="CN200" s="233"/>
      <c r="CO200" s="233"/>
      <c r="CP200" s="233"/>
      <c r="CQ200" s="234"/>
      <c r="CR200" s="233"/>
      <c r="CS200" s="233"/>
      <c r="CT200" s="233"/>
      <c r="CU200" s="233"/>
      <c r="CV200" s="234"/>
      <c r="CW200" s="233"/>
      <c r="CX200" s="233"/>
      <c r="CY200" s="233"/>
      <c r="CZ200" s="233"/>
      <c r="DA200" s="234"/>
      <c r="DB200" s="233"/>
      <c r="DC200" s="233"/>
      <c r="DD200" s="233"/>
      <c r="DE200" s="233"/>
      <c r="DF200" s="234"/>
      <c r="DG200" s="233"/>
      <c r="DH200" s="233"/>
      <c r="DI200" s="233"/>
      <c r="DJ200" s="233"/>
      <c r="DK200" s="234"/>
    </row>
    <row r="201" customFormat="false" ht="12.75" hidden="false" customHeight="false" outlineLevel="0" collapsed="false">
      <c r="A201" s="232" t="n">
        <v>1</v>
      </c>
      <c r="B201" s="232" t="n">
        <v>0</v>
      </c>
      <c r="C201" s="232" t="n">
        <v>0</v>
      </c>
      <c r="D201" s="232" t="n">
        <v>0</v>
      </c>
      <c r="E201" s="232" t="n">
        <v>0</v>
      </c>
      <c r="F201" s="232" t="n">
        <v>1</v>
      </c>
      <c r="G201" s="232" t="n">
        <v>0</v>
      </c>
      <c r="H201" s="232" t="n">
        <v>0</v>
      </c>
      <c r="I201" s="232" t="n">
        <v>0</v>
      </c>
      <c r="J201" s="235" t="n">
        <v>0</v>
      </c>
      <c r="K201" s="232" t="n">
        <v>1</v>
      </c>
      <c r="L201" s="232" t="n">
        <v>0</v>
      </c>
      <c r="M201" s="232" t="n">
        <v>0</v>
      </c>
      <c r="N201" s="232" t="n">
        <v>0</v>
      </c>
      <c r="O201" s="232" t="n">
        <v>0</v>
      </c>
      <c r="P201" s="232" t="n">
        <v>1</v>
      </c>
      <c r="Q201" s="232" t="n">
        <v>0</v>
      </c>
      <c r="R201" s="232" t="n">
        <v>0</v>
      </c>
      <c r="S201" s="232" t="n">
        <v>0</v>
      </c>
      <c r="T201" s="232" t="n">
        <v>0</v>
      </c>
      <c r="U201" s="231" t="n">
        <v>1</v>
      </c>
      <c r="V201" s="231" t="n">
        <v>0</v>
      </c>
      <c r="W201" s="231" t="n">
        <v>0</v>
      </c>
      <c r="X201" s="231" t="n">
        <v>0</v>
      </c>
      <c r="Y201" s="231" t="n">
        <v>0</v>
      </c>
      <c r="Z201" s="232" t="n">
        <v>1</v>
      </c>
      <c r="AA201" s="232" t="n">
        <v>0</v>
      </c>
      <c r="AB201" s="232" t="n">
        <v>0</v>
      </c>
      <c r="AC201" s="232" t="n">
        <v>0</v>
      </c>
      <c r="AD201" s="232" t="n">
        <v>0</v>
      </c>
      <c r="AE201" s="232" t="n">
        <v>1</v>
      </c>
      <c r="AF201" s="232" t="n">
        <v>0</v>
      </c>
      <c r="AG201" s="232" t="n">
        <v>0</v>
      </c>
      <c r="AH201" s="232" t="n">
        <v>0</v>
      </c>
      <c r="AI201" s="232" t="n">
        <v>0</v>
      </c>
      <c r="AJ201" s="232" t="n">
        <v>1</v>
      </c>
      <c r="AK201" s="232" t="n">
        <v>0</v>
      </c>
      <c r="AL201" s="232" t="n">
        <v>0</v>
      </c>
      <c r="AM201" s="232" t="n">
        <v>0</v>
      </c>
      <c r="AN201" s="232" t="n">
        <v>0</v>
      </c>
      <c r="AO201" s="232" t="n">
        <v>1</v>
      </c>
      <c r="AP201" s="232" t="n">
        <v>0</v>
      </c>
      <c r="AQ201" s="232" t="n">
        <v>0</v>
      </c>
      <c r="AR201" s="232" t="n">
        <v>0</v>
      </c>
      <c r="AS201" s="232" t="n">
        <v>0</v>
      </c>
      <c r="AT201" s="232" t="n">
        <v>1</v>
      </c>
      <c r="AU201" s="232" t="n">
        <v>0</v>
      </c>
      <c r="AV201" s="232" t="n">
        <v>0</v>
      </c>
      <c r="AW201" s="232" t="n">
        <v>0</v>
      </c>
      <c r="AX201" s="232" t="n">
        <v>0</v>
      </c>
      <c r="AY201" s="232" t="n">
        <v>1</v>
      </c>
      <c r="AZ201" s="232" t="n">
        <v>0</v>
      </c>
      <c r="BA201" s="232" t="n">
        <v>0</v>
      </c>
      <c r="BB201" s="232" t="n">
        <v>0</v>
      </c>
      <c r="BC201" s="232" t="n">
        <v>0</v>
      </c>
      <c r="BD201" s="232" t="n">
        <v>1</v>
      </c>
      <c r="BE201" s="232" t="n">
        <v>0</v>
      </c>
      <c r="BF201" s="232" t="n">
        <v>0</v>
      </c>
      <c r="BG201" s="232" t="n">
        <v>0</v>
      </c>
      <c r="BH201" s="232" t="n">
        <v>0</v>
      </c>
      <c r="BI201" s="232"/>
      <c r="BJ201" s="232"/>
      <c r="BK201" s="232"/>
      <c r="BM201" s="217"/>
      <c r="BN201" s="232"/>
      <c r="BO201" s="232"/>
      <c r="BP201" s="232"/>
      <c r="BS201" s="232"/>
      <c r="BT201" s="232"/>
      <c r="BU201" s="232"/>
      <c r="BW201" s="217"/>
      <c r="BX201" s="233"/>
      <c r="BY201" s="233"/>
      <c r="BZ201" s="233"/>
      <c r="CA201" s="233"/>
      <c r="CB201" s="234"/>
      <c r="CC201" s="233"/>
      <c r="CD201" s="233"/>
      <c r="CE201" s="233"/>
      <c r="CF201" s="233"/>
      <c r="CG201" s="234"/>
      <c r="CH201" s="233"/>
      <c r="CI201" s="233"/>
      <c r="CJ201" s="233"/>
      <c r="CK201" s="233"/>
      <c r="CL201" s="234"/>
      <c r="CM201" s="233"/>
      <c r="CN201" s="233"/>
      <c r="CO201" s="233"/>
      <c r="CP201" s="233"/>
      <c r="CQ201" s="234"/>
      <c r="CR201" s="233"/>
      <c r="CS201" s="233"/>
      <c r="CT201" s="233"/>
      <c r="CU201" s="233"/>
      <c r="CV201" s="234"/>
      <c r="CW201" s="233"/>
      <c r="CX201" s="233"/>
      <c r="CY201" s="233"/>
      <c r="CZ201" s="233"/>
      <c r="DA201" s="234"/>
      <c r="DB201" s="233"/>
      <c r="DC201" s="233"/>
      <c r="DD201" s="233"/>
      <c r="DE201" s="233"/>
      <c r="DF201" s="234"/>
      <c r="DG201" s="233"/>
      <c r="DH201" s="233"/>
      <c r="DI201" s="233"/>
      <c r="DJ201" s="233"/>
      <c r="DK201" s="234"/>
    </row>
    <row r="202" customFormat="false" ht="12.75" hidden="false" customHeight="false" outlineLevel="0" collapsed="false">
      <c r="A202" s="232" t="n">
        <v>1</v>
      </c>
      <c r="B202" s="232" t="n">
        <v>0</v>
      </c>
      <c r="C202" s="232" t="n">
        <v>0</v>
      </c>
      <c r="D202" s="232" t="n">
        <v>0</v>
      </c>
      <c r="E202" s="232" t="n">
        <v>0</v>
      </c>
      <c r="F202" s="232" t="n">
        <v>1</v>
      </c>
      <c r="G202" s="232" t="n">
        <v>0</v>
      </c>
      <c r="H202" s="232" t="n">
        <v>0</v>
      </c>
      <c r="I202" s="232" t="n">
        <v>0</v>
      </c>
      <c r="J202" s="235" t="n">
        <v>0</v>
      </c>
      <c r="K202" s="232" t="n">
        <v>1</v>
      </c>
      <c r="L202" s="232" t="n">
        <v>0</v>
      </c>
      <c r="M202" s="232" t="n">
        <v>0</v>
      </c>
      <c r="N202" s="232" t="n">
        <v>0</v>
      </c>
      <c r="O202" s="232" t="n">
        <v>0</v>
      </c>
      <c r="P202" s="232" t="n">
        <v>1</v>
      </c>
      <c r="Q202" s="232" t="n">
        <v>0</v>
      </c>
      <c r="R202" s="232" t="n">
        <v>0</v>
      </c>
      <c r="S202" s="232" t="n">
        <v>0</v>
      </c>
      <c r="T202" s="232" t="n">
        <v>0</v>
      </c>
      <c r="U202" s="231" t="n">
        <v>1</v>
      </c>
      <c r="V202" s="231" t="n">
        <v>0</v>
      </c>
      <c r="W202" s="231" t="n">
        <v>0</v>
      </c>
      <c r="X202" s="231" t="n">
        <v>0</v>
      </c>
      <c r="Y202" s="231" t="n">
        <v>0</v>
      </c>
      <c r="Z202" s="232" t="n">
        <v>1</v>
      </c>
      <c r="AA202" s="232" t="n">
        <v>0</v>
      </c>
      <c r="AB202" s="232" t="n">
        <v>0</v>
      </c>
      <c r="AC202" s="232" t="n">
        <v>0</v>
      </c>
      <c r="AD202" s="232" t="n">
        <v>0</v>
      </c>
      <c r="AE202" s="232" t="n">
        <v>1</v>
      </c>
      <c r="AF202" s="232" t="n">
        <v>0</v>
      </c>
      <c r="AG202" s="232" t="n">
        <v>0</v>
      </c>
      <c r="AH202" s="232" t="n">
        <v>0</v>
      </c>
      <c r="AI202" s="232" t="n">
        <v>0</v>
      </c>
      <c r="AJ202" s="232" t="n">
        <v>1</v>
      </c>
      <c r="AK202" s="232" t="n">
        <v>0</v>
      </c>
      <c r="AL202" s="232" t="n">
        <v>0</v>
      </c>
      <c r="AM202" s="232" t="n">
        <v>0</v>
      </c>
      <c r="AN202" s="232" t="n">
        <v>0</v>
      </c>
      <c r="AO202" s="232" t="n">
        <v>1</v>
      </c>
      <c r="AP202" s="232" t="n">
        <v>0</v>
      </c>
      <c r="AQ202" s="232" t="n">
        <v>0</v>
      </c>
      <c r="AR202" s="232" t="n">
        <v>0</v>
      </c>
      <c r="AS202" s="232" t="n">
        <v>0</v>
      </c>
      <c r="AT202" s="232" t="n">
        <v>1</v>
      </c>
      <c r="AU202" s="232" t="n">
        <v>0</v>
      </c>
      <c r="AV202" s="232" t="n">
        <v>0</v>
      </c>
      <c r="AW202" s="232" t="n">
        <v>0</v>
      </c>
      <c r="AX202" s="232" t="n">
        <v>0</v>
      </c>
      <c r="AY202" s="232" t="n">
        <v>1</v>
      </c>
      <c r="AZ202" s="232" t="n">
        <v>0</v>
      </c>
      <c r="BA202" s="232" t="n">
        <v>0</v>
      </c>
      <c r="BB202" s="232" t="n">
        <v>0</v>
      </c>
      <c r="BC202" s="232" t="n">
        <v>0</v>
      </c>
      <c r="BD202" s="232" t="n">
        <v>1</v>
      </c>
      <c r="BE202" s="232" t="n">
        <v>0</v>
      </c>
      <c r="BF202" s="232" t="n">
        <v>0</v>
      </c>
      <c r="BG202" s="232" t="n">
        <v>0</v>
      </c>
      <c r="BH202" s="232" t="n">
        <v>0</v>
      </c>
      <c r="BI202" s="232"/>
      <c r="BJ202" s="232"/>
      <c r="BK202" s="232"/>
      <c r="BM202" s="217"/>
      <c r="BN202" s="232"/>
      <c r="BO202" s="232"/>
      <c r="BP202" s="232"/>
      <c r="BS202" s="232"/>
      <c r="BT202" s="232"/>
      <c r="BU202" s="232"/>
      <c r="BW202" s="217"/>
      <c r="BX202" s="233"/>
      <c r="BY202" s="233"/>
      <c r="BZ202" s="233"/>
      <c r="CA202" s="233"/>
      <c r="CB202" s="234"/>
      <c r="CC202" s="233"/>
      <c r="CD202" s="233"/>
      <c r="CE202" s="233"/>
      <c r="CF202" s="233"/>
      <c r="CG202" s="234"/>
      <c r="CH202" s="233"/>
      <c r="CI202" s="233"/>
      <c r="CJ202" s="233"/>
      <c r="CK202" s="233"/>
      <c r="CL202" s="234"/>
      <c r="CM202" s="233"/>
      <c r="CN202" s="233"/>
      <c r="CO202" s="233"/>
      <c r="CP202" s="233"/>
      <c r="CQ202" s="234"/>
      <c r="CR202" s="233"/>
      <c r="CS202" s="233"/>
      <c r="CT202" s="233"/>
      <c r="CU202" s="233"/>
      <c r="CV202" s="234"/>
      <c r="CW202" s="233"/>
      <c r="CX202" s="233"/>
      <c r="CY202" s="233"/>
      <c r="CZ202" s="233"/>
      <c r="DA202" s="234"/>
      <c r="DB202" s="233"/>
      <c r="DC202" s="233"/>
      <c r="DD202" s="233"/>
      <c r="DE202" s="233"/>
      <c r="DF202" s="234"/>
      <c r="DG202" s="233"/>
      <c r="DH202" s="233"/>
      <c r="DI202" s="233"/>
      <c r="DJ202" s="233"/>
      <c r="DK202" s="234"/>
    </row>
    <row r="203" customFormat="false" ht="12.75" hidden="false" customHeight="false" outlineLevel="0" collapsed="false">
      <c r="A203" s="232" t="n">
        <v>1</v>
      </c>
      <c r="B203" s="232" t="n">
        <v>0</v>
      </c>
      <c r="C203" s="232" t="n">
        <v>0</v>
      </c>
      <c r="D203" s="232" t="n">
        <v>0</v>
      </c>
      <c r="E203" s="232" t="n">
        <v>0</v>
      </c>
      <c r="F203" s="232" t="n">
        <v>1</v>
      </c>
      <c r="G203" s="232" t="n">
        <v>0</v>
      </c>
      <c r="H203" s="232" t="n">
        <v>0</v>
      </c>
      <c r="I203" s="232" t="n">
        <v>0</v>
      </c>
      <c r="J203" s="235" t="n">
        <v>0</v>
      </c>
      <c r="K203" s="232" t="n">
        <v>1</v>
      </c>
      <c r="L203" s="232" t="n">
        <v>0</v>
      </c>
      <c r="M203" s="232" t="n">
        <v>0</v>
      </c>
      <c r="N203" s="232" t="n">
        <v>0</v>
      </c>
      <c r="O203" s="232" t="n">
        <v>0</v>
      </c>
      <c r="P203" s="232" t="n">
        <v>1</v>
      </c>
      <c r="Q203" s="232" t="n">
        <v>0</v>
      </c>
      <c r="R203" s="232" t="n">
        <v>0</v>
      </c>
      <c r="S203" s="232" t="n">
        <v>0</v>
      </c>
      <c r="T203" s="232" t="n">
        <v>0</v>
      </c>
      <c r="U203" s="231" t="n">
        <v>1</v>
      </c>
      <c r="V203" s="231" t="n">
        <v>0</v>
      </c>
      <c r="W203" s="231" t="n">
        <v>0</v>
      </c>
      <c r="X203" s="231" t="n">
        <v>0</v>
      </c>
      <c r="Y203" s="231" t="n">
        <v>0</v>
      </c>
      <c r="Z203" s="232" t="n">
        <v>1</v>
      </c>
      <c r="AA203" s="232" t="n">
        <v>0</v>
      </c>
      <c r="AB203" s="232" t="n">
        <v>0</v>
      </c>
      <c r="AC203" s="232" t="n">
        <v>0</v>
      </c>
      <c r="AD203" s="232" t="n">
        <v>0</v>
      </c>
      <c r="AE203" s="232" t="n">
        <v>1</v>
      </c>
      <c r="AF203" s="232" t="n">
        <v>0</v>
      </c>
      <c r="AG203" s="232" t="n">
        <v>0</v>
      </c>
      <c r="AH203" s="232" t="n">
        <v>0</v>
      </c>
      <c r="AI203" s="232" t="n">
        <v>0</v>
      </c>
      <c r="AJ203" s="232" t="n">
        <v>1</v>
      </c>
      <c r="AK203" s="232" t="n">
        <v>0</v>
      </c>
      <c r="AL203" s="232" t="n">
        <v>0</v>
      </c>
      <c r="AM203" s="232" t="n">
        <v>0</v>
      </c>
      <c r="AN203" s="232" t="n">
        <v>0</v>
      </c>
      <c r="AO203" s="232" t="n">
        <v>1</v>
      </c>
      <c r="AP203" s="232" t="n">
        <v>0</v>
      </c>
      <c r="AQ203" s="232" t="n">
        <v>0</v>
      </c>
      <c r="AR203" s="232" t="n">
        <v>0</v>
      </c>
      <c r="AS203" s="232" t="n">
        <v>0</v>
      </c>
      <c r="AT203" s="232" t="n">
        <v>1</v>
      </c>
      <c r="AU203" s="232" t="n">
        <v>0</v>
      </c>
      <c r="AV203" s="232" t="n">
        <v>0</v>
      </c>
      <c r="AW203" s="232" t="n">
        <v>0</v>
      </c>
      <c r="AX203" s="232" t="n">
        <v>0</v>
      </c>
      <c r="AY203" s="232" t="n">
        <v>1</v>
      </c>
      <c r="AZ203" s="232" t="n">
        <v>0</v>
      </c>
      <c r="BA203" s="232" t="n">
        <v>0</v>
      </c>
      <c r="BB203" s="232" t="n">
        <v>0</v>
      </c>
      <c r="BC203" s="232" t="n">
        <v>0</v>
      </c>
      <c r="BD203" s="232" t="n">
        <v>1</v>
      </c>
      <c r="BE203" s="232" t="n">
        <v>0</v>
      </c>
      <c r="BF203" s="232" t="n">
        <v>0</v>
      </c>
      <c r="BG203" s="232" t="n">
        <v>0</v>
      </c>
      <c r="BH203" s="232" t="n">
        <v>0</v>
      </c>
      <c r="BI203" s="232"/>
      <c r="BJ203" s="232"/>
      <c r="BK203" s="232"/>
      <c r="BM203" s="217"/>
      <c r="BN203" s="232"/>
      <c r="BO203" s="232"/>
      <c r="BP203" s="232"/>
      <c r="BS203" s="232"/>
      <c r="BT203" s="232"/>
      <c r="BU203" s="232"/>
      <c r="BW203" s="217"/>
      <c r="BX203" s="233"/>
      <c r="BY203" s="233"/>
      <c r="BZ203" s="233"/>
      <c r="CA203" s="233"/>
      <c r="CB203" s="234"/>
      <c r="CC203" s="233"/>
      <c r="CD203" s="233"/>
      <c r="CE203" s="233"/>
      <c r="CF203" s="233"/>
      <c r="CG203" s="234"/>
      <c r="CH203" s="233"/>
      <c r="CI203" s="233"/>
      <c r="CJ203" s="233"/>
      <c r="CK203" s="233"/>
      <c r="CL203" s="234"/>
      <c r="CM203" s="233"/>
      <c r="CN203" s="233"/>
      <c r="CO203" s="233"/>
      <c r="CP203" s="233"/>
      <c r="CQ203" s="234"/>
      <c r="CR203" s="233"/>
      <c r="CS203" s="233"/>
      <c r="CT203" s="233"/>
      <c r="CU203" s="233"/>
      <c r="CV203" s="234"/>
      <c r="CW203" s="233"/>
      <c r="CX203" s="233"/>
      <c r="CY203" s="233"/>
      <c r="CZ203" s="233"/>
      <c r="DA203" s="234"/>
      <c r="DB203" s="233"/>
      <c r="DC203" s="233"/>
      <c r="DD203" s="233"/>
      <c r="DE203" s="233"/>
      <c r="DF203" s="234"/>
      <c r="DG203" s="233"/>
      <c r="DH203" s="233"/>
      <c r="DI203" s="233"/>
      <c r="DJ203" s="233"/>
      <c r="DK203" s="234"/>
    </row>
    <row r="204" customFormat="false" ht="12.75" hidden="false" customHeight="false" outlineLevel="0" collapsed="false">
      <c r="A204" s="232" t="n">
        <v>1</v>
      </c>
      <c r="B204" s="232" t="n">
        <v>0</v>
      </c>
      <c r="C204" s="232" t="n">
        <v>0</v>
      </c>
      <c r="D204" s="232" t="n">
        <v>0</v>
      </c>
      <c r="E204" s="232" t="n">
        <v>0</v>
      </c>
      <c r="F204" s="232" t="n">
        <v>1</v>
      </c>
      <c r="G204" s="232" t="n">
        <v>0</v>
      </c>
      <c r="H204" s="232" t="n">
        <v>0</v>
      </c>
      <c r="I204" s="232" t="n">
        <v>0</v>
      </c>
      <c r="J204" s="235" t="n">
        <v>0</v>
      </c>
      <c r="K204" s="232" t="n">
        <v>1</v>
      </c>
      <c r="L204" s="232" t="n">
        <v>0</v>
      </c>
      <c r="M204" s="232" t="n">
        <v>0</v>
      </c>
      <c r="N204" s="232" t="n">
        <v>0</v>
      </c>
      <c r="O204" s="232" t="n">
        <v>0</v>
      </c>
      <c r="P204" s="232" t="n">
        <v>1</v>
      </c>
      <c r="Q204" s="232" t="n">
        <v>0</v>
      </c>
      <c r="R204" s="232" t="n">
        <v>0</v>
      </c>
      <c r="S204" s="232" t="n">
        <v>0</v>
      </c>
      <c r="T204" s="232" t="n">
        <v>0</v>
      </c>
      <c r="U204" s="231" t="n">
        <v>1</v>
      </c>
      <c r="V204" s="231" t="n">
        <v>0</v>
      </c>
      <c r="W204" s="231" t="n">
        <v>0</v>
      </c>
      <c r="X204" s="231" t="n">
        <v>0</v>
      </c>
      <c r="Y204" s="231" t="n">
        <v>0</v>
      </c>
      <c r="Z204" s="232" t="n">
        <v>1</v>
      </c>
      <c r="AA204" s="232" t="n">
        <v>0</v>
      </c>
      <c r="AB204" s="232" t="n">
        <v>0</v>
      </c>
      <c r="AC204" s="232" t="n">
        <v>0</v>
      </c>
      <c r="AD204" s="232" t="n">
        <v>0</v>
      </c>
      <c r="AE204" s="232" t="n">
        <v>1</v>
      </c>
      <c r="AF204" s="232" t="n">
        <v>0</v>
      </c>
      <c r="AG204" s="232" t="n">
        <v>0</v>
      </c>
      <c r="AH204" s="232" t="n">
        <v>0</v>
      </c>
      <c r="AI204" s="232" t="n">
        <v>0</v>
      </c>
      <c r="AJ204" s="232" t="n">
        <v>1</v>
      </c>
      <c r="AK204" s="232" t="n">
        <v>0</v>
      </c>
      <c r="AL204" s="232" t="n">
        <v>0</v>
      </c>
      <c r="AM204" s="232" t="n">
        <v>0</v>
      </c>
      <c r="AN204" s="232" t="n">
        <v>0</v>
      </c>
      <c r="AO204" s="232" t="n">
        <v>1</v>
      </c>
      <c r="AP204" s="232" t="n">
        <v>0</v>
      </c>
      <c r="AQ204" s="232" t="n">
        <v>0</v>
      </c>
      <c r="AR204" s="232" t="n">
        <v>0</v>
      </c>
      <c r="AS204" s="232" t="n">
        <v>0</v>
      </c>
      <c r="AT204" s="232" t="n">
        <v>1</v>
      </c>
      <c r="AU204" s="232" t="n">
        <v>0</v>
      </c>
      <c r="AV204" s="232" t="n">
        <v>0</v>
      </c>
      <c r="AW204" s="232" t="n">
        <v>0</v>
      </c>
      <c r="AX204" s="232" t="n">
        <v>0</v>
      </c>
      <c r="AY204" s="232" t="n">
        <v>1</v>
      </c>
      <c r="AZ204" s="232" t="n">
        <v>0</v>
      </c>
      <c r="BA204" s="232" t="n">
        <v>0</v>
      </c>
      <c r="BB204" s="232" t="n">
        <v>0</v>
      </c>
      <c r="BC204" s="232" t="n">
        <v>0</v>
      </c>
      <c r="BD204" s="232" t="n">
        <v>1</v>
      </c>
      <c r="BE204" s="232" t="n">
        <v>0</v>
      </c>
      <c r="BF204" s="232" t="n">
        <v>0</v>
      </c>
      <c r="BG204" s="232" t="n">
        <v>0</v>
      </c>
      <c r="BH204" s="232" t="n">
        <v>0</v>
      </c>
      <c r="BI204" s="232"/>
      <c r="BJ204" s="232"/>
      <c r="BK204" s="232"/>
      <c r="BM204" s="217"/>
      <c r="BN204" s="232"/>
      <c r="BO204" s="232"/>
      <c r="BP204" s="232"/>
      <c r="BS204" s="232"/>
      <c r="BT204" s="232"/>
      <c r="BU204" s="232"/>
      <c r="BW204" s="217"/>
      <c r="BX204" s="233"/>
      <c r="BY204" s="233"/>
      <c r="BZ204" s="233"/>
      <c r="CA204" s="233"/>
      <c r="CB204" s="234"/>
      <c r="CC204" s="233"/>
      <c r="CD204" s="233"/>
      <c r="CE204" s="233"/>
      <c r="CF204" s="233"/>
      <c r="CG204" s="234"/>
      <c r="CH204" s="233"/>
      <c r="CI204" s="233"/>
      <c r="CJ204" s="233"/>
      <c r="CK204" s="233"/>
      <c r="CL204" s="234"/>
      <c r="CM204" s="233"/>
      <c r="CN204" s="233"/>
      <c r="CO204" s="233"/>
      <c r="CP204" s="233"/>
      <c r="CQ204" s="234"/>
      <c r="CR204" s="233"/>
      <c r="CS204" s="233"/>
      <c r="CT204" s="233"/>
      <c r="CU204" s="233"/>
      <c r="CV204" s="234"/>
      <c r="CW204" s="233"/>
      <c r="CX204" s="233"/>
      <c r="CY204" s="233"/>
      <c r="CZ204" s="233"/>
      <c r="DA204" s="234"/>
      <c r="DB204" s="233"/>
      <c r="DC204" s="233"/>
      <c r="DD204" s="233"/>
      <c r="DE204" s="233"/>
      <c r="DF204" s="234"/>
      <c r="DG204" s="233"/>
      <c r="DH204" s="233"/>
      <c r="DI204" s="233"/>
      <c r="DJ204" s="233"/>
      <c r="DK204" s="234"/>
    </row>
    <row r="205" customFormat="false" ht="12.75" hidden="false" customHeight="false" outlineLevel="0" collapsed="false">
      <c r="A205" s="232" t="n">
        <v>1</v>
      </c>
      <c r="B205" s="232" t="n">
        <v>0</v>
      </c>
      <c r="C205" s="232" t="n">
        <v>0</v>
      </c>
      <c r="D205" s="232" t="n">
        <v>0</v>
      </c>
      <c r="E205" s="232" t="n">
        <v>0</v>
      </c>
      <c r="F205" s="232" t="n">
        <v>1</v>
      </c>
      <c r="G205" s="232" t="n">
        <v>0</v>
      </c>
      <c r="H205" s="232" t="n">
        <v>0</v>
      </c>
      <c r="I205" s="232" t="n">
        <v>0</v>
      </c>
      <c r="J205" s="235" t="n">
        <v>0</v>
      </c>
      <c r="K205" s="232" t="n">
        <v>1</v>
      </c>
      <c r="L205" s="232" t="n">
        <v>0</v>
      </c>
      <c r="M205" s="232" t="n">
        <v>0</v>
      </c>
      <c r="N205" s="232" t="n">
        <v>0</v>
      </c>
      <c r="O205" s="232" t="n">
        <v>0</v>
      </c>
      <c r="P205" s="232" t="n">
        <v>1</v>
      </c>
      <c r="Q205" s="232" t="n">
        <v>0</v>
      </c>
      <c r="R205" s="232" t="n">
        <v>0</v>
      </c>
      <c r="S205" s="232" t="n">
        <v>0</v>
      </c>
      <c r="T205" s="232" t="n">
        <v>0</v>
      </c>
      <c r="U205" s="231" t="n">
        <v>1</v>
      </c>
      <c r="V205" s="231" t="n">
        <v>0</v>
      </c>
      <c r="W205" s="231" t="n">
        <v>0</v>
      </c>
      <c r="X205" s="231" t="n">
        <v>0</v>
      </c>
      <c r="Y205" s="231" t="n">
        <v>0</v>
      </c>
      <c r="Z205" s="232" t="n">
        <v>1</v>
      </c>
      <c r="AA205" s="232" t="n">
        <v>0</v>
      </c>
      <c r="AB205" s="232" t="n">
        <v>0</v>
      </c>
      <c r="AC205" s="232" t="n">
        <v>0</v>
      </c>
      <c r="AD205" s="232" t="n">
        <v>0</v>
      </c>
      <c r="AE205" s="232" t="n">
        <v>1</v>
      </c>
      <c r="AF205" s="232" t="n">
        <v>0</v>
      </c>
      <c r="AG205" s="232" t="n">
        <v>0</v>
      </c>
      <c r="AH205" s="232" t="n">
        <v>0</v>
      </c>
      <c r="AI205" s="232" t="n">
        <v>0</v>
      </c>
      <c r="AJ205" s="232" t="n">
        <v>1</v>
      </c>
      <c r="AK205" s="232" t="n">
        <v>0</v>
      </c>
      <c r="AL205" s="232" t="n">
        <v>0</v>
      </c>
      <c r="AM205" s="232" t="n">
        <v>0</v>
      </c>
      <c r="AN205" s="232" t="n">
        <v>0</v>
      </c>
      <c r="AO205" s="232" t="n">
        <v>1</v>
      </c>
      <c r="AP205" s="232" t="n">
        <v>0</v>
      </c>
      <c r="AQ205" s="232" t="n">
        <v>0</v>
      </c>
      <c r="AR205" s="232" t="n">
        <v>0</v>
      </c>
      <c r="AS205" s="232" t="n">
        <v>0</v>
      </c>
      <c r="AT205" s="232" t="n">
        <v>1</v>
      </c>
      <c r="AU205" s="232" t="n">
        <v>0</v>
      </c>
      <c r="AV205" s="232" t="n">
        <v>0</v>
      </c>
      <c r="AW205" s="232" t="n">
        <v>0</v>
      </c>
      <c r="AX205" s="232" t="n">
        <v>0</v>
      </c>
      <c r="AY205" s="232" t="n">
        <v>1</v>
      </c>
      <c r="AZ205" s="232" t="n">
        <v>0</v>
      </c>
      <c r="BA205" s="232" t="n">
        <v>0</v>
      </c>
      <c r="BB205" s="232" t="n">
        <v>0</v>
      </c>
      <c r="BC205" s="232" t="n">
        <v>0</v>
      </c>
      <c r="BD205" s="232" t="n">
        <v>1</v>
      </c>
      <c r="BE205" s="232" t="n">
        <v>0</v>
      </c>
      <c r="BF205" s="232" t="n">
        <v>0</v>
      </c>
      <c r="BG205" s="232" t="n">
        <v>0</v>
      </c>
      <c r="BH205" s="232" t="n">
        <v>0</v>
      </c>
      <c r="BI205" s="232"/>
      <c r="BJ205" s="232"/>
      <c r="BK205" s="232"/>
      <c r="BM205" s="217"/>
      <c r="BN205" s="232"/>
      <c r="BO205" s="232"/>
      <c r="BP205" s="232"/>
      <c r="BS205" s="232"/>
      <c r="BT205" s="232"/>
      <c r="BU205" s="232"/>
      <c r="BW205" s="217"/>
      <c r="BX205" s="233"/>
      <c r="BY205" s="233"/>
      <c r="BZ205" s="233"/>
      <c r="CA205" s="233"/>
      <c r="CB205" s="234"/>
      <c r="CC205" s="233"/>
      <c r="CD205" s="233"/>
      <c r="CE205" s="233"/>
      <c r="CF205" s="233"/>
      <c r="CG205" s="234"/>
      <c r="CH205" s="233"/>
      <c r="CI205" s="233"/>
      <c r="CJ205" s="233"/>
      <c r="CK205" s="233"/>
      <c r="CL205" s="234"/>
      <c r="CM205" s="233"/>
      <c r="CN205" s="233"/>
      <c r="CO205" s="233"/>
      <c r="CP205" s="233"/>
      <c r="CQ205" s="234"/>
      <c r="CR205" s="233"/>
      <c r="CS205" s="233"/>
      <c r="CT205" s="233"/>
      <c r="CU205" s="233"/>
      <c r="CV205" s="234"/>
      <c r="CW205" s="233"/>
      <c r="CX205" s="233"/>
      <c r="CY205" s="233"/>
      <c r="CZ205" s="233"/>
      <c r="DA205" s="234"/>
      <c r="DB205" s="233"/>
      <c r="DC205" s="233"/>
      <c r="DD205" s="233"/>
      <c r="DE205" s="233"/>
      <c r="DF205" s="234"/>
      <c r="DG205" s="233"/>
      <c r="DH205" s="233"/>
      <c r="DI205" s="233"/>
      <c r="DJ205" s="233"/>
      <c r="DK205" s="234"/>
    </row>
    <row r="206" customFormat="false" ht="12.75" hidden="false" customHeight="false" outlineLevel="0" collapsed="false">
      <c r="A206" s="232" t="n">
        <v>1</v>
      </c>
      <c r="B206" s="232" t="n">
        <v>0</v>
      </c>
      <c r="C206" s="232" t="n">
        <v>0</v>
      </c>
      <c r="D206" s="232" t="n">
        <v>0</v>
      </c>
      <c r="E206" s="232" t="n">
        <v>0</v>
      </c>
      <c r="F206" s="232" t="n">
        <v>1</v>
      </c>
      <c r="G206" s="232" t="n">
        <v>0</v>
      </c>
      <c r="H206" s="232" t="n">
        <v>0</v>
      </c>
      <c r="I206" s="232" t="n">
        <v>0</v>
      </c>
      <c r="J206" s="235" t="n">
        <v>0</v>
      </c>
      <c r="K206" s="232" t="n">
        <v>1</v>
      </c>
      <c r="L206" s="232" t="n">
        <v>0</v>
      </c>
      <c r="M206" s="232" t="n">
        <v>0</v>
      </c>
      <c r="N206" s="232" t="n">
        <v>0</v>
      </c>
      <c r="O206" s="232" t="n">
        <v>0</v>
      </c>
      <c r="P206" s="232" t="n">
        <v>1</v>
      </c>
      <c r="Q206" s="232" t="n">
        <v>0</v>
      </c>
      <c r="R206" s="232" t="n">
        <v>0</v>
      </c>
      <c r="S206" s="232" t="n">
        <v>0</v>
      </c>
      <c r="T206" s="232" t="n">
        <v>0</v>
      </c>
      <c r="U206" s="231" t="n">
        <v>1</v>
      </c>
      <c r="V206" s="231" t="n">
        <v>0</v>
      </c>
      <c r="W206" s="231" t="n">
        <v>0</v>
      </c>
      <c r="X206" s="231" t="n">
        <v>0</v>
      </c>
      <c r="Y206" s="231" t="n">
        <v>0</v>
      </c>
      <c r="Z206" s="232" t="n">
        <v>1</v>
      </c>
      <c r="AA206" s="232" t="n">
        <v>0</v>
      </c>
      <c r="AB206" s="232" t="n">
        <v>0</v>
      </c>
      <c r="AC206" s="232" t="n">
        <v>0</v>
      </c>
      <c r="AD206" s="232" t="n">
        <v>0</v>
      </c>
      <c r="AE206" s="232" t="n">
        <v>1</v>
      </c>
      <c r="AF206" s="232" t="n">
        <v>0</v>
      </c>
      <c r="AG206" s="232" t="n">
        <v>0</v>
      </c>
      <c r="AH206" s="232" t="n">
        <v>0</v>
      </c>
      <c r="AI206" s="232" t="n">
        <v>0</v>
      </c>
      <c r="AJ206" s="232" t="n">
        <v>1</v>
      </c>
      <c r="AK206" s="232" t="n">
        <v>0</v>
      </c>
      <c r="AL206" s="232" t="n">
        <v>0</v>
      </c>
      <c r="AM206" s="232" t="n">
        <v>0</v>
      </c>
      <c r="AN206" s="232" t="n">
        <v>0</v>
      </c>
      <c r="AO206" s="232" t="n">
        <v>1</v>
      </c>
      <c r="AP206" s="232" t="n">
        <v>0</v>
      </c>
      <c r="AQ206" s="232" t="n">
        <v>0</v>
      </c>
      <c r="AR206" s="232" t="n">
        <v>0</v>
      </c>
      <c r="AS206" s="232" t="n">
        <v>0</v>
      </c>
      <c r="AT206" s="232" t="n">
        <v>1</v>
      </c>
      <c r="AU206" s="232" t="n">
        <v>0</v>
      </c>
      <c r="AV206" s="232" t="n">
        <v>0</v>
      </c>
      <c r="AW206" s="232" t="n">
        <v>0</v>
      </c>
      <c r="AX206" s="232" t="n">
        <v>0</v>
      </c>
      <c r="AY206" s="232" t="n">
        <v>1</v>
      </c>
      <c r="AZ206" s="232" t="n">
        <v>0</v>
      </c>
      <c r="BA206" s="232" t="n">
        <v>0</v>
      </c>
      <c r="BB206" s="232" t="n">
        <v>0</v>
      </c>
      <c r="BC206" s="232" t="n">
        <v>0</v>
      </c>
      <c r="BD206" s="232" t="n">
        <v>1</v>
      </c>
      <c r="BE206" s="232" t="n">
        <v>0</v>
      </c>
      <c r="BF206" s="232" t="n">
        <v>0</v>
      </c>
      <c r="BG206" s="232" t="n">
        <v>0</v>
      </c>
      <c r="BH206" s="232" t="n">
        <v>0</v>
      </c>
      <c r="BI206" s="232"/>
      <c r="BJ206" s="232"/>
      <c r="BK206" s="232"/>
      <c r="BM206" s="217"/>
      <c r="BN206" s="232"/>
      <c r="BO206" s="232"/>
      <c r="BP206" s="232"/>
      <c r="BS206" s="232"/>
      <c r="BT206" s="232"/>
      <c r="BU206" s="232"/>
      <c r="BW206" s="217"/>
      <c r="BX206" s="233"/>
      <c r="BY206" s="233"/>
      <c r="BZ206" s="233"/>
      <c r="CA206" s="233"/>
      <c r="CB206" s="234"/>
      <c r="CC206" s="233"/>
      <c r="CD206" s="233"/>
      <c r="CE206" s="233"/>
      <c r="CF206" s="233"/>
      <c r="CG206" s="234"/>
      <c r="CH206" s="233"/>
      <c r="CI206" s="233"/>
      <c r="CJ206" s="233"/>
      <c r="CK206" s="233"/>
      <c r="CL206" s="234"/>
      <c r="CM206" s="233"/>
      <c r="CN206" s="233"/>
      <c r="CO206" s="233"/>
      <c r="CP206" s="233"/>
      <c r="CQ206" s="234"/>
      <c r="CR206" s="233"/>
      <c r="CS206" s="233"/>
      <c r="CT206" s="233"/>
      <c r="CU206" s="233"/>
      <c r="CV206" s="234"/>
      <c r="CW206" s="233"/>
      <c r="CX206" s="233"/>
      <c r="CY206" s="233"/>
      <c r="CZ206" s="233"/>
      <c r="DA206" s="234"/>
      <c r="DB206" s="233"/>
      <c r="DC206" s="233"/>
      <c r="DD206" s="233"/>
      <c r="DE206" s="233"/>
      <c r="DF206" s="234"/>
      <c r="DG206" s="233"/>
      <c r="DH206" s="233"/>
      <c r="DI206" s="233"/>
      <c r="DJ206" s="233"/>
      <c r="DK206" s="234"/>
    </row>
    <row r="207" customFormat="false" ht="12.75" hidden="false" customHeight="false" outlineLevel="0" collapsed="false">
      <c r="A207" s="232" t="n">
        <v>1</v>
      </c>
      <c r="B207" s="232" t="n">
        <v>0</v>
      </c>
      <c r="C207" s="232" t="n">
        <v>0</v>
      </c>
      <c r="D207" s="232" t="n">
        <v>0</v>
      </c>
      <c r="E207" s="232" t="n">
        <v>0</v>
      </c>
      <c r="F207" s="232" t="n">
        <v>1</v>
      </c>
      <c r="G207" s="232" t="n">
        <v>0</v>
      </c>
      <c r="H207" s="232" t="n">
        <v>0</v>
      </c>
      <c r="I207" s="232" t="n">
        <v>0</v>
      </c>
      <c r="J207" s="235" t="n">
        <v>0</v>
      </c>
      <c r="K207" s="232" t="n">
        <v>1</v>
      </c>
      <c r="L207" s="232" t="n">
        <v>0</v>
      </c>
      <c r="M207" s="232" t="n">
        <v>0</v>
      </c>
      <c r="N207" s="232" t="n">
        <v>0</v>
      </c>
      <c r="O207" s="232" t="n">
        <v>0</v>
      </c>
      <c r="P207" s="232" t="n">
        <v>1</v>
      </c>
      <c r="Q207" s="232" t="n">
        <v>0</v>
      </c>
      <c r="R207" s="232" t="n">
        <v>0</v>
      </c>
      <c r="S207" s="232" t="n">
        <v>0</v>
      </c>
      <c r="T207" s="232" t="n">
        <v>0</v>
      </c>
      <c r="U207" s="231" t="n">
        <v>1</v>
      </c>
      <c r="V207" s="231" t="n">
        <v>0</v>
      </c>
      <c r="W207" s="231" t="n">
        <v>0</v>
      </c>
      <c r="X207" s="231" t="n">
        <v>0</v>
      </c>
      <c r="Y207" s="231" t="n">
        <v>0</v>
      </c>
      <c r="Z207" s="232" t="n">
        <v>1</v>
      </c>
      <c r="AA207" s="232" t="n">
        <v>0</v>
      </c>
      <c r="AB207" s="232" t="n">
        <v>0</v>
      </c>
      <c r="AC207" s="232" t="n">
        <v>0</v>
      </c>
      <c r="AD207" s="232" t="n">
        <v>0</v>
      </c>
      <c r="AE207" s="232" t="n">
        <v>1</v>
      </c>
      <c r="AF207" s="232" t="n">
        <v>0</v>
      </c>
      <c r="AG207" s="232" t="n">
        <v>0</v>
      </c>
      <c r="AH207" s="232" t="n">
        <v>0</v>
      </c>
      <c r="AI207" s="232" t="n">
        <v>0</v>
      </c>
      <c r="AJ207" s="232" t="n">
        <v>1</v>
      </c>
      <c r="AK207" s="232" t="n">
        <v>0</v>
      </c>
      <c r="AL207" s="232" t="n">
        <v>0</v>
      </c>
      <c r="AM207" s="232" t="n">
        <v>0</v>
      </c>
      <c r="AN207" s="232" t="n">
        <v>0</v>
      </c>
      <c r="AO207" s="232" t="n">
        <v>1</v>
      </c>
      <c r="AP207" s="232" t="n">
        <v>0</v>
      </c>
      <c r="AQ207" s="232" t="n">
        <v>0</v>
      </c>
      <c r="AR207" s="232" t="n">
        <v>0</v>
      </c>
      <c r="AS207" s="232" t="n">
        <v>0</v>
      </c>
      <c r="AT207" s="232" t="n">
        <v>1</v>
      </c>
      <c r="AU207" s="232" t="n">
        <v>0</v>
      </c>
      <c r="AV207" s="232" t="n">
        <v>0</v>
      </c>
      <c r="AW207" s="232" t="n">
        <v>0</v>
      </c>
      <c r="AX207" s="232" t="n">
        <v>0</v>
      </c>
      <c r="AY207" s="232" t="n">
        <v>1</v>
      </c>
      <c r="AZ207" s="232" t="n">
        <v>0</v>
      </c>
      <c r="BA207" s="232" t="n">
        <v>0</v>
      </c>
      <c r="BB207" s="232" t="n">
        <v>0</v>
      </c>
      <c r="BC207" s="232" t="n">
        <v>0</v>
      </c>
      <c r="BD207" s="232" t="n">
        <v>1</v>
      </c>
      <c r="BE207" s="232" t="n">
        <v>0</v>
      </c>
      <c r="BF207" s="232" t="n">
        <v>0</v>
      </c>
      <c r="BG207" s="232" t="n">
        <v>0</v>
      </c>
      <c r="BH207" s="232" t="n">
        <v>0</v>
      </c>
      <c r="BI207" s="232"/>
      <c r="BJ207" s="232"/>
      <c r="BK207" s="232"/>
      <c r="BM207" s="217"/>
      <c r="BN207" s="232"/>
      <c r="BO207" s="232"/>
      <c r="BP207" s="232"/>
      <c r="BS207" s="232"/>
      <c r="BT207" s="232"/>
      <c r="BU207" s="232"/>
      <c r="BW207" s="217"/>
      <c r="BX207" s="233"/>
      <c r="BY207" s="233"/>
      <c r="BZ207" s="233"/>
      <c r="CA207" s="233"/>
      <c r="CB207" s="234"/>
      <c r="CC207" s="233"/>
      <c r="CD207" s="233"/>
      <c r="CE207" s="233"/>
      <c r="CF207" s="233"/>
      <c r="CG207" s="234"/>
      <c r="CH207" s="233"/>
      <c r="CI207" s="233"/>
      <c r="CJ207" s="233"/>
      <c r="CK207" s="233"/>
      <c r="CL207" s="234"/>
      <c r="CM207" s="233"/>
      <c r="CN207" s="233"/>
      <c r="CO207" s="233"/>
      <c r="CP207" s="233"/>
      <c r="CQ207" s="234"/>
      <c r="CR207" s="233"/>
      <c r="CS207" s="233"/>
      <c r="CT207" s="233"/>
      <c r="CU207" s="233"/>
      <c r="CV207" s="234"/>
      <c r="CW207" s="233"/>
      <c r="CX207" s="233"/>
      <c r="CY207" s="233"/>
      <c r="CZ207" s="233"/>
      <c r="DA207" s="234"/>
      <c r="DB207" s="233"/>
      <c r="DC207" s="233"/>
      <c r="DD207" s="233"/>
      <c r="DE207" s="233"/>
      <c r="DF207" s="234"/>
      <c r="DG207" s="233"/>
      <c r="DH207" s="233"/>
      <c r="DI207" s="233"/>
      <c r="DJ207" s="233"/>
      <c r="DK207" s="234"/>
    </row>
    <row r="208" customFormat="false" ht="12.75" hidden="false" customHeight="false" outlineLevel="0" collapsed="false">
      <c r="A208" s="232" t="n">
        <v>1</v>
      </c>
      <c r="B208" s="232" t="n">
        <v>0</v>
      </c>
      <c r="C208" s="232" t="n">
        <v>0</v>
      </c>
      <c r="D208" s="232" t="n">
        <v>0</v>
      </c>
      <c r="E208" s="232" t="n">
        <v>0</v>
      </c>
      <c r="F208" s="232" t="n">
        <v>1</v>
      </c>
      <c r="G208" s="232" t="n">
        <v>0</v>
      </c>
      <c r="H208" s="232" t="n">
        <v>0</v>
      </c>
      <c r="I208" s="232" t="n">
        <v>0</v>
      </c>
      <c r="J208" s="235" t="n">
        <v>0</v>
      </c>
      <c r="K208" s="232" t="n">
        <v>1</v>
      </c>
      <c r="L208" s="232" t="n">
        <v>0</v>
      </c>
      <c r="M208" s="232" t="n">
        <v>0</v>
      </c>
      <c r="N208" s="232" t="n">
        <v>0</v>
      </c>
      <c r="O208" s="232" t="n">
        <v>0</v>
      </c>
      <c r="P208" s="232" t="n">
        <v>1</v>
      </c>
      <c r="Q208" s="232" t="n">
        <v>0</v>
      </c>
      <c r="R208" s="232" t="n">
        <v>0</v>
      </c>
      <c r="S208" s="232" t="n">
        <v>0</v>
      </c>
      <c r="T208" s="232" t="n">
        <v>0</v>
      </c>
      <c r="U208" s="231" t="n">
        <v>1</v>
      </c>
      <c r="V208" s="231" t="n">
        <v>0</v>
      </c>
      <c r="W208" s="231" t="n">
        <v>0</v>
      </c>
      <c r="X208" s="231" t="n">
        <v>0</v>
      </c>
      <c r="Y208" s="231" t="n">
        <v>0</v>
      </c>
      <c r="Z208" s="232" t="n">
        <v>1</v>
      </c>
      <c r="AA208" s="232" t="n">
        <v>0</v>
      </c>
      <c r="AB208" s="232" t="n">
        <v>0</v>
      </c>
      <c r="AC208" s="232" t="n">
        <v>0</v>
      </c>
      <c r="AD208" s="232" t="n">
        <v>0</v>
      </c>
      <c r="AE208" s="232" t="n">
        <v>1</v>
      </c>
      <c r="AF208" s="232" t="n">
        <v>0</v>
      </c>
      <c r="AG208" s="232" t="n">
        <v>0</v>
      </c>
      <c r="AH208" s="232" t="n">
        <v>0</v>
      </c>
      <c r="AI208" s="232" t="n">
        <v>0</v>
      </c>
      <c r="AJ208" s="232" t="n">
        <v>1</v>
      </c>
      <c r="AK208" s="232" t="n">
        <v>0</v>
      </c>
      <c r="AL208" s="232" t="n">
        <v>0</v>
      </c>
      <c r="AM208" s="232" t="n">
        <v>0</v>
      </c>
      <c r="AN208" s="232" t="n">
        <v>0</v>
      </c>
      <c r="AO208" s="232" t="n">
        <v>1</v>
      </c>
      <c r="AP208" s="232" t="n">
        <v>0</v>
      </c>
      <c r="AQ208" s="232" t="n">
        <v>0</v>
      </c>
      <c r="AR208" s="232" t="n">
        <v>0</v>
      </c>
      <c r="AS208" s="232" t="n">
        <v>0</v>
      </c>
      <c r="AT208" s="232" t="n">
        <v>1</v>
      </c>
      <c r="AU208" s="232" t="n">
        <v>0</v>
      </c>
      <c r="AV208" s="232" t="n">
        <v>0</v>
      </c>
      <c r="AW208" s="232" t="n">
        <v>0</v>
      </c>
      <c r="AX208" s="232" t="n">
        <v>0</v>
      </c>
      <c r="AY208" s="232" t="n">
        <v>1</v>
      </c>
      <c r="AZ208" s="232" t="n">
        <v>0</v>
      </c>
      <c r="BA208" s="232" t="n">
        <v>0</v>
      </c>
      <c r="BB208" s="232" t="n">
        <v>0</v>
      </c>
      <c r="BC208" s="232" t="n">
        <v>0</v>
      </c>
      <c r="BD208" s="232" t="n">
        <v>1</v>
      </c>
      <c r="BE208" s="232" t="n">
        <v>0</v>
      </c>
      <c r="BF208" s="232" t="n">
        <v>0</v>
      </c>
      <c r="BG208" s="232" t="n">
        <v>0</v>
      </c>
      <c r="BH208" s="232" t="n">
        <v>0</v>
      </c>
      <c r="BI208" s="232"/>
      <c r="BJ208" s="232"/>
      <c r="BK208" s="232"/>
      <c r="BM208" s="217"/>
      <c r="BN208" s="232"/>
      <c r="BO208" s="232"/>
      <c r="BP208" s="232"/>
      <c r="BS208" s="232"/>
      <c r="BT208" s="232"/>
      <c r="BU208" s="232"/>
      <c r="BW208" s="217"/>
      <c r="BX208" s="233"/>
      <c r="BY208" s="233"/>
      <c r="BZ208" s="233"/>
      <c r="CA208" s="233"/>
      <c r="CB208" s="234"/>
      <c r="CC208" s="233"/>
      <c r="CD208" s="233"/>
      <c r="CE208" s="233"/>
      <c r="CF208" s="233"/>
      <c r="CG208" s="234"/>
      <c r="CH208" s="233"/>
      <c r="CI208" s="233"/>
      <c r="CJ208" s="233"/>
      <c r="CK208" s="233"/>
      <c r="CL208" s="234"/>
      <c r="CM208" s="233"/>
      <c r="CN208" s="233"/>
      <c r="CO208" s="233"/>
      <c r="CP208" s="233"/>
      <c r="CQ208" s="234"/>
      <c r="CR208" s="233"/>
      <c r="CS208" s="233"/>
      <c r="CT208" s="233"/>
      <c r="CU208" s="233"/>
      <c r="CV208" s="234"/>
      <c r="CW208" s="233"/>
      <c r="CX208" s="233"/>
      <c r="CY208" s="233"/>
      <c r="CZ208" s="233"/>
      <c r="DA208" s="234"/>
      <c r="DB208" s="233"/>
      <c r="DC208" s="233"/>
      <c r="DD208" s="233"/>
      <c r="DE208" s="233"/>
      <c r="DF208" s="234"/>
      <c r="DG208" s="233"/>
      <c r="DH208" s="233"/>
      <c r="DI208" s="233"/>
      <c r="DJ208" s="233"/>
      <c r="DK208" s="234"/>
    </row>
    <row r="209" customFormat="false" ht="12.75" hidden="false" customHeight="false" outlineLevel="0" collapsed="false">
      <c r="A209" s="232" t="n">
        <v>1</v>
      </c>
      <c r="B209" s="232" t="n">
        <v>0</v>
      </c>
      <c r="C209" s="232" t="n">
        <v>0</v>
      </c>
      <c r="D209" s="232" t="n">
        <v>0</v>
      </c>
      <c r="E209" s="232" t="n">
        <v>0</v>
      </c>
      <c r="F209" s="232" t="n">
        <v>1</v>
      </c>
      <c r="G209" s="232" t="n">
        <v>0</v>
      </c>
      <c r="H209" s="232" t="n">
        <v>0</v>
      </c>
      <c r="I209" s="232" t="n">
        <v>0</v>
      </c>
      <c r="J209" s="235" t="n">
        <v>0</v>
      </c>
      <c r="K209" s="232" t="n">
        <v>1</v>
      </c>
      <c r="L209" s="232" t="n">
        <v>0</v>
      </c>
      <c r="M209" s="232" t="n">
        <v>0</v>
      </c>
      <c r="N209" s="232" t="n">
        <v>0</v>
      </c>
      <c r="O209" s="232" t="n">
        <v>0</v>
      </c>
      <c r="P209" s="232" t="n">
        <v>1</v>
      </c>
      <c r="Q209" s="232" t="n">
        <v>0</v>
      </c>
      <c r="R209" s="232" t="n">
        <v>0</v>
      </c>
      <c r="S209" s="232" t="n">
        <v>0</v>
      </c>
      <c r="T209" s="232" t="n">
        <v>0</v>
      </c>
      <c r="U209" s="231" t="n">
        <v>1</v>
      </c>
      <c r="V209" s="231" t="n">
        <v>0</v>
      </c>
      <c r="W209" s="231" t="n">
        <v>0</v>
      </c>
      <c r="X209" s="231" t="n">
        <v>0</v>
      </c>
      <c r="Y209" s="231" t="n">
        <v>0</v>
      </c>
      <c r="Z209" s="232" t="n">
        <v>1</v>
      </c>
      <c r="AA209" s="232" t="n">
        <v>0</v>
      </c>
      <c r="AB209" s="232" t="n">
        <v>0</v>
      </c>
      <c r="AC209" s="232" t="n">
        <v>0</v>
      </c>
      <c r="AD209" s="232" t="n">
        <v>0</v>
      </c>
      <c r="AE209" s="232" t="n">
        <v>1</v>
      </c>
      <c r="AF209" s="232" t="n">
        <v>0</v>
      </c>
      <c r="AG209" s="232" t="n">
        <v>0</v>
      </c>
      <c r="AH209" s="232" t="n">
        <v>0</v>
      </c>
      <c r="AI209" s="232" t="n">
        <v>0</v>
      </c>
      <c r="AJ209" s="232" t="n">
        <v>1</v>
      </c>
      <c r="AK209" s="232" t="n">
        <v>0</v>
      </c>
      <c r="AL209" s="232" t="n">
        <v>0</v>
      </c>
      <c r="AM209" s="232" t="n">
        <v>0</v>
      </c>
      <c r="AN209" s="232" t="n">
        <v>0</v>
      </c>
      <c r="AO209" s="232" t="n">
        <v>1</v>
      </c>
      <c r="AP209" s="232" t="n">
        <v>0</v>
      </c>
      <c r="AQ209" s="232" t="n">
        <v>0</v>
      </c>
      <c r="AR209" s="232" t="n">
        <v>0</v>
      </c>
      <c r="AS209" s="232" t="n">
        <v>0</v>
      </c>
      <c r="AT209" s="232" t="n">
        <v>1</v>
      </c>
      <c r="AU209" s="232" t="n">
        <v>0</v>
      </c>
      <c r="AV209" s="232" t="n">
        <v>0</v>
      </c>
      <c r="AW209" s="232" t="n">
        <v>0</v>
      </c>
      <c r="AX209" s="232" t="n">
        <v>0</v>
      </c>
      <c r="AY209" s="232" t="n">
        <v>1</v>
      </c>
      <c r="AZ209" s="232" t="n">
        <v>0</v>
      </c>
      <c r="BA209" s="232" t="n">
        <v>0</v>
      </c>
      <c r="BB209" s="232" t="n">
        <v>0</v>
      </c>
      <c r="BC209" s="232" t="n">
        <v>0</v>
      </c>
      <c r="BD209" s="232" t="n">
        <v>1</v>
      </c>
      <c r="BE209" s="232" t="n">
        <v>0</v>
      </c>
      <c r="BF209" s="232" t="n">
        <v>0</v>
      </c>
      <c r="BG209" s="232" t="n">
        <v>0</v>
      </c>
      <c r="BH209" s="232" t="n">
        <v>0</v>
      </c>
      <c r="BI209" s="232"/>
      <c r="BJ209" s="232"/>
      <c r="BK209" s="232"/>
      <c r="BM209" s="217"/>
      <c r="BN209" s="232"/>
      <c r="BO209" s="232"/>
      <c r="BP209" s="232"/>
      <c r="BS209" s="232"/>
      <c r="BT209" s="232"/>
      <c r="BU209" s="232"/>
      <c r="BW209" s="217"/>
      <c r="BX209" s="233"/>
      <c r="BY209" s="233"/>
      <c r="BZ209" s="233"/>
      <c r="CA209" s="233"/>
      <c r="CB209" s="234"/>
      <c r="CC209" s="233"/>
      <c r="CD209" s="233"/>
      <c r="CE209" s="233"/>
      <c r="CF209" s="233"/>
      <c r="CG209" s="234"/>
      <c r="CH209" s="233"/>
      <c r="CI209" s="233"/>
      <c r="CJ209" s="233"/>
      <c r="CK209" s="233"/>
      <c r="CL209" s="234"/>
      <c r="CM209" s="233"/>
      <c r="CN209" s="233"/>
      <c r="CO209" s="233"/>
      <c r="CP209" s="233"/>
      <c r="CQ209" s="234"/>
      <c r="CR209" s="233"/>
      <c r="CS209" s="233"/>
      <c r="CT209" s="233"/>
      <c r="CU209" s="233"/>
      <c r="CV209" s="234"/>
      <c r="CW209" s="233"/>
      <c r="CX209" s="233"/>
      <c r="CY209" s="233"/>
      <c r="CZ209" s="233"/>
      <c r="DA209" s="234"/>
      <c r="DB209" s="233"/>
      <c r="DC209" s="233"/>
      <c r="DD209" s="233"/>
      <c r="DE209" s="233"/>
      <c r="DF209" s="234"/>
      <c r="DG209" s="233"/>
      <c r="DH209" s="233"/>
      <c r="DI209" s="233"/>
      <c r="DJ209" s="233"/>
      <c r="DK209" s="234"/>
    </row>
    <row r="210" customFormat="false" ht="12.75" hidden="false" customHeight="false" outlineLevel="0" collapsed="false">
      <c r="A210" s="232" t="n">
        <v>1</v>
      </c>
      <c r="B210" s="232" t="n">
        <v>0</v>
      </c>
      <c r="C210" s="232" t="n">
        <v>0</v>
      </c>
      <c r="D210" s="232" t="n">
        <v>0</v>
      </c>
      <c r="E210" s="232" t="n">
        <v>0</v>
      </c>
      <c r="F210" s="232" t="n">
        <v>1</v>
      </c>
      <c r="G210" s="232" t="n">
        <v>0</v>
      </c>
      <c r="H210" s="232" t="n">
        <v>0</v>
      </c>
      <c r="I210" s="232" t="n">
        <v>0</v>
      </c>
      <c r="J210" s="235" t="n">
        <v>0</v>
      </c>
      <c r="K210" s="232" t="n">
        <v>1</v>
      </c>
      <c r="L210" s="232" t="n">
        <v>0</v>
      </c>
      <c r="M210" s="232" t="n">
        <v>0</v>
      </c>
      <c r="N210" s="232" t="n">
        <v>0</v>
      </c>
      <c r="O210" s="232" t="n">
        <v>0</v>
      </c>
      <c r="P210" s="232" t="n">
        <v>1</v>
      </c>
      <c r="Q210" s="232" t="n">
        <v>0</v>
      </c>
      <c r="R210" s="232" t="n">
        <v>0</v>
      </c>
      <c r="S210" s="232" t="n">
        <v>0</v>
      </c>
      <c r="T210" s="232" t="n">
        <v>0</v>
      </c>
      <c r="U210" s="231" t="n">
        <v>1</v>
      </c>
      <c r="V210" s="231" t="n">
        <v>0</v>
      </c>
      <c r="W210" s="231" t="n">
        <v>0</v>
      </c>
      <c r="X210" s="231" t="n">
        <v>0</v>
      </c>
      <c r="Y210" s="231" t="n">
        <v>0</v>
      </c>
      <c r="Z210" s="232" t="n">
        <v>1</v>
      </c>
      <c r="AA210" s="232" t="n">
        <v>0</v>
      </c>
      <c r="AB210" s="232" t="n">
        <v>0</v>
      </c>
      <c r="AC210" s="232" t="n">
        <v>0</v>
      </c>
      <c r="AD210" s="232" t="n">
        <v>0</v>
      </c>
      <c r="AE210" s="232" t="n">
        <v>1</v>
      </c>
      <c r="AF210" s="232" t="n">
        <v>0</v>
      </c>
      <c r="AG210" s="232" t="n">
        <v>0</v>
      </c>
      <c r="AH210" s="232" t="n">
        <v>0</v>
      </c>
      <c r="AI210" s="232" t="n">
        <v>0</v>
      </c>
      <c r="AJ210" s="232" t="n">
        <v>1</v>
      </c>
      <c r="AK210" s="232" t="n">
        <v>0</v>
      </c>
      <c r="AL210" s="232" t="n">
        <v>0</v>
      </c>
      <c r="AM210" s="232" t="n">
        <v>0</v>
      </c>
      <c r="AN210" s="232" t="n">
        <v>0</v>
      </c>
      <c r="AO210" s="232" t="n">
        <v>1</v>
      </c>
      <c r="AP210" s="232" t="n">
        <v>0</v>
      </c>
      <c r="AQ210" s="232" t="n">
        <v>0</v>
      </c>
      <c r="AR210" s="232" t="n">
        <v>0</v>
      </c>
      <c r="AS210" s="232" t="n">
        <v>0</v>
      </c>
      <c r="AT210" s="232" t="n">
        <v>1</v>
      </c>
      <c r="AU210" s="232" t="n">
        <v>0</v>
      </c>
      <c r="AV210" s="232" t="n">
        <v>0</v>
      </c>
      <c r="AW210" s="232" t="n">
        <v>0</v>
      </c>
      <c r="AX210" s="232" t="n">
        <v>0</v>
      </c>
      <c r="AY210" s="232" t="n">
        <v>1</v>
      </c>
      <c r="AZ210" s="232" t="n">
        <v>0</v>
      </c>
      <c r="BA210" s="232" t="n">
        <v>0</v>
      </c>
      <c r="BB210" s="232" t="n">
        <v>0</v>
      </c>
      <c r="BC210" s="232" t="n">
        <v>0</v>
      </c>
      <c r="BD210" s="232" t="n">
        <v>1</v>
      </c>
      <c r="BE210" s="232" t="n">
        <v>0</v>
      </c>
      <c r="BF210" s="232" t="n">
        <v>0</v>
      </c>
      <c r="BG210" s="232" t="n">
        <v>0</v>
      </c>
      <c r="BH210" s="232" t="n">
        <v>0</v>
      </c>
      <c r="BI210" s="232"/>
      <c r="BJ210" s="232"/>
      <c r="BK210" s="232"/>
      <c r="BM210" s="217"/>
      <c r="BN210" s="232"/>
      <c r="BO210" s="232"/>
      <c r="BP210" s="232"/>
      <c r="BS210" s="232"/>
      <c r="BT210" s="232"/>
      <c r="BU210" s="232"/>
      <c r="BW210" s="217"/>
      <c r="BX210" s="233"/>
      <c r="BY210" s="233"/>
      <c r="BZ210" s="233"/>
      <c r="CA210" s="233"/>
      <c r="CB210" s="234"/>
      <c r="CC210" s="233"/>
      <c r="CD210" s="233"/>
      <c r="CE210" s="233"/>
      <c r="CF210" s="233"/>
      <c r="CG210" s="234"/>
      <c r="CH210" s="233"/>
      <c r="CI210" s="233"/>
      <c r="CJ210" s="233"/>
      <c r="CK210" s="233"/>
      <c r="CL210" s="234"/>
      <c r="CM210" s="233"/>
      <c r="CN210" s="233"/>
      <c r="CO210" s="233"/>
      <c r="CP210" s="233"/>
      <c r="CQ210" s="234"/>
      <c r="CR210" s="233"/>
      <c r="CS210" s="233"/>
      <c r="CT210" s="233"/>
      <c r="CU210" s="233"/>
      <c r="CV210" s="234"/>
      <c r="CW210" s="233"/>
      <c r="CX210" s="233"/>
      <c r="CY210" s="233"/>
      <c r="CZ210" s="233"/>
      <c r="DA210" s="234"/>
      <c r="DB210" s="233"/>
      <c r="DC210" s="233"/>
      <c r="DD210" s="233"/>
      <c r="DE210" s="233"/>
      <c r="DF210" s="234"/>
      <c r="DG210" s="233"/>
      <c r="DH210" s="233"/>
      <c r="DI210" s="233"/>
      <c r="DJ210" s="233"/>
      <c r="DK210" s="234"/>
    </row>
    <row r="211" customFormat="false" ht="12.75" hidden="false" customHeight="false" outlineLevel="0" collapsed="false">
      <c r="A211" s="232" t="n">
        <v>1</v>
      </c>
      <c r="B211" s="232" t="n">
        <v>0</v>
      </c>
      <c r="C211" s="232" t="n">
        <v>0</v>
      </c>
      <c r="D211" s="232" t="n">
        <v>0</v>
      </c>
      <c r="E211" s="232" t="n">
        <v>0</v>
      </c>
      <c r="F211" s="232" t="n">
        <v>1</v>
      </c>
      <c r="G211" s="232" t="n">
        <v>0</v>
      </c>
      <c r="H211" s="232" t="n">
        <v>0</v>
      </c>
      <c r="I211" s="232" t="n">
        <v>0</v>
      </c>
      <c r="J211" s="235" t="n">
        <v>0</v>
      </c>
      <c r="K211" s="232" t="n">
        <v>1</v>
      </c>
      <c r="L211" s="232" t="n">
        <v>0</v>
      </c>
      <c r="M211" s="232" t="n">
        <v>0</v>
      </c>
      <c r="N211" s="232" t="n">
        <v>0</v>
      </c>
      <c r="O211" s="232" t="n">
        <v>0</v>
      </c>
      <c r="P211" s="232" t="n">
        <v>1</v>
      </c>
      <c r="Q211" s="232" t="n">
        <v>0</v>
      </c>
      <c r="R211" s="232" t="n">
        <v>0</v>
      </c>
      <c r="S211" s="232" t="n">
        <v>0</v>
      </c>
      <c r="T211" s="232" t="n">
        <v>0</v>
      </c>
      <c r="U211" s="231" t="n">
        <v>1</v>
      </c>
      <c r="V211" s="231" t="n">
        <v>0</v>
      </c>
      <c r="W211" s="231" t="n">
        <v>0</v>
      </c>
      <c r="X211" s="231" t="n">
        <v>0</v>
      </c>
      <c r="Y211" s="231" t="n">
        <v>0</v>
      </c>
      <c r="Z211" s="232" t="n">
        <v>1</v>
      </c>
      <c r="AA211" s="232" t="n">
        <v>0</v>
      </c>
      <c r="AB211" s="232" t="n">
        <v>0</v>
      </c>
      <c r="AC211" s="232" t="n">
        <v>0</v>
      </c>
      <c r="AD211" s="232" t="n">
        <v>0</v>
      </c>
      <c r="AE211" s="232" t="n">
        <v>1</v>
      </c>
      <c r="AF211" s="232" t="n">
        <v>0</v>
      </c>
      <c r="AG211" s="232" t="n">
        <v>0</v>
      </c>
      <c r="AH211" s="232" t="n">
        <v>0</v>
      </c>
      <c r="AI211" s="232" t="n">
        <v>0</v>
      </c>
      <c r="AJ211" s="232" t="n">
        <v>1</v>
      </c>
      <c r="AK211" s="232" t="n">
        <v>0</v>
      </c>
      <c r="AL211" s="232" t="n">
        <v>0</v>
      </c>
      <c r="AM211" s="232" t="n">
        <v>0</v>
      </c>
      <c r="AN211" s="232" t="n">
        <v>0</v>
      </c>
      <c r="AO211" s="232" t="n">
        <v>1</v>
      </c>
      <c r="AP211" s="232" t="n">
        <v>0</v>
      </c>
      <c r="AQ211" s="232" t="n">
        <v>0</v>
      </c>
      <c r="AR211" s="232" t="n">
        <v>0</v>
      </c>
      <c r="AS211" s="232" t="n">
        <v>0</v>
      </c>
      <c r="AT211" s="232" t="n">
        <v>1</v>
      </c>
      <c r="AU211" s="232" t="n">
        <v>0</v>
      </c>
      <c r="AV211" s="232" t="n">
        <v>0</v>
      </c>
      <c r="AW211" s="232" t="n">
        <v>0</v>
      </c>
      <c r="AX211" s="232" t="n">
        <v>0</v>
      </c>
      <c r="AY211" s="232" t="n">
        <v>1</v>
      </c>
      <c r="AZ211" s="232" t="n">
        <v>0</v>
      </c>
      <c r="BA211" s="232" t="n">
        <v>0</v>
      </c>
      <c r="BB211" s="232" t="n">
        <v>0</v>
      </c>
      <c r="BC211" s="232" t="n">
        <v>0</v>
      </c>
      <c r="BD211" s="232" t="n">
        <v>1</v>
      </c>
      <c r="BE211" s="232" t="n">
        <v>0</v>
      </c>
      <c r="BF211" s="232" t="n">
        <v>0</v>
      </c>
      <c r="BG211" s="232" t="n">
        <v>0</v>
      </c>
      <c r="BH211" s="232" t="n">
        <v>0</v>
      </c>
      <c r="BI211" s="232"/>
      <c r="BJ211" s="232"/>
      <c r="BK211" s="232"/>
      <c r="BM211" s="217"/>
      <c r="BN211" s="232"/>
      <c r="BO211" s="232"/>
      <c r="BP211" s="232"/>
      <c r="BS211" s="232"/>
      <c r="BT211" s="232"/>
      <c r="BU211" s="232"/>
      <c r="BW211" s="217"/>
      <c r="BX211" s="233"/>
      <c r="BY211" s="233"/>
      <c r="BZ211" s="233"/>
      <c r="CA211" s="233"/>
      <c r="CB211" s="234"/>
      <c r="CC211" s="233"/>
      <c r="CD211" s="233"/>
      <c r="CE211" s="233"/>
      <c r="CF211" s="233"/>
      <c r="CG211" s="234"/>
      <c r="CH211" s="233"/>
      <c r="CI211" s="233"/>
      <c r="CJ211" s="233"/>
      <c r="CK211" s="233"/>
      <c r="CL211" s="234"/>
      <c r="CM211" s="233"/>
      <c r="CN211" s="233"/>
      <c r="CO211" s="233"/>
      <c r="CP211" s="233"/>
      <c r="CQ211" s="234"/>
      <c r="CR211" s="233"/>
      <c r="CS211" s="233"/>
      <c r="CT211" s="233"/>
      <c r="CU211" s="233"/>
      <c r="CV211" s="234"/>
      <c r="CW211" s="233"/>
      <c r="CX211" s="233"/>
      <c r="CY211" s="233"/>
      <c r="CZ211" s="233"/>
      <c r="DA211" s="234"/>
      <c r="DB211" s="233"/>
      <c r="DC211" s="233"/>
      <c r="DD211" s="233"/>
      <c r="DE211" s="233"/>
      <c r="DF211" s="234"/>
      <c r="DG211" s="233"/>
      <c r="DH211" s="233"/>
      <c r="DI211" s="233"/>
      <c r="DJ211" s="233"/>
      <c r="DK211" s="234"/>
    </row>
    <row r="212" customFormat="false" ht="12.75" hidden="false" customHeight="false" outlineLevel="0" collapsed="false">
      <c r="A212" s="232" t="n">
        <v>1</v>
      </c>
      <c r="B212" s="232" t="n">
        <v>0</v>
      </c>
      <c r="C212" s="232" t="n">
        <v>0</v>
      </c>
      <c r="D212" s="232" t="n">
        <v>0</v>
      </c>
      <c r="E212" s="232" t="n">
        <v>0</v>
      </c>
      <c r="F212" s="232" t="n">
        <v>1</v>
      </c>
      <c r="G212" s="232" t="n">
        <v>0</v>
      </c>
      <c r="H212" s="232" t="n">
        <v>0</v>
      </c>
      <c r="I212" s="232" t="n">
        <v>0</v>
      </c>
      <c r="J212" s="235" t="n">
        <v>0</v>
      </c>
      <c r="K212" s="232" t="n">
        <v>1</v>
      </c>
      <c r="L212" s="232" t="n">
        <v>0</v>
      </c>
      <c r="M212" s="232" t="n">
        <v>0</v>
      </c>
      <c r="N212" s="232" t="n">
        <v>0</v>
      </c>
      <c r="O212" s="232" t="n">
        <v>0</v>
      </c>
      <c r="P212" s="232" t="n">
        <v>1</v>
      </c>
      <c r="Q212" s="232" t="n">
        <v>0</v>
      </c>
      <c r="R212" s="232" t="n">
        <v>0</v>
      </c>
      <c r="S212" s="232" t="n">
        <v>0</v>
      </c>
      <c r="T212" s="232" t="n">
        <v>0</v>
      </c>
      <c r="U212" s="231" t="n">
        <v>1</v>
      </c>
      <c r="V212" s="231" t="n">
        <v>0</v>
      </c>
      <c r="W212" s="231" t="n">
        <v>0</v>
      </c>
      <c r="X212" s="231" t="n">
        <v>0</v>
      </c>
      <c r="Y212" s="231" t="n">
        <v>0</v>
      </c>
      <c r="Z212" s="232" t="n">
        <v>1</v>
      </c>
      <c r="AA212" s="232" t="n">
        <v>0</v>
      </c>
      <c r="AB212" s="232" t="n">
        <v>0</v>
      </c>
      <c r="AC212" s="232" t="n">
        <v>0</v>
      </c>
      <c r="AD212" s="232" t="n">
        <v>0</v>
      </c>
      <c r="AE212" s="232" t="n">
        <v>1</v>
      </c>
      <c r="AF212" s="232" t="n">
        <v>0</v>
      </c>
      <c r="AG212" s="232" t="n">
        <v>0</v>
      </c>
      <c r="AH212" s="232" t="n">
        <v>0</v>
      </c>
      <c r="AI212" s="232" t="n">
        <v>0</v>
      </c>
      <c r="AJ212" s="232" t="n">
        <v>1</v>
      </c>
      <c r="AK212" s="232" t="n">
        <v>0</v>
      </c>
      <c r="AL212" s="232" t="n">
        <v>0</v>
      </c>
      <c r="AM212" s="232" t="n">
        <v>0</v>
      </c>
      <c r="AN212" s="232" t="n">
        <v>0</v>
      </c>
      <c r="AO212" s="232" t="n">
        <v>1</v>
      </c>
      <c r="AP212" s="232" t="n">
        <v>0</v>
      </c>
      <c r="AQ212" s="232" t="n">
        <v>0</v>
      </c>
      <c r="AR212" s="232" t="n">
        <v>0</v>
      </c>
      <c r="AS212" s="232" t="n">
        <v>0</v>
      </c>
      <c r="AT212" s="232" t="n">
        <v>1</v>
      </c>
      <c r="AU212" s="232" t="n">
        <v>0</v>
      </c>
      <c r="AV212" s="232" t="n">
        <v>0</v>
      </c>
      <c r="AW212" s="232" t="n">
        <v>0</v>
      </c>
      <c r="AX212" s="232" t="n">
        <v>0</v>
      </c>
      <c r="AY212" s="232" t="n">
        <v>1</v>
      </c>
      <c r="AZ212" s="232" t="n">
        <v>0</v>
      </c>
      <c r="BA212" s="232" t="n">
        <v>0</v>
      </c>
      <c r="BB212" s="232" t="n">
        <v>0</v>
      </c>
      <c r="BC212" s="232" t="n">
        <v>0</v>
      </c>
      <c r="BD212" s="232" t="n">
        <v>1</v>
      </c>
      <c r="BE212" s="232" t="n">
        <v>0</v>
      </c>
      <c r="BF212" s="232" t="n">
        <v>0</v>
      </c>
      <c r="BG212" s="232" t="n">
        <v>0</v>
      </c>
      <c r="BH212" s="232" t="n">
        <v>0</v>
      </c>
      <c r="BI212" s="232"/>
      <c r="BJ212" s="232"/>
      <c r="BK212" s="232"/>
      <c r="BM212" s="217"/>
      <c r="BN212" s="232"/>
      <c r="BO212" s="232"/>
      <c r="BP212" s="232"/>
      <c r="BS212" s="232"/>
      <c r="BT212" s="232"/>
      <c r="BU212" s="232"/>
      <c r="BW212" s="217"/>
      <c r="BX212" s="233"/>
      <c r="BY212" s="233"/>
      <c r="BZ212" s="233"/>
      <c r="CA212" s="233"/>
      <c r="CB212" s="234"/>
      <c r="CC212" s="233"/>
      <c r="CD212" s="233"/>
      <c r="CE212" s="233"/>
      <c r="CF212" s="233"/>
      <c r="CG212" s="234"/>
      <c r="CH212" s="233"/>
      <c r="CI212" s="233"/>
      <c r="CJ212" s="233"/>
      <c r="CK212" s="233"/>
      <c r="CL212" s="234"/>
      <c r="CM212" s="233"/>
      <c r="CN212" s="233"/>
      <c r="CO212" s="233"/>
      <c r="CP212" s="233"/>
      <c r="CQ212" s="234"/>
      <c r="CR212" s="233"/>
      <c r="CS212" s="233"/>
      <c r="CT212" s="233"/>
      <c r="CU212" s="233"/>
      <c r="CV212" s="234"/>
      <c r="CW212" s="233"/>
      <c r="CX212" s="233"/>
      <c r="CY212" s="233"/>
      <c r="CZ212" s="233"/>
      <c r="DA212" s="234"/>
      <c r="DB212" s="233"/>
      <c r="DC212" s="233"/>
      <c r="DD212" s="233"/>
      <c r="DE212" s="233"/>
      <c r="DF212" s="234"/>
      <c r="DG212" s="233"/>
      <c r="DH212" s="233"/>
      <c r="DI212" s="233"/>
      <c r="DJ212" s="233"/>
      <c r="DK212" s="234"/>
    </row>
    <row r="213" customFormat="false" ht="12.75" hidden="false" customHeight="false" outlineLevel="0" collapsed="false">
      <c r="A213" s="232" t="n">
        <v>1</v>
      </c>
      <c r="B213" s="232" t="n">
        <v>0</v>
      </c>
      <c r="C213" s="232" t="n">
        <v>0</v>
      </c>
      <c r="D213" s="232" t="n">
        <v>0</v>
      </c>
      <c r="E213" s="232" t="n">
        <v>0</v>
      </c>
      <c r="F213" s="232" t="n">
        <v>1</v>
      </c>
      <c r="G213" s="232" t="n">
        <v>0</v>
      </c>
      <c r="H213" s="232" t="n">
        <v>0</v>
      </c>
      <c r="I213" s="232" t="n">
        <v>0</v>
      </c>
      <c r="J213" s="235" t="n">
        <v>0</v>
      </c>
      <c r="K213" s="232" t="n">
        <v>1</v>
      </c>
      <c r="L213" s="232" t="n">
        <v>0</v>
      </c>
      <c r="M213" s="232" t="n">
        <v>0</v>
      </c>
      <c r="N213" s="232" t="n">
        <v>0</v>
      </c>
      <c r="O213" s="232" t="n">
        <v>0</v>
      </c>
      <c r="P213" s="232" t="n">
        <v>1</v>
      </c>
      <c r="Q213" s="232" t="n">
        <v>0</v>
      </c>
      <c r="R213" s="232" t="n">
        <v>0</v>
      </c>
      <c r="S213" s="232" t="n">
        <v>0</v>
      </c>
      <c r="T213" s="232" t="n">
        <v>0</v>
      </c>
      <c r="U213" s="231" t="n">
        <v>1</v>
      </c>
      <c r="V213" s="231" t="n">
        <v>0</v>
      </c>
      <c r="W213" s="231" t="n">
        <v>0</v>
      </c>
      <c r="X213" s="231" t="n">
        <v>0</v>
      </c>
      <c r="Y213" s="231" t="n">
        <v>0</v>
      </c>
      <c r="Z213" s="232" t="n">
        <v>1</v>
      </c>
      <c r="AA213" s="232" t="n">
        <v>0</v>
      </c>
      <c r="AB213" s="232" t="n">
        <v>0</v>
      </c>
      <c r="AC213" s="232" t="n">
        <v>0</v>
      </c>
      <c r="AD213" s="232" t="n">
        <v>0</v>
      </c>
      <c r="AE213" s="232" t="n">
        <v>1</v>
      </c>
      <c r="AF213" s="232" t="n">
        <v>0</v>
      </c>
      <c r="AG213" s="232" t="n">
        <v>0</v>
      </c>
      <c r="AH213" s="232" t="n">
        <v>0</v>
      </c>
      <c r="AI213" s="232" t="n">
        <v>0</v>
      </c>
      <c r="AJ213" s="232" t="n">
        <v>1</v>
      </c>
      <c r="AK213" s="232" t="n">
        <v>0</v>
      </c>
      <c r="AL213" s="232" t="n">
        <v>0</v>
      </c>
      <c r="AM213" s="232" t="n">
        <v>0</v>
      </c>
      <c r="AN213" s="232" t="n">
        <v>0</v>
      </c>
      <c r="AO213" s="232" t="n">
        <v>1</v>
      </c>
      <c r="AP213" s="232" t="n">
        <v>0</v>
      </c>
      <c r="AQ213" s="232" t="n">
        <v>0</v>
      </c>
      <c r="AR213" s="232" t="n">
        <v>0</v>
      </c>
      <c r="AS213" s="232" t="n">
        <v>0</v>
      </c>
      <c r="AT213" s="232" t="n">
        <v>1</v>
      </c>
      <c r="AU213" s="232" t="n">
        <v>0</v>
      </c>
      <c r="AV213" s="232" t="n">
        <v>0</v>
      </c>
      <c r="AW213" s="232" t="n">
        <v>0</v>
      </c>
      <c r="AX213" s="232" t="n">
        <v>0</v>
      </c>
      <c r="AY213" s="232" t="n">
        <v>1</v>
      </c>
      <c r="AZ213" s="232" t="n">
        <v>0</v>
      </c>
      <c r="BA213" s="232" t="n">
        <v>0</v>
      </c>
      <c r="BB213" s="232" t="n">
        <v>0</v>
      </c>
      <c r="BC213" s="232" t="n">
        <v>0</v>
      </c>
      <c r="BD213" s="232" t="n">
        <v>1</v>
      </c>
      <c r="BE213" s="232" t="n">
        <v>0</v>
      </c>
      <c r="BF213" s="232" t="n">
        <v>0</v>
      </c>
      <c r="BG213" s="232" t="n">
        <v>0</v>
      </c>
      <c r="BH213" s="232" t="n">
        <v>0</v>
      </c>
      <c r="BI213" s="232"/>
      <c r="BJ213" s="232"/>
      <c r="BK213" s="232"/>
      <c r="BM213" s="217"/>
      <c r="BN213" s="232"/>
      <c r="BO213" s="232"/>
      <c r="BP213" s="232"/>
      <c r="BS213" s="232"/>
      <c r="BT213" s="232"/>
      <c r="BU213" s="232"/>
      <c r="BW213" s="217"/>
      <c r="BX213" s="233"/>
      <c r="BY213" s="233"/>
      <c r="BZ213" s="233"/>
      <c r="CA213" s="233"/>
      <c r="CB213" s="234"/>
      <c r="CC213" s="233"/>
      <c r="CD213" s="233"/>
      <c r="CE213" s="233"/>
      <c r="CF213" s="233"/>
      <c r="CG213" s="234"/>
      <c r="CH213" s="233"/>
      <c r="CI213" s="233"/>
      <c r="CJ213" s="233"/>
      <c r="CK213" s="233"/>
      <c r="CL213" s="234"/>
      <c r="CM213" s="233"/>
      <c r="CN213" s="233"/>
      <c r="CO213" s="233"/>
      <c r="CP213" s="233"/>
      <c r="CQ213" s="234"/>
      <c r="CR213" s="233"/>
      <c r="CS213" s="233"/>
      <c r="CT213" s="233"/>
      <c r="CU213" s="233"/>
      <c r="CV213" s="234"/>
      <c r="CW213" s="233"/>
      <c r="CX213" s="233"/>
      <c r="CY213" s="233"/>
      <c r="CZ213" s="233"/>
      <c r="DA213" s="234"/>
      <c r="DB213" s="233"/>
      <c r="DC213" s="233"/>
      <c r="DD213" s="233"/>
      <c r="DE213" s="233"/>
      <c r="DF213" s="234"/>
      <c r="DG213" s="233"/>
      <c r="DH213" s="233"/>
      <c r="DI213" s="233"/>
      <c r="DJ213" s="233"/>
      <c r="DK213" s="234"/>
    </row>
    <row r="214" customFormat="false" ht="12.75" hidden="false" customHeight="false" outlineLevel="0" collapsed="false">
      <c r="A214" s="232" t="n">
        <v>1</v>
      </c>
      <c r="B214" s="232" t="n">
        <v>0</v>
      </c>
      <c r="C214" s="232" t="n">
        <v>0</v>
      </c>
      <c r="D214" s="232" t="n">
        <v>0</v>
      </c>
      <c r="E214" s="232" t="n">
        <v>0</v>
      </c>
      <c r="F214" s="232" t="n">
        <v>1</v>
      </c>
      <c r="G214" s="232" t="n">
        <v>0</v>
      </c>
      <c r="H214" s="232" t="n">
        <v>0</v>
      </c>
      <c r="I214" s="232" t="n">
        <v>0</v>
      </c>
      <c r="J214" s="235" t="n">
        <v>0</v>
      </c>
      <c r="K214" s="232" t="n">
        <v>1</v>
      </c>
      <c r="L214" s="232" t="n">
        <v>0</v>
      </c>
      <c r="M214" s="232" t="n">
        <v>0</v>
      </c>
      <c r="N214" s="232" t="n">
        <v>0</v>
      </c>
      <c r="O214" s="232" t="n">
        <v>0</v>
      </c>
      <c r="P214" s="232" t="n">
        <v>1</v>
      </c>
      <c r="Q214" s="232" t="n">
        <v>0</v>
      </c>
      <c r="R214" s="232" t="n">
        <v>0</v>
      </c>
      <c r="S214" s="232" t="n">
        <v>0</v>
      </c>
      <c r="T214" s="232" t="n">
        <v>0</v>
      </c>
      <c r="U214" s="231" t="n">
        <v>1</v>
      </c>
      <c r="V214" s="231" t="n">
        <v>0</v>
      </c>
      <c r="W214" s="231" t="n">
        <v>0</v>
      </c>
      <c r="X214" s="231" t="n">
        <v>0</v>
      </c>
      <c r="Y214" s="231" t="n">
        <v>0</v>
      </c>
      <c r="Z214" s="232" t="n">
        <v>1</v>
      </c>
      <c r="AA214" s="232" t="n">
        <v>0</v>
      </c>
      <c r="AB214" s="232" t="n">
        <v>0</v>
      </c>
      <c r="AC214" s="232" t="n">
        <v>0</v>
      </c>
      <c r="AD214" s="232" t="n">
        <v>0</v>
      </c>
      <c r="AE214" s="232" t="n">
        <v>1</v>
      </c>
      <c r="AF214" s="232" t="n">
        <v>0</v>
      </c>
      <c r="AG214" s="232" t="n">
        <v>0</v>
      </c>
      <c r="AH214" s="232" t="n">
        <v>0</v>
      </c>
      <c r="AI214" s="232" t="n">
        <v>0</v>
      </c>
      <c r="AJ214" s="232" t="n">
        <v>1</v>
      </c>
      <c r="AK214" s="232" t="n">
        <v>0</v>
      </c>
      <c r="AL214" s="232" t="n">
        <v>0</v>
      </c>
      <c r="AM214" s="232" t="n">
        <v>0</v>
      </c>
      <c r="AN214" s="232" t="n">
        <v>0</v>
      </c>
      <c r="AO214" s="232" t="n">
        <v>1</v>
      </c>
      <c r="AP214" s="232" t="n">
        <v>0</v>
      </c>
      <c r="AQ214" s="232" t="n">
        <v>0</v>
      </c>
      <c r="AR214" s="232" t="n">
        <v>0</v>
      </c>
      <c r="AS214" s="232" t="n">
        <v>0</v>
      </c>
      <c r="AT214" s="232" t="n">
        <v>1</v>
      </c>
      <c r="AU214" s="232" t="n">
        <v>0</v>
      </c>
      <c r="AV214" s="232" t="n">
        <v>0</v>
      </c>
      <c r="AW214" s="232" t="n">
        <v>0</v>
      </c>
      <c r="AX214" s="232" t="n">
        <v>0</v>
      </c>
      <c r="AY214" s="232" t="n">
        <v>1</v>
      </c>
      <c r="AZ214" s="232" t="n">
        <v>0</v>
      </c>
      <c r="BA214" s="232" t="n">
        <v>0</v>
      </c>
      <c r="BB214" s="232" t="n">
        <v>0</v>
      </c>
      <c r="BC214" s="232" t="n">
        <v>0</v>
      </c>
      <c r="BD214" s="232" t="n">
        <v>1</v>
      </c>
      <c r="BE214" s="232" t="n">
        <v>0</v>
      </c>
      <c r="BF214" s="232" t="n">
        <v>0</v>
      </c>
      <c r="BG214" s="232" t="n">
        <v>0</v>
      </c>
      <c r="BH214" s="232" t="n">
        <v>0</v>
      </c>
      <c r="BI214" s="232"/>
      <c r="BJ214" s="232"/>
      <c r="BK214" s="232"/>
      <c r="BM214" s="217"/>
      <c r="BN214" s="232"/>
      <c r="BO214" s="232"/>
      <c r="BP214" s="232"/>
      <c r="BS214" s="232"/>
      <c r="BT214" s="232"/>
      <c r="BU214" s="232"/>
      <c r="BW214" s="217"/>
      <c r="BX214" s="233"/>
      <c r="BY214" s="233"/>
      <c r="BZ214" s="233"/>
      <c r="CA214" s="233"/>
      <c r="CB214" s="234"/>
      <c r="CC214" s="233"/>
      <c r="CD214" s="233"/>
      <c r="CE214" s="233"/>
      <c r="CF214" s="233"/>
      <c r="CG214" s="234"/>
      <c r="CH214" s="233"/>
      <c r="CI214" s="233"/>
      <c r="CJ214" s="233"/>
      <c r="CK214" s="233"/>
      <c r="CL214" s="234"/>
      <c r="CM214" s="233"/>
      <c r="CN214" s="233"/>
      <c r="CO214" s="233"/>
      <c r="CP214" s="233"/>
      <c r="CQ214" s="234"/>
      <c r="CR214" s="233"/>
      <c r="CS214" s="233"/>
      <c r="CT214" s="233"/>
      <c r="CU214" s="233"/>
      <c r="CV214" s="234"/>
      <c r="CW214" s="233"/>
      <c r="CX214" s="233"/>
      <c r="CY214" s="233"/>
      <c r="CZ214" s="233"/>
      <c r="DA214" s="234"/>
      <c r="DB214" s="233"/>
      <c r="DC214" s="233"/>
      <c r="DD214" s="233"/>
      <c r="DE214" s="233"/>
      <c r="DF214" s="234"/>
      <c r="DG214" s="233"/>
      <c r="DH214" s="233"/>
      <c r="DI214" s="233"/>
      <c r="DJ214" s="233"/>
      <c r="DK214" s="234"/>
    </row>
    <row r="215" customFormat="false" ht="12.75" hidden="false" customHeight="false" outlineLevel="0" collapsed="false">
      <c r="A215" s="232" t="n">
        <v>1</v>
      </c>
      <c r="B215" s="232" t="n">
        <v>0</v>
      </c>
      <c r="C215" s="232" t="n">
        <v>0</v>
      </c>
      <c r="D215" s="232" t="n">
        <v>0</v>
      </c>
      <c r="E215" s="232" t="n">
        <v>0</v>
      </c>
      <c r="F215" s="232" t="n">
        <v>1</v>
      </c>
      <c r="G215" s="232" t="n">
        <v>0</v>
      </c>
      <c r="H215" s="232" t="n">
        <v>0</v>
      </c>
      <c r="I215" s="232" t="n">
        <v>0</v>
      </c>
      <c r="J215" s="235" t="n">
        <v>0</v>
      </c>
      <c r="K215" s="232" t="n">
        <v>1</v>
      </c>
      <c r="L215" s="232" t="n">
        <v>0</v>
      </c>
      <c r="M215" s="232" t="n">
        <v>0</v>
      </c>
      <c r="N215" s="232" t="n">
        <v>0</v>
      </c>
      <c r="O215" s="232" t="n">
        <v>0</v>
      </c>
      <c r="P215" s="232" t="n">
        <v>1</v>
      </c>
      <c r="Q215" s="232" t="n">
        <v>0</v>
      </c>
      <c r="R215" s="232" t="n">
        <v>0</v>
      </c>
      <c r="S215" s="232" t="n">
        <v>0</v>
      </c>
      <c r="T215" s="232" t="n">
        <v>0</v>
      </c>
      <c r="U215" s="231" t="n">
        <v>1</v>
      </c>
      <c r="V215" s="231" t="n">
        <v>0</v>
      </c>
      <c r="W215" s="231" t="n">
        <v>0</v>
      </c>
      <c r="X215" s="231" t="n">
        <v>0</v>
      </c>
      <c r="Y215" s="231" t="n">
        <v>0</v>
      </c>
      <c r="Z215" s="232" t="n">
        <v>1</v>
      </c>
      <c r="AA215" s="232" t="n">
        <v>0</v>
      </c>
      <c r="AB215" s="232" t="n">
        <v>0</v>
      </c>
      <c r="AC215" s="232" t="n">
        <v>0</v>
      </c>
      <c r="AD215" s="232" t="n">
        <v>0</v>
      </c>
      <c r="AE215" s="232" t="n">
        <v>1</v>
      </c>
      <c r="AF215" s="232" t="n">
        <v>0</v>
      </c>
      <c r="AG215" s="232" t="n">
        <v>0</v>
      </c>
      <c r="AH215" s="232" t="n">
        <v>0</v>
      </c>
      <c r="AI215" s="232" t="n">
        <v>0</v>
      </c>
      <c r="AJ215" s="232" t="n">
        <v>1</v>
      </c>
      <c r="AK215" s="232" t="n">
        <v>0</v>
      </c>
      <c r="AL215" s="232" t="n">
        <v>0</v>
      </c>
      <c r="AM215" s="232" t="n">
        <v>0</v>
      </c>
      <c r="AN215" s="232" t="n">
        <v>0</v>
      </c>
      <c r="AO215" s="232" t="n">
        <v>1</v>
      </c>
      <c r="AP215" s="232" t="n">
        <v>0</v>
      </c>
      <c r="AQ215" s="232" t="n">
        <v>0</v>
      </c>
      <c r="AR215" s="232" t="n">
        <v>0</v>
      </c>
      <c r="AS215" s="232" t="n">
        <v>0</v>
      </c>
      <c r="AT215" s="232" t="n">
        <v>1</v>
      </c>
      <c r="AU215" s="232" t="n">
        <v>0</v>
      </c>
      <c r="AV215" s="232" t="n">
        <v>0</v>
      </c>
      <c r="AW215" s="232" t="n">
        <v>0</v>
      </c>
      <c r="AX215" s="232" t="n">
        <v>0</v>
      </c>
      <c r="AY215" s="232" t="n">
        <v>1</v>
      </c>
      <c r="AZ215" s="232" t="n">
        <v>0</v>
      </c>
      <c r="BA215" s="232" t="n">
        <v>0</v>
      </c>
      <c r="BB215" s="232" t="n">
        <v>0</v>
      </c>
      <c r="BC215" s="232" t="n">
        <v>0</v>
      </c>
      <c r="BD215" s="232" t="n">
        <v>1</v>
      </c>
      <c r="BE215" s="232" t="n">
        <v>0</v>
      </c>
      <c r="BF215" s="232" t="n">
        <v>0</v>
      </c>
      <c r="BG215" s="232" t="n">
        <v>0</v>
      </c>
      <c r="BH215" s="232" t="n">
        <v>0</v>
      </c>
      <c r="BI215" s="232"/>
      <c r="BJ215" s="232"/>
      <c r="BK215" s="232"/>
      <c r="BM215" s="217"/>
      <c r="BN215" s="232"/>
      <c r="BO215" s="232"/>
      <c r="BP215" s="232"/>
      <c r="BS215" s="232"/>
      <c r="BT215" s="232"/>
      <c r="BU215" s="232"/>
      <c r="BW215" s="217"/>
      <c r="BX215" s="233"/>
      <c r="BY215" s="233"/>
      <c r="BZ215" s="233"/>
      <c r="CA215" s="233"/>
      <c r="CB215" s="234"/>
      <c r="CC215" s="233"/>
      <c r="CD215" s="233"/>
      <c r="CE215" s="233"/>
      <c r="CF215" s="233"/>
      <c r="CG215" s="234"/>
      <c r="CH215" s="233"/>
      <c r="CI215" s="233"/>
      <c r="CJ215" s="233"/>
      <c r="CK215" s="233"/>
      <c r="CL215" s="234"/>
      <c r="CM215" s="233"/>
      <c r="CN215" s="233"/>
      <c r="CO215" s="233"/>
      <c r="CP215" s="233"/>
      <c r="CQ215" s="234"/>
      <c r="CR215" s="233"/>
      <c r="CS215" s="233"/>
      <c r="CT215" s="233"/>
      <c r="CU215" s="233"/>
      <c r="CV215" s="234"/>
      <c r="CW215" s="233"/>
      <c r="CX215" s="233"/>
      <c r="CY215" s="233"/>
      <c r="CZ215" s="233"/>
      <c r="DA215" s="234"/>
      <c r="DB215" s="233"/>
      <c r="DC215" s="233"/>
      <c r="DD215" s="233"/>
      <c r="DE215" s="233"/>
      <c r="DF215" s="234"/>
      <c r="DG215" s="233"/>
      <c r="DH215" s="233"/>
      <c r="DI215" s="233"/>
      <c r="DJ215" s="233"/>
      <c r="DK215" s="234"/>
    </row>
    <row r="216" customFormat="false" ht="12.75" hidden="false" customHeight="false" outlineLevel="0" collapsed="false">
      <c r="A216" s="232" t="n">
        <v>1</v>
      </c>
      <c r="B216" s="232" t="n">
        <v>0</v>
      </c>
      <c r="C216" s="232" t="n">
        <v>0</v>
      </c>
      <c r="D216" s="232" t="n">
        <v>0</v>
      </c>
      <c r="E216" s="232" t="n">
        <v>0</v>
      </c>
      <c r="F216" s="232" t="n">
        <v>1</v>
      </c>
      <c r="G216" s="232" t="n">
        <v>0</v>
      </c>
      <c r="H216" s="232" t="n">
        <v>0</v>
      </c>
      <c r="I216" s="232" t="n">
        <v>0</v>
      </c>
      <c r="J216" s="235" t="n">
        <v>0</v>
      </c>
      <c r="K216" s="232" t="n">
        <v>1</v>
      </c>
      <c r="L216" s="232" t="n">
        <v>0</v>
      </c>
      <c r="M216" s="232" t="n">
        <v>0</v>
      </c>
      <c r="N216" s="232" t="n">
        <v>0</v>
      </c>
      <c r="O216" s="232" t="n">
        <v>0</v>
      </c>
      <c r="P216" s="232" t="n">
        <v>1</v>
      </c>
      <c r="Q216" s="232" t="n">
        <v>0</v>
      </c>
      <c r="R216" s="232" t="n">
        <v>0</v>
      </c>
      <c r="S216" s="232" t="n">
        <v>0</v>
      </c>
      <c r="T216" s="232" t="n">
        <v>0</v>
      </c>
      <c r="U216" s="231" t="n">
        <v>1</v>
      </c>
      <c r="V216" s="231" t="n">
        <v>0</v>
      </c>
      <c r="W216" s="231" t="n">
        <v>0</v>
      </c>
      <c r="X216" s="231" t="n">
        <v>0</v>
      </c>
      <c r="Y216" s="231" t="n">
        <v>0</v>
      </c>
      <c r="Z216" s="232" t="n">
        <v>1</v>
      </c>
      <c r="AA216" s="232" t="n">
        <v>0</v>
      </c>
      <c r="AB216" s="232" t="n">
        <v>0</v>
      </c>
      <c r="AC216" s="232" t="n">
        <v>0</v>
      </c>
      <c r="AD216" s="232" t="n">
        <v>0</v>
      </c>
      <c r="AE216" s="232" t="n">
        <v>1</v>
      </c>
      <c r="AF216" s="232" t="n">
        <v>0</v>
      </c>
      <c r="AG216" s="232" t="n">
        <v>0</v>
      </c>
      <c r="AH216" s="232" t="n">
        <v>0</v>
      </c>
      <c r="AI216" s="232" t="n">
        <v>0</v>
      </c>
      <c r="AJ216" s="232" t="n">
        <v>1</v>
      </c>
      <c r="AK216" s="232" t="n">
        <v>0</v>
      </c>
      <c r="AL216" s="232" t="n">
        <v>0</v>
      </c>
      <c r="AM216" s="232" t="n">
        <v>0</v>
      </c>
      <c r="AN216" s="232" t="n">
        <v>0</v>
      </c>
      <c r="AO216" s="232" t="n">
        <v>1</v>
      </c>
      <c r="AP216" s="232" t="n">
        <v>0</v>
      </c>
      <c r="AQ216" s="232" t="n">
        <v>0</v>
      </c>
      <c r="AR216" s="232" t="n">
        <v>0</v>
      </c>
      <c r="AS216" s="232" t="n">
        <v>0</v>
      </c>
      <c r="AT216" s="232" t="n">
        <v>1</v>
      </c>
      <c r="AU216" s="232" t="n">
        <v>0</v>
      </c>
      <c r="AV216" s="232" t="n">
        <v>0</v>
      </c>
      <c r="AW216" s="232" t="n">
        <v>0</v>
      </c>
      <c r="AX216" s="232" t="n">
        <v>0</v>
      </c>
      <c r="AY216" s="232" t="n">
        <v>1</v>
      </c>
      <c r="AZ216" s="232" t="n">
        <v>0</v>
      </c>
      <c r="BA216" s="232" t="n">
        <v>0</v>
      </c>
      <c r="BB216" s="232" t="n">
        <v>0</v>
      </c>
      <c r="BC216" s="232" t="n">
        <v>0</v>
      </c>
      <c r="BD216" s="232" t="n">
        <v>1</v>
      </c>
      <c r="BE216" s="232" t="n">
        <v>0</v>
      </c>
      <c r="BF216" s="232" t="n">
        <v>0</v>
      </c>
      <c r="BG216" s="232" t="n">
        <v>0</v>
      </c>
      <c r="BH216" s="232" t="n">
        <v>0</v>
      </c>
      <c r="BI216" s="232"/>
      <c r="BJ216" s="232"/>
      <c r="BK216" s="232"/>
      <c r="BM216" s="217"/>
      <c r="BN216" s="232"/>
      <c r="BO216" s="232"/>
      <c r="BP216" s="232"/>
      <c r="BS216" s="232"/>
      <c r="BT216" s="232"/>
      <c r="BU216" s="232"/>
      <c r="BW216" s="217"/>
      <c r="BX216" s="233"/>
      <c r="BY216" s="233"/>
      <c r="BZ216" s="233"/>
      <c r="CA216" s="233"/>
      <c r="CB216" s="234"/>
      <c r="CC216" s="233"/>
      <c r="CD216" s="233"/>
      <c r="CE216" s="233"/>
      <c r="CF216" s="233"/>
      <c r="CG216" s="234"/>
      <c r="CH216" s="233"/>
      <c r="CI216" s="233"/>
      <c r="CJ216" s="233"/>
      <c r="CK216" s="233"/>
      <c r="CL216" s="234"/>
      <c r="CM216" s="233"/>
      <c r="CN216" s="233"/>
      <c r="CO216" s="233"/>
      <c r="CP216" s="233"/>
      <c r="CQ216" s="234"/>
      <c r="CR216" s="233"/>
      <c r="CS216" s="233"/>
      <c r="CT216" s="233"/>
      <c r="CU216" s="233"/>
      <c r="CV216" s="234"/>
      <c r="CW216" s="233"/>
      <c r="CX216" s="233"/>
      <c r="CY216" s="233"/>
      <c r="CZ216" s="233"/>
      <c r="DA216" s="234"/>
      <c r="DB216" s="233"/>
      <c r="DC216" s="233"/>
      <c r="DD216" s="233"/>
      <c r="DE216" s="233"/>
      <c r="DF216" s="234"/>
      <c r="DG216" s="233"/>
      <c r="DH216" s="233"/>
      <c r="DI216" s="233"/>
      <c r="DJ216" s="233"/>
      <c r="DK216" s="234"/>
    </row>
    <row r="217" customFormat="false" ht="12.75" hidden="false" customHeight="false" outlineLevel="0" collapsed="false">
      <c r="A217" s="232" t="n">
        <v>1</v>
      </c>
      <c r="B217" s="232" t="n">
        <v>0</v>
      </c>
      <c r="C217" s="232" t="n">
        <v>0</v>
      </c>
      <c r="D217" s="232" t="n">
        <v>0</v>
      </c>
      <c r="E217" s="232" t="n">
        <v>0</v>
      </c>
      <c r="F217" s="232" t="n">
        <v>1</v>
      </c>
      <c r="G217" s="232" t="n">
        <v>0</v>
      </c>
      <c r="H217" s="232" t="n">
        <v>0</v>
      </c>
      <c r="I217" s="232" t="n">
        <v>0</v>
      </c>
      <c r="J217" s="235" t="n">
        <v>0</v>
      </c>
      <c r="K217" s="232" t="n">
        <v>1</v>
      </c>
      <c r="L217" s="232" t="n">
        <v>0</v>
      </c>
      <c r="M217" s="232" t="n">
        <v>0</v>
      </c>
      <c r="N217" s="232" t="n">
        <v>0</v>
      </c>
      <c r="O217" s="232" t="n">
        <v>0</v>
      </c>
      <c r="P217" s="232" t="n">
        <v>1</v>
      </c>
      <c r="Q217" s="232" t="n">
        <v>0</v>
      </c>
      <c r="R217" s="232" t="n">
        <v>0</v>
      </c>
      <c r="S217" s="232" t="n">
        <v>0</v>
      </c>
      <c r="T217" s="232" t="n">
        <v>0</v>
      </c>
      <c r="U217" s="231" t="n">
        <v>1</v>
      </c>
      <c r="V217" s="231" t="n">
        <v>0</v>
      </c>
      <c r="W217" s="231" t="n">
        <v>0</v>
      </c>
      <c r="X217" s="231" t="n">
        <v>0</v>
      </c>
      <c r="Y217" s="231" t="n">
        <v>0</v>
      </c>
      <c r="Z217" s="232" t="n">
        <v>1</v>
      </c>
      <c r="AA217" s="232" t="n">
        <v>0</v>
      </c>
      <c r="AB217" s="232" t="n">
        <v>0</v>
      </c>
      <c r="AC217" s="232" t="n">
        <v>0</v>
      </c>
      <c r="AD217" s="232" t="n">
        <v>0</v>
      </c>
      <c r="AE217" s="232" t="n">
        <v>1</v>
      </c>
      <c r="AF217" s="232" t="n">
        <v>0</v>
      </c>
      <c r="AG217" s="232" t="n">
        <v>0</v>
      </c>
      <c r="AH217" s="232" t="n">
        <v>0</v>
      </c>
      <c r="AI217" s="232" t="n">
        <v>0</v>
      </c>
      <c r="AJ217" s="232" t="n">
        <v>1</v>
      </c>
      <c r="AK217" s="232" t="n">
        <v>0</v>
      </c>
      <c r="AL217" s="232" t="n">
        <v>0</v>
      </c>
      <c r="AM217" s="232" t="n">
        <v>0</v>
      </c>
      <c r="AN217" s="232" t="n">
        <v>0</v>
      </c>
      <c r="AO217" s="232" t="n">
        <v>1</v>
      </c>
      <c r="AP217" s="232" t="n">
        <v>0</v>
      </c>
      <c r="AQ217" s="232" t="n">
        <v>0</v>
      </c>
      <c r="AR217" s="232" t="n">
        <v>0</v>
      </c>
      <c r="AS217" s="232" t="n">
        <v>0</v>
      </c>
      <c r="AT217" s="232" t="n">
        <v>1</v>
      </c>
      <c r="AU217" s="232" t="n">
        <v>0</v>
      </c>
      <c r="AV217" s="232" t="n">
        <v>0</v>
      </c>
      <c r="AW217" s="232" t="n">
        <v>0</v>
      </c>
      <c r="AX217" s="232" t="n">
        <v>0</v>
      </c>
      <c r="AY217" s="232" t="n">
        <v>1</v>
      </c>
      <c r="AZ217" s="232" t="n">
        <v>0</v>
      </c>
      <c r="BA217" s="232" t="n">
        <v>0</v>
      </c>
      <c r="BB217" s="232" t="n">
        <v>0</v>
      </c>
      <c r="BC217" s="232" t="n">
        <v>0</v>
      </c>
      <c r="BD217" s="232" t="n">
        <v>1</v>
      </c>
      <c r="BE217" s="232" t="n">
        <v>0</v>
      </c>
      <c r="BF217" s="232" t="n">
        <v>0</v>
      </c>
      <c r="BG217" s="232" t="n">
        <v>0</v>
      </c>
      <c r="BH217" s="232" t="n">
        <v>0</v>
      </c>
      <c r="BI217" s="232"/>
      <c r="BJ217" s="232"/>
      <c r="BK217" s="232"/>
      <c r="BM217" s="217"/>
      <c r="BN217" s="232"/>
      <c r="BO217" s="232"/>
      <c r="BP217" s="232"/>
      <c r="BS217" s="232"/>
      <c r="BT217" s="232"/>
      <c r="BU217" s="232"/>
      <c r="BW217" s="217"/>
      <c r="BX217" s="233"/>
      <c r="BY217" s="233"/>
      <c r="BZ217" s="233"/>
      <c r="CA217" s="233"/>
      <c r="CB217" s="234"/>
      <c r="CC217" s="233"/>
      <c r="CD217" s="233"/>
      <c r="CE217" s="233"/>
      <c r="CF217" s="233"/>
      <c r="CG217" s="234"/>
      <c r="CH217" s="233"/>
      <c r="CI217" s="233"/>
      <c r="CJ217" s="233"/>
      <c r="CK217" s="233"/>
      <c r="CL217" s="234"/>
      <c r="CM217" s="233"/>
      <c r="CN217" s="233"/>
      <c r="CO217" s="233"/>
      <c r="CP217" s="233"/>
      <c r="CQ217" s="234"/>
      <c r="CR217" s="233"/>
      <c r="CS217" s="233"/>
      <c r="CT217" s="233"/>
      <c r="CU217" s="233"/>
      <c r="CV217" s="234"/>
      <c r="CW217" s="233"/>
      <c r="CX217" s="233"/>
      <c r="CY217" s="233"/>
      <c r="CZ217" s="233"/>
      <c r="DA217" s="234"/>
      <c r="DB217" s="233"/>
      <c r="DC217" s="233"/>
      <c r="DD217" s="233"/>
      <c r="DE217" s="233"/>
      <c r="DF217" s="234"/>
      <c r="DG217" s="233"/>
      <c r="DH217" s="233"/>
      <c r="DI217" s="233"/>
      <c r="DJ217" s="233"/>
      <c r="DK217" s="234"/>
    </row>
    <row r="218" customFormat="false" ht="12.75" hidden="false" customHeight="false" outlineLevel="0" collapsed="false">
      <c r="A218" s="232" t="n">
        <v>1</v>
      </c>
      <c r="B218" s="232" t="n">
        <v>0</v>
      </c>
      <c r="C218" s="232" t="n">
        <v>0</v>
      </c>
      <c r="D218" s="232" t="n">
        <v>0</v>
      </c>
      <c r="E218" s="232" t="n">
        <v>0</v>
      </c>
      <c r="F218" s="232" t="n">
        <v>1</v>
      </c>
      <c r="G218" s="232" t="n">
        <v>0</v>
      </c>
      <c r="H218" s="232" t="n">
        <v>0</v>
      </c>
      <c r="I218" s="232" t="n">
        <v>0</v>
      </c>
      <c r="J218" s="235" t="n">
        <v>0</v>
      </c>
      <c r="K218" s="232" t="n">
        <v>1</v>
      </c>
      <c r="L218" s="232" t="n">
        <v>0</v>
      </c>
      <c r="M218" s="232" t="n">
        <v>0</v>
      </c>
      <c r="N218" s="232" t="n">
        <v>0</v>
      </c>
      <c r="O218" s="232" t="n">
        <v>0</v>
      </c>
      <c r="P218" s="232" t="n">
        <v>1</v>
      </c>
      <c r="Q218" s="232" t="n">
        <v>0</v>
      </c>
      <c r="R218" s="232" t="n">
        <v>0</v>
      </c>
      <c r="S218" s="232" t="n">
        <v>0</v>
      </c>
      <c r="T218" s="232" t="n">
        <v>0</v>
      </c>
      <c r="U218" s="231" t="n">
        <v>1</v>
      </c>
      <c r="V218" s="231" t="n">
        <v>0</v>
      </c>
      <c r="W218" s="231" t="n">
        <v>0</v>
      </c>
      <c r="X218" s="231" t="n">
        <v>0</v>
      </c>
      <c r="Y218" s="231" t="n">
        <v>0</v>
      </c>
      <c r="Z218" s="232" t="n">
        <v>1</v>
      </c>
      <c r="AA218" s="232" t="n">
        <v>0</v>
      </c>
      <c r="AB218" s="232" t="n">
        <v>0</v>
      </c>
      <c r="AC218" s="232" t="n">
        <v>0</v>
      </c>
      <c r="AD218" s="232" t="n">
        <v>0</v>
      </c>
      <c r="AE218" s="232" t="n">
        <v>1</v>
      </c>
      <c r="AF218" s="232" t="n">
        <v>0</v>
      </c>
      <c r="AG218" s="232" t="n">
        <v>0</v>
      </c>
      <c r="AH218" s="232" t="n">
        <v>0</v>
      </c>
      <c r="AI218" s="232" t="n">
        <v>0</v>
      </c>
      <c r="AJ218" s="232" t="n">
        <v>1</v>
      </c>
      <c r="AK218" s="232" t="n">
        <v>0</v>
      </c>
      <c r="AL218" s="232" t="n">
        <v>0</v>
      </c>
      <c r="AM218" s="232" t="n">
        <v>0</v>
      </c>
      <c r="AN218" s="232" t="n">
        <v>0</v>
      </c>
      <c r="AO218" s="232" t="n">
        <v>1</v>
      </c>
      <c r="AP218" s="232" t="n">
        <v>0</v>
      </c>
      <c r="AQ218" s="232" t="n">
        <v>0</v>
      </c>
      <c r="AR218" s="232" t="n">
        <v>0</v>
      </c>
      <c r="AS218" s="232" t="n">
        <v>0</v>
      </c>
      <c r="AT218" s="232" t="n">
        <v>1</v>
      </c>
      <c r="AU218" s="232" t="n">
        <v>0</v>
      </c>
      <c r="AV218" s="232" t="n">
        <v>0</v>
      </c>
      <c r="AW218" s="232" t="n">
        <v>0</v>
      </c>
      <c r="AX218" s="232" t="n">
        <v>0</v>
      </c>
      <c r="AY218" s="232" t="n">
        <v>1</v>
      </c>
      <c r="AZ218" s="232" t="n">
        <v>0</v>
      </c>
      <c r="BA218" s="232" t="n">
        <v>0</v>
      </c>
      <c r="BB218" s="232" t="n">
        <v>0</v>
      </c>
      <c r="BC218" s="232" t="n">
        <v>0</v>
      </c>
      <c r="BD218" s="232" t="n">
        <v>1</v>
      </c>
      <c r="BE218" s="232" t="n">
        <v>0</v>
      </c>
      <c r="BF218" s="232" t="n">
        <v>0</v>
      </c>
      <c r="BG218" s="232" t="n">
        <v>0</v>
      </c>
      <c r="BH218" s="232" t="n">
        <v>0</v>
      </c>
      <c r="BI218" s="232"/>
      <c r="BJ218" s="232"/>
      <c r="BK218" s="232"/>
      <c r="BM218" s="217"/>
      <c r="BN218" s="232"/>
      <c r="BO218" s="232"/>
      <c r="BP218" s="232"/>
      <c r="BS218" s="232"/>
      <c r="BT218" s="232"/>
      <c r="BU218" s="232"/>
      <c r="BW218" s="217"/>
      <c r="BX218" s="233"/>
      <c r="BY218" s="233"/>
      <c r="BZ218" s="233"/>
      <c r="CA218" s="233"/>
      <c r="CB218" s="234"/>
      <c r="CC218" s="233"/>
      <c r="CD218" s="233"/>
      <c r="CE218" s="233"/>
      <c r="CF218" s="233"/>
      <c r="CG218" s="234"/>
      <c r="CH218" s="233"/>
      <c r="CI218" s="233"/>
      <c r="CJ218" s="233"/>
      <c r="CK218" s="233"/>
      <c r="CL218" s="234"/>
      <c r="CM218" s="233"/>
      <c r="CN218" s="233"/>
      <c r="CO218" s="233"/>
      <c r="CP218" s="233"/>
      <c r="CQ218" s="234"/>
      <c r="CR218" s="233"/>
      <c r="CS218" s="233"/>
      <c r="CT218" s="233"/>
      <c r="CU218" s="233"/>
      <c r="CV218" s="234"/>
      <c r="CW218" s="233"/>
      <c r="CX218" s="233"/>
      <c r="CY218" s="233"/>
      <c r="CZ218" s="233"/>
      <c r="DA218" s="234"/>
      <c r="DB218" s="233"/>
      <c r="DC218" s="233"/>
      <c r="DD218" s="233"/>
      <c r="DE218" s="233"/>
      <c r="DF218" s="234"/>
      <c r="DG218" s="233"/>
      <c r="DH218" s="233"/>
      <c r="DI218" s="233"/>
      <c r="DJ218" s="233"/>
      <c r="DK218" s="234"/>
    </row>
    <row r="219" customFormat="false" ht="12.75" hidden="false" customHeight="false" outlineLevel="0" collapsed="false">
      <c r="A219" s="232" t="n">
        <v>1</v>
      </c>
      <c r="B219" s="232" t="n">
        <v>0</v>
      </c>
      <c r="C219" s="232" t="n">
        <v>0</v>
      </c>
      <c r="D219" s="232" t="n">
        <v>0</v>
      </c>
      <c r="E219" s="232" t="n">
        <v>0</v>
      </c>
      <c r="F219" s="232" t="n">
        <v>1</v>
      </c>
      <c r="G219" s="232" t="n">
        <v>0</v>
      </c>
      <c r="H219" s="232" t="n">
        <v>0</v>
      </c>
      <c r="I219" s="232" t="n">
        <v>0</v>
      </c>
      <c r="J219" s="235" t="n">
        <v>0</v>
      </c>
      <c r="K219" s="232" t="n">
        <v>1</v>
      </c>
      <c r="L219" s="232" t="n">
        <v>0</v>
      </c>
      <c r="M219" s="232" t="n">
        <v>0</v>
      </c>
      <c r="N219" s="232" t="n">
        <v>0</v>
      </c>
      <c r="O219" s="232" t="n">
        <v>0</v>
      </c>
      <c r="P219" s="232" t="n">
        <v>1</v>
      </c>
      <c r="Q219" s="232" t="n">
        <v>0</v>
      </c>
      <c r="R219" s="232" t="n">
        <v>0</v>
      </c>
      <c r="S219" s="232" t="n">
        <v>0</v>
      </c>
      <c r="T219" s="232" t="n">
        <v>0</v>
      </c>
      <c r="U219" s="231" t="n">
        <v>1</v>
      </c>
      <c r="V219" s="231" t="n">
        <v>0</v>
      </c>
      <c r="W219" s="231" t="n">
        <v>0</v>
      </c>
      <c r="X219" s="231" t="n">
        <v>0</v>
      </c>
      <c r="Y219" s="231" t="n">
        <v>0</v>
      </c>
      <c r="Z219" s="232" t="n">
        <v>1</v>
      </c>
      <c r="AA219" s="232" t="n">
        <v>0</v>
      </c>
      <c r="AB219" s="232" t="n">
        <v>0</v>
      </c>
      <c r="AC219" s="232" t="n">
        <v>0</v>
      </c>
      <c r="AD219" s="232" t="n">
        <v>0</v>
      </c>
      <c r="AE219" s="232" t="n">
        <v>1</v>
      </c>
      <c r="AF219" s="232" t="n">
        <v>0</v>
      </c>
      <c r="AG219" s="232" t="n">
        <v>0</v>
      </c>
      <c r="AH219" s="232" t="n">
        <v>0</v>
      </c>
      <c r="AI219" s="232" t="n">
        <v>0</v>
      </c>
      <c r="AJ219" s="232" t="n">
        <v>1</v>
      </c>
      <c r="AK219" s="232" t="n">
        <v>0</v>
      </c>
      <c r="AL219" s="232" t="n">
        <v>0</v>
      </c>
      <c r="AM219" s="232" t="n">
        <v>0</v>
      </c>
      <c r="AN219" s="232" t="n">
        <v>0</v>
      </c>
      <c r="AO219" s="232" t="n">
        <v>1</v>
      </c>
      <c r="AP219" s="232" t="n">
        <v>0</v>
      </c>
      <c r="AQ219" s="232" t="n">
        <v>0</v>
      </c>
      <c r="AR219" s="232" t="n">
        <v>0</v>
      </c>
      <c r="AS219" s="232" t="n">
        <v>0</v>
      </c>
      <c r="AT219" s="232" t="n">
        <v>1</v>
      </c>
      <c r="AU219" s="232" t="n">
        <v>0</v>
      </c>
      <c r="AV219" s="232" t="n">
        <v>0</v>
      </c>
      <c r="AW219" s="232" t="n">
        <v>0</v>
      </c>
      <c r="AX219" s="232" t="n">
        <v>0</v>
      </c>
      <c r="AY219" s="232" t="n">
        <v>1</v>
      </c>
      <c r="AZ219" s="232" t="n">
        <v>0</v>
      </c>
      <c r="BA219" s="232" t="n">
        <v>0</v>
      </c>
      <c r="BB219" s="232" t="n">
        <v>0</v>
      </c>
      <c r="BC219" s="232" t="n">
        <v>0</v>
      </c>
      <c r="BD219" s="232" t="n">
        <v>1</v>
      </c>
      <c r="BE219" s="232" t="n">
        <v>0</v>
      </c>
      <c r="BF219" s="232" t="n">
        <v>0</v>
      </c>
      <c r="BG219" s="232" t="n">
        <v>0</v>
      </c>
      <c r="BH219" s="232" t="n">
        <v>0</v>
      </c>
      <c r="BI219" s="232"/>
      <c r="BJ219" s="232"/>
      <c r="BK219" s="232"/>
      <c r="BM219" s="217"/>
      <c r="BN219" s="232"/>
      <c r="BO219" s="232"/>
      <c r="BP219" s="232"/>
      <c r="BS219" s="232"/>
      <c r="BT219" s="232"/>
      <c r="BU219" s="232"/>
      <c r="BW219" s="217"/>
      <c r="BX219" s="233"/>
      <c r="BY219" s="233"/>
      <c r="BZ219" s="233"/>
      <c r="CA219" s="233"/>
      <c r="CB219" s="234"/>
      <c r="CC219" s="233"/>
      <c r="CD219" s="233"/>
      <c r="CE219" s="233"/>
      <c r="CF219" s="233"/>
      <c r="CG219" s="234"/>
      <c r="CH219" s="233"/>
      <c r="CI219" s="233"/>
      <c r="CJ219" s="233"/>
      <c r="CK219" s="233"/>
      <c r="CL219" s="234"/>
      <c r="CM219" s="233"/>
      <c r="CN219" s="233"/>
      <c r="CO219" s="233"/>
      <c r="CP219" s="233"/>
      <c r="CQ219" s="234"/>
      <c r="CR219" s="233"/>
      <c r="CS219" s="233"/>
      <c r="CT219" s="233"/>
      <c r="CU219" s="233"/>
      <c r="CV219" s="234"/>
      <c r="CW219" s="233"/>
      <c r="CX219" s="233"/>
      <c r="CY219" s="233"/>
      <c r="CZ219" s="233"/>
      <c r="DA219" s="234"/>
      <c r="DB219" s="233"/>
      <c r="DC219" s="233"/>
      <c r="DD219" s="233"/>
      <c r="DE219" s="233"/>
      <c r="DF219" s="234"/>
      <c r="DG219" s="233"/>
      <c r="DH219" s="233"/>
      <c r="DI219" s="233"/>
      <c r="DJ219" s="233"/>
      <c r="DK219" s="234"/>
    </row>
    <row r="220" customFormat="false" ht="12.75" hidden="false" customHeight="false" outlineLevel="0" collapsed="false">
      <c r="A220" s="232" t="n">
        <v>1</v>
      </c>
      <c r="B220" s="232" t="n">
        <v>0</v>
      </c>
      <c r="C220" s="232" t="n">
        <v>0</v>
      </c>
      <c r="D220" s="232" t="n">
        <v>0</v>
      </c>
      <c r="E220" s="232" t="n">
        <v>0</v>
      </c>
      <c r="F220" s="232" t="n">
        <v>1</v>
      </c>
      <c r="G220" s="232" t="n">
        <v>0</v>
      </c>
      <c r="H220" s="232" t="n">
        <v>0</v>
      </c>
      <c r="I220" s="232" t="n">
        <v>0</v>
      </c>
      <c r="J220" s="235" t="n">
        <v>0</v>
      </c>
      <c r="K220" s="232" t="n">
        <v>1</v>
      </c>
      <c r="L220" s="232" t="n">
        <v>0</v>
      </c>
      <c r="M220" s="232" t="n">
        <v>0</v>
      </c>
      <c r="N220" s="232" t="n">
        <v>0</v>
      </c>
      <c r="O220" s="232" t="n">
        <v>0</v>
      </c>
      <c r="P220" s="232" t="n">
        <v>1</v>
      </c>
      <c r="Q220" s="232" t="n">
        <v>0</v>
      </c>
      <c r="R220" s="232" t="n">
        <v>0</v>
      </c>
      <c r="S220" s="232" t="n">
        <v>0</v>
      </c>
      <c r="T220" s="232" t="n">
        <v>0</v>
      </c>
      <c r="U220" s="231" t="n">
        <v>1</v>
      </c>
      <c r="V220" s="231" t="n">
        <v>0</v>
      </c>
      <c r="W220" s="231" t="n">
        <v>0</v>
      </c>
      <c r="X220" s="231" t="n">
        <v>0</v>
      </c>
      <c r="Y220" s="231" t="n">
        <v>0</v>
      </c>
      <c r="Z220" s="232" t="n">
        <v>1</v>
      </c>
      <c r="AA220" s="232" t="n">
        <v>0</v>
      </c>
      <c r="AB220" s="232" t="n">
        <v>0</v>
      </c>
      <c r="AC220" s="232" t="n">
        <v>0</v>
      </c>
      <c r="AD220" s="232" t="n">
        <v>0</v>
      </c>
      <c r="AE220" s="232" t="n">
        <v>1</v>
      </c>
      <c r="AF220" s="232" t="n">
        <v>0</v>
      </c>
      <c r="AG220" s="232" t="n">
        <v>0</v>
      </c>
      <c r="AH220" s="232" t="n">
        <v>0</v>
      </c>
      <c r="AI220" s="232" t="n">
        <v>0</v>
      </c>
      <c r="AJ220" s="232" t="n">
        <v>1</v>
      </c>
      <c r="AK220" s="232" t="n">
        <v>0</v>
      </c>
      <c r="AL220" s="232" t="n">
        <v>0</v>
      </c>
      <c r="AM220" s="232" t="n">
        <v>0</v>
      </c>
      <c r="AN220" s="232" t="n">
        <v>0</v>
      </c>
      <c r="AO220" s="232" t="n">
        <v>1</v>
      </c>
      <c r="AP220" s="232" t="n">
        <v>0</v>
      </c>
      <c r="AQ220" s="232" t="n">
        <v>0</v>
      </c>
      <c r="AR220" s="232" t="n">
        <v>0</v>
      </c>
      <c r="AS220" s="232" t="n">
        <v>0</v>
      </c>
      <c r="AT220" s="232" t="n">
        <v>1</v>
      </c>
      <c r="AU220" s="232" t="n">
        <v>0</v>
      </c>
      <c r="AV220" s="232" t="n">
        <v>0</v>
      </c>
      <c r="AW220" s="232" t="n">
        <v>0</v>
      </c>
      <c r="AX220" s="232" t="n">
        <v>0</v>
      </c>
      <c r="AY220" s="232" t="n">
        <v>1</v>
      </c>
      <c r="AZ220" s="232" t="n">
        <v>0</v>
      </c>
      <c r="BA220" s="232" t="n">
        <v>0</v>
      </c>
      <c r="BB220" s="232" t="n">
        <v>0</v>
      </c>
      <c r="BC220" s="232" t="n">
        <v>0</v>
      </c>
      <c r="BD220" s="232" t="n">
        <v>1</v>
      </c>
      <c r="BE220" s="232" t="n">
        <v>0</v>
      </c>
      <c r="BF220" s="232" t="n">
        <v>0</v>
      </c>
      <c r="BG220" s="232" t="n">
        <v>0</v>
      </c>
      <c r="BH220" s="232" t="n">
        <v>0</v>
      </c>
      <c r="BI220" s="232"/>
      <c r="BJ220" s="232"/>
      <c r="BK220" s="232"/>
      <c r="BM220" s="217"/>
      <c r="BN220" s="232"/>
      <c r="BO220" s="232"/>
      <c r="BP220" s="232"/>
      <c r="BS220" s="232"/>
      <c r="BT220" s="232"/>
      <c r="BU220" s="232"/>
      <c r="BW220" s="217"/>
      <c r="BX220" s="233"/>
      <c r="BY220" s="233"/>
      <c r="BZ220" s="233"/>
      <c r="CA220" s="233"/>
      <c r="CB220" s="234"/>
      <c r="CC220" s="233"/>
      <c r="CD220" s="233"/>
      <c r="CE220" s="233"/>
      <c r="CF220" s="233"/>
      <c r="CG220" s="234"/>
      <c r="CH220" s="233"/>
      <c r="CI220" s="233"/>
      <c r="CJ220" s="233"/>
      <c r="CK220" s="233"/>
      <c r="CL220" s="234"/>
      <c r="CM220" s="233"/>
      <c r="CN220" s="233"/>
      <c r="CO220" s="233"/>
      <c r="CP220" s="233"/>
      <c r="CQ220" s="234"/>
      <c r="CR220" s="233"/>
      <c r="CS220" s="233"/>
      <c r="CT220" s="233"/>
      <c r="CU220" s="233"/>
      <c r="CV220" s="234"/>
      <c r="CW220" s="233"/>
      <c r="CX220" s="233"/>
      <c r="CY220" s="233"/>
      <c r="CZ220" s="233"/>
      <c r="DA220" s="234"/>
      <c r="DB220" s="233"/>
      <c r="DC220" s="233"/>
      <c r="DD220" s="233"/>
      <c r="DE220" s="233"/>
      <c r="DF220" s="234"/>
      <c r="DG220" s="233"/>
      <c r="DH220" s="233"/>
      <c r="DI220" s="233"/>
      <c r="DJ220" s="233"/>
      <c r="DK220" s="234"/>
    </row>
    <row r="221" customFormat="false" ht="12.75" hidden="false" customHeight="false" outlineLevel="0" collapsed="false">
      <c r="A221" s="232" t="n">
        <v>1</v>
      </c>
      <c r="B221" s="232" t="n">
        <v>0</v>
      </c>
      <c r="C221" s="232" t="n">
        <v>0</v>
      </c>
      <c r="D221" s="232" t="n">
        <v>0</v>
      </c>
      <c r="E221" s="232" t="n">
        <v>0</v>
      </c>
      <c r="F221" s="232" t="n">
        <v>1</v>
      </c>
      <c r="G221" s="232" t="n">
        <v>0</v>
      </c>
      <c r="H221" s="232" t="n">
        <v>0</v>
      </c>
      <c r="I221" s="232" t="n">
        <v>0</v>
      </c>
      <c r="J221" s="235" t="n">
        <v>0</v>
      </c>
      <c r="K221" s="232" t="n">
        <v>1</v>
      </c>
      <c r="L221" s="232" t="n">
        <v>0</v>
      </c>
      <c r="M221" s="232" t="n">
        <v>0</v>
      </c>
      <c r="N221" s="232" t="n">
        <v>0</v>
      </c>
      <c r="O221" s="232" t="n">
        <v>0</v>
      </c>
      <c r="P221" s="232" t="n">
        <v>1</v>
      </c>
      <c r="Q221" s="232" t="n">
        <v>0</v>
      </c>
      <c r="R221" s="232" t="n">
        <v>0</v>
      </c>
      <c r="S221" s="232" t="n">
        <v>0</v>
      </c>
      <c r="T221" s="232" t="n">
        <v>0</v>
      </c>
      <c r="U221" s="231" t="n">
        <v>1</v>
      </c>
      <c r="V221" s="231" t="n">
        <v>0</v>
      </c>
      <c r="W221" s="231" t="n">
        <v>0</v>
      </c>
      <c r="X221" s="231" t="n">
        <v>0</v>
      </c>
      <c r="Y221" s="231" t="n">
        <v>0</v>
      </c>
      <c r="Z221" s="232" t="n">
        <v>1</v>
      </c>
      <c r="AA221" s="232" t="n">
        <v>0</v>
      </c>
      <c r="AB221" s="232" t="n">
        <v>0</v>
      </c>
      <c r="AC221" s="232" t="n">
        <v>0</v>
      </c>
      <c r="AD221" s="232" t="n">
        <v>0</v>
      </c>
      <c r="AE221" s="232" t="n">
        <v>1</v>
      </c>
      <c r="AF221" s="232" t="n">
        <v>0</v>
      </c>
      <c r="AG221" s="232" t="n">
        <v>0</v>
      </c>
      <c r="AH221" s="232" t="n">
        <v>0</v>
      </c>
      <c r="AI221" s="232" t="n">
        <v>0</v>
      </c>
      <c r="AJ221" s="232" t="n">
        <v>1</v>
      </c>
      <c r="AK221" s="232" t="n">
        <v>0</v>
      </c>
      <c r="AL221" s="232" t="n">
        <v>0</v>
      </c>
      <c r="AM221" s="232" t="n">
        <v>0</v>
      </c>
      <c r="AN221" s="232" t="n">
        <v>0</v>
      </c>
      <c r="AO221" s="232" t="n">
        <v>1</v>
      </c>
      <c r="AP221" s="232" t="n">
        <v>0</v>
      </c>
      <c r="AQ221" s="232" t="n">
        <v>0</v>
      </c>
      <c r="AR221" s="232" t="n">
        <v>0</v>
      </c>
      <c r="AS221" s="232" t="n">
        <v>0</v>
      </c>
      <c r="AT221" s="232" t="n">
        <v>1</v>
      </c>
      <c r="AU221" s="232" t="n">
        <v>0</v>
      </c>
      <c r="AV221" s="232" t="n">
        <v>0</v>
      </c>
      <c r="AW221" s="232" t="n">
        <v>0</v>
      </c>
      <c r="AX221" s="232" t="n">
        <v>0</v>
      </c>
      <c r="AY221" s="232" t="n">
        <v>1</v>
      </c>
      <c r="AZ221" s="232" t="n">
        <v>0</v>
      </c>
      <c r="BA221" s="232" t="n">
        <v>0</v>
      </c>
      <c r="BB221" s="232" t="n">
        <v>0</v>
      </c>
      <c r="BC221" s="232" t="n">
        <v>0</v>
      </c>
      <c r="BD221" s="232" t="n">
        <v>1</v>
      </c>
      <c r="BE221" s="232" t="n">
        <v>0</v>
      </c>
      <c r="BF221" s="232" t="n">
        <v>0</v>
      </c>
      <c r="BG221" s="232" t="n">
        <v>0</v>
      </c>
      <c r="BH221" s="232" t="n">
        <v>0</v>
      </c>
      <c r="BI221" s="232"/>
      <c r="BJ221" s="232"/>
      <c r="BK221" s="232"/>
      <c r="BM221" s="217"/>
      <c r="BN221" s="232"/>
      <c r="BO221" s="232"/>
      <c r="BP221" s="232"/>
      <c r="BS221" s="232"/>
      <c r="BT221" s="232"/>
      <c r="BU221" s="232"/>
      <c r="BW221" s="217"/>
      <c r="BX221" s="233"/>
      <c r="BY221" s="233"/>
      <c r="BZ221" s="233"/>
      <c r="CA221" s="233"/>
      <c r="CB221" s="234"/>
      <c r="CC221" s="233"/>
      <c r="CD221" s="233"/>
      <c r="CE221" s="233"/>
      <c r="CF221" s="233"/>
      <c r="CG221" s="234"/>
      <c r="CH221" s="233"/>
      <c r="CI221" s="233"/>
      <c r="CJ221" s="233"/>
      <c r="CK221" s="233"/>
      <c r="CL221" s="234"/>
      <c r="CM221" s="233"/>
      <c r="CN221" s="233"/>
      <c r="CO221" s="233"/>
      <c r="CP221" s="233"/>
      <c r="CQ221" s="234"/>
      <c r="CR221" s="233"/>
      <c r="CS221" s="233"/>
      <c r="CT221" s="233"/>
      <c r="CU221" s="233"/>
      <c r="CV221" s="234"/>
      <c r="CW221" s="233"/>
      <c r="CX221" s="233"/>
      <c r="CY221" s="233"/>
      <c r="CZ221" s="233"/>
      <c r="DA221" s="234"/>
      <c r="DB221" s="233"/>
      <c r="DC221" s="233"/>
      <c r="DD221" s="233"/>
      <c r="DE221" s="233"/>
      <c r="DF221" s="234"/>
      <c r="DG221" s="233"/>
      <c r="DH221" s="233"/>
      <c r="DI221" s="233"/>
      <c r="DJ221" s="233"/>
      <c r="DK221" s="234"/>
    </row>
    <row r="222" customFormat="false" ht="12.75" hidden="false" customHeight="false" outlineLevel="0" collapsed="false">
      <c r="A222" s="232" t="n">
        <v>1</v>
      </c>
      <c r="B222" s="232" t="n">
        <v>0</v>
      </c>
      <c r="C222" s="232" t="n">
        <v>0</v>
      </c>
      <c r="D222" s="232" t="n">
        <v>0</v>
      </c>
      <c r="E222" s="232" t="n">
        <v>0</v>
      </c>
      <c r="F222" s="232" t="n">
        <v>1</v>
      </c>
      <c r="G222" s="232" t="n">
        <v>0</v>
      </c>
      <c r="H222" s="232" t="n">
        <v>0</v>
      </c>
      <c r="I222" s="232" t="n">
        <v>0</v>
      </c>
      <c r="J222" s="235" t="n">
        <v>0</v>
      </c>
      <c r="K222" s="232" t="n">
        <v>1</v>
      </c>
      <c r="L222" s="232" t="n">
        <v>0</v>
      </c>
      <c r="M222" s="232" t="n">
        <v>0</v>
      </c>
      <c r="N222" s="232" t="n">
        <v>0</v>
      </c>
      <c r="O222" s="232" t="n">
        <v>0</v>
      </c>
      <c r="P222" s="232" t="n">
        <v>1</v>
      </c>
      <c r="Q222" s="232" t="n">
        <v>0</v>
      </c>
      <c r="R222" s="232" t="n">
        <v>0</v>
      </c>
      <c r="S222" s="232" t="n">
        <v>0</v>
      </c>
      <c r="T222" s="232" t="n">
        <v>0</v>
      </c>
      <c r="U222" s="231" t="n">
        <v>1</v>
      </c>
      <c r="V222" s="231" t="n">
        <v>0</v>
      </c>
      <c r="W222" s="231" t="n">
        <v>0</v>
      </c>
      <c r="X222" s="231" t="n">
        <v>0</v>
      </c>
      <c r="Y222" s="231" t="n">
        <v>0</v>
      </c>
      <c r="Z222" s="232" t="n">
        <v>1</v>
      </c>
      <c r="AA222" s="232" t="n">
        <v>0</v>
      </c>
      <c r="AB222" s="232" t="n">
        <v>0</v>
      </c>
      <c r="AC222" s="232" t="n">
        <v>0</v>
      </c>
      <c r="AD222" s="232" t="n">
        <v>0</v>
      </c>
      <c r="AE222" s="232" t="n">
        <v>1</v>
      </c>
      <c r="AF222" s="232" t="n">
        <v>0</v>
      </c>
      <c r="AG222" s="232" t="n">
        <v>0</v>
      </c>
      <c r="AH222" s="232" t="n">
        <v>0</v>
      </c>
      <c r="AI222" s="232" t="n">
        <v>0</v>
      </c>
      <c r="AJ222" s="232" t="n">
        <v>1</v>
      </c>
      <c r="AK222" s="232" t="n">
        <v>0</v>
      </c>
      <c r="AL222" s="232" t="n">
        <v>0</v>
      </c>
      <c r="AM222" s="232" t="n">
        <v>0</v>
      </c>
      <c r="AN222" s="232" t="n">
        <v>0</v>
      </c>
      <c r="AO222" s="232" t="n">
        <v>1</v>
      </c>
      <c r="AP222" s="232" t="n">
        <v>0</v>
      </c>
      <c r="AQ222" s="232" t="n">
        <v>0</v>
      </c>
      <c r="AR222" s="232" t="n">
        <v>0</v>
      </c>
      <c r="AS222" s="232" t="n">
        <v>0</v>
      </c>
      <c r="AT222" s="232" t="n">
        <v>1</v>
      </c>
      <c r="AU222" s="232" t="n">
        <v>0</v>
      </c>
      <c r="AV222" s="232" t="n">
        <v>0</v>
      </c>
      <c r="AW222" s="232" t="n">
        <v>0</v>
      </c>
      <c r="AX222" s="232" t="n">
        <v>0</v>
      </c>
      <c r="AY222" s="232" t="n">
        <v>1</v>
      </c>
      <c r="AZ222" s="232" t="n">
        <v>0</v>
      </c>
      <c r="BA222" s="232" t="n">
        <v>0</v>
      </c>
      <c r="BB222" s="232" t="n">
        <v>0</v>
      </c>
      <c r="BC222" s="232" t="n">
        <v>0</v>
      </c>
      <c r="BD222" s="232" t="n">
        <v>1</v>
      </c>
      <c r="BE222" s="232" t="n">
        <v>0</v>
      </c>
      <c r="BF222" s="232" t="n">
        <v>0</v>
      </c>
      <c r="BG222" s="232" t="n">
        <v>0</v>
      </c>
      <c r="BH222" s="232" t="n">
        <v>0</v>
      </c>
      <c r="BI222" s="232"/>
      <c r="BJ222" s="232"/>
      <c r="BK222" s="232"/>
      <c r="BM222" s="217"/>
      <c r="BN222" s="232"/>
      <c r="BO222" s="232"/>
      <c r="BP222" s="232"/>
      <c r="BS222" s="232"/>
      <c r="BT222" s="232"/>
      <c r="BU222" s="232"/>
      <c r="BW222" s="217"/>
      <c r="BX222" s="233"/>
      <c r="BY222" s="233"/>
      <c r="BZ222" s="233"/>
      <c r="CA222" s="233"/>
      <c r="CB222" s="234"/>
      <c r="CC222" s="233"/>
      <c r="CD222" s="233"/>
      <c r="CE222" s="233"/>
      <c r="CF222" s="233"/>
      <c r="CG222" s="234"/>
      <c r="CH222" s="233"/>
      <c r="CI222" s="233"/>
      <c r="CJ222" s="233"/>
      <c r="CK222" s="233"/>
      <c r="CL222" s="234"/>
      <c r="CM222" s="233"/>
      <c r="CN222" s="233"/>
      <c r="CO222" s="233"/>
      <c r="CP222" s="233"/>
      <c r="CQ222" s="234"/>
      <c r="CR222" s="233"/>
      <c r="CS222" s="233"/>
      <c r="CT222" s="233"/>
      <c r="CU222" s="233"/>
      <c r="CV222" s="234"/>
      <c r="CW222" s="233"/>
      <c r="CX222" s="233"/>
      <c r="CY222" s="233"/>
      <c r="CZ222" s="233"/>
      <c r="DA222" s="234"/>
      <c r="DB222" s="233"/>
      <c r="DC222" s="233"/>
      <c r="DD222" s="233"/>
      <c r="DE222" s="233"/>
      <c r="DF222" s="234"/>
      <c r="DG222" s="233"/>
      <c r="DH222" s="233"/>
      <c r="DI222" s="233"/>
      <c r="DJ222" s="233"/>
      <c r="DK222" s="234"/>
    </row>
    <row r="223" customFormat="false" ht="12.75" hidden="false" customHeight="false" outlineLevel="0" collapsed="false">
      <c r="A223" s="232" t="n">
        <v>1</v>
      </c>
      <c r="B223" s="232" t="n">
        <v>0</v>
      </c>
      <c r="C223" s="232" t="n">
        <v>0</v>
      </c>
      <c r="D223" s="232" t="n">
        <v>0</v>
      </c>
      <c r="E223" s="232" t="n">
        <v>0</v>
      </c>
      <c r="F223" s="232" t="n">
        <v>1</v>
      </c>
      <c r="G223" s="232" t="n">
        <v>0</v>
      </c>
      <c r="H223" s="232" t="n">
        <v>0</v>
      </c>
      <c r="I223" s="232" t="n">
        <v>0</v>
      </c>
      <c r="J223" s="235" t="n">
        <v>0</v>
      </c>
      <c r="K223" s="232" t="n">
        <v>1</v>
      </c>
      <c r="L223" s="232" t="n">
        <v>0</v>
      </c>
      <c r="M223" s="232" t="n">
        <v>0</v>
      </c>
      <c r="N223" s="232" t="n">
        <v>0</v>
      </c>
      <c r="O223" s="232" t="n">
        <v>0</v>
      </c>
      <c r="P223" s="232" t="n">
        <v>1</v>
      </c>
      <c r="Q223" s="232" t="n">
        <v>0</v>
      </c>
      <c r="R223" s="232" t="n">
        <v>0</v>
      </c>
      <c r="S223" s="232" t="n">
        <v>0</v>
      </c>
      <c r="T223" s="232" t="n">
        <v>0</v>
      </c>
      <c r="U223" s="231" t="n">
        <v>1</v>
      </c>
      <c r="V223" s="231" t="n">
        <v>0</v>
      </c>
      <c r="W223" s="231" t="n">
        <v>0</v>
      </c>
      <c r="X223" s="231" t="n">
        <v>0</v>
      </c>
      <c r="Y223" s="231" t="n">
        <v>0</v>
      </c>
      <c r="Z223" s="232" t="n">
        <v>1</v>
      </c>
      <c r="AA223" s="232" t="n">
        <v>0</v>
      </c>
      <c r="AB223" s="232" t="n">
        <v>0</v>
      </c>
      <c r="AC223" s="232" t="n">
        <v>0</v>
      </c>
      <c r="AD223" s="232" t="n">
        <v>0</v>
      </c>
      <c r="AE223" s="232" t="n">
        <v>1</v>
      </c>
      <c r="AF223" s="232" t="n">
        <v>0</v>
      </c>
      <c r="AG223" s="232" t="n">
        <v>0</v>
      </c>
      <c r="AH223" s="232" t="n">
        <v>0</v>
      </c>
      <c r="AI223" s="232" t="n">
        <v>0</v>
      </c>
      <c r="AJ223" s="232" t="n">
        <v>1</v>
      </c>
      <c r="AK223" s="232" t="n">
        <v>0</v>
      </c>
      <c r="AL223" s="232" t="n">
        <v>0</v>
      </c>
      <c r="AM223" s="232" t="n">
        <v>0</v>
      </c>
      <c r="AN223" s="232" t="n">
        <v>0</v>
      </c>
      <c r="AO223" s="232" t="n">
        <v>1</v>
      </c>
      <c r="AP223" s="232" t="n">
        <v>0</v>
      </c>
      <c r="AQ223" s="232" t="n">
        <v>0</v>
      </c>
      <c r="AR223" s="232" t="n">
        <v>0</v>
      </c>
      <c r="AS223" s="232" t="n">
        <v>0</v>
      </c>
      <c r="AT223" s="232" t="n">
        <v>1</v>
      </c>
      <c r="AU223" s="232" t="n">
        <v>0</v>
      </c>
      <c r="AV223" s="232" t="n">
        <v>0</v>
      </c>
      <c r="AW223" s="232" t="n">
        <v>0</v>
      </c>
      <c r="AX223" s="232" t="n">
        <v>0</v>
      </c>
      <c r="AY223" s="232" t="n">
        <v>1</v>
      </c>
      <c r="AZ223" s="232" t="n">
        <v>0</v>
      </c>
      <c r="BA223" s="232" t="n">
        <v>0</v>
      </c>
      <c r="BB223" s="232" t="n">
        <v>0</v>
      </c>
      <c r="BC223" s="232" t="n">
        <v>0</v>
      </c>
      <c r="BD223" s="232" t="n">
        <v>1</v>
      </c>
      <c r="BE223" s="232" t="n">
        <v>0</v>
      </c>
      <c r="BF223" s="232" t="n">
        <v>0</v>
      </c>
      <c r="BG223" s="232" t="n">
        <v>0</v>
      </c>
      <c r="BH223" s="232" t="n">
        <v>0</v>
      </c>
      <c r="BI223" s="232"/>
      <c r="BJ223" s="232"/>
      <c r="BK223" s="232"/>
      <c r="BM223" s="217"/>
      <c r="BN223" s="232"/>
      <c r="BO223" s="232"/>
      <c r="BP223" s="232"/>
      <c r="BS223" s="232"/>
      <c r="BT223" s="232"/>
      <c r="BU223" s="232"/>
      <c r="BW223" s="217"/>
      <c r="BX223" s="233"/>
      <c r="BY223" s="233"/>
      <c r="BZ223" s="233"/>
      <c r="CA223" s="233"/>
      <c r="CB223" s="234"/>
      <c r="CC223" s="233"/>
      <c r="CD223" s="233"/>
      <c r="CE223" s="233"/>
      <c r="CF223" s="233"/>
      <c r="CG223" s="234"/>
      <c r="CH223" s="233"/>
      <c r="CI223" s="233"/>
      <c r="CJ223" s="233"/>
      <c r="CK223" s="233"/>
      <c r="CL223" s="234"/>
      <c r="CM223" s="233"/>
      <c r="CN223" s="233"/>
      <c r="CO223" s="233"/>
      <c r="CP223" s="233"/>
      <c r="CQ223" s="234"/>
      <c r="CR223" s="233"/>
      <c r="CS223" s="233"/>
      <c r="CT223" s="233"/>
      <c r="CU223" s="233"/>
      <c r="CV223" s="234"/>
      <c r="CW223" s="233"/>
      <c r="CX223" s="233"/>
      <c r="CY223" s="233"/>
      <c r="CZ223" s="233"/>
      <c r="DA223" s="234"/>
      <c r="DB223" s="233"/>
      <c r="DC223" s="233"/>
      <c r="DD223" s="233"/>
      <c r="DE223" s="233"/>
      <c r="DF223" s="234"/>
      <c r="DG223" s="233"/>
      <c r="DH223" s="233"/>
      <c r="DI223" s="233"/>
      <c r="DJ223" s="233"/>
      <c r="DK223" s="234"/>
    </row>
    <row r="224" customFormat="false" ht="12.75" hidden="false" customHeight="false" outlineLevel="0" collapsed="false">
      <c r="A224" s="232" t="n">
        <v>1</v>
      </c>
      <c r="B224" s="232" t="n">
        <v>0</v>
      </c>
      <c r="C224" s="232" t="n">
        <v>0</v>
      </c>
      <c r="D224" s="232" t="n">
        <v>0</v>
      </c>
      <c r="E224" s="232" t="n">
        <v>0</v>
      </c>
      <c r="F224" s="232" t="n">
        <v>1</v>
      </c>
      <c r="G224" s="232" t="n">
        <v>0</v>
      </c>
      <c r="H224" s="232" t="n">
        <v>0</v>
      </c>
      <c r="I224" s="232" t="n">
        <v>0</v>
      </c>
      <c r="J224" s="235" t="n">
        <v>0</v>
      </c>
      <c r="K224" s="232" t="n">
        <v>1</v>
      </c>
      <c r="L224" s="232" t="n">
        <v>0</v>
      </c>
      <c r="M224" s="232" t="n">
        <v>0</v>
      </c>
      <c r="N224" s="232" t="n">
        <v>0</v>
      </c>
      <c r="O224" s="232" t="n">
        <v>0</v>
      </c>
      <c r="P224" s="232" t="n">
        <v>1</v>
      </c>
      <c r="Q224" s="232" t="n">
        <v>0</v>
      </c>
      <c r="R224" s="232" t="n">
        <v>0</v>
      </c>
      <c r="S224" s="232" t="n">
        <v>0</v>
      </c>
      <c r="T224" s="232" t="n">
        <v>0</v>
      </c>
      <c r="U224" s="231" t="n">
        <v>1</v>
      </c>
      <c r="V224" s="231" t="n">
        <v>0</v>
      </c>
      <c r="W224" s="231" t="n">
        <v>0</v>
      </c>
      <c r="X224" s="231" t="n">
        <v>0</v>
      </c>
      <c r="Y224" s="231" t="n">
        <v>0</v>
      </c>
      <c r="Z224" s="232" t="n">
        <v>1</v>
      </c>
      <c r="AA224" s="232" t="n">
        <v>0</v>
      </c>
      <c r="AB224" s="232" t="n">
        <v>0</v>
      </c>
      <c r="AC224" s="232" t="n">
        <v>0</v>
      </c>
      <c r="AD224" s="232" t="n">
        <v>0</v>
      </c>
      <c r="AE224" s="232" t="n">
        <v>1</v>
      </c>
      <c r="AF224" s="232" t="n">
        <v>0</v>
      </c>
      <c r="AG224" s="232" t="n">
        <v>0</v>
      </c>
      <c r="AH224" s="232" t="n">
        <v>0</v>
      </c>
      <c r="AI224" s="232" t="n">
        <v>0</v>
      </c>
      <c r="AJ224" s="232" t="n">
        <v>1</v>
      </c>
      <c r="AK224" s="232" t="n">
        <v>0</v>
      </c>
      <c r="AL224" s="232" t="n">
        <v>0</v>
      </c>
      <c r="AM224" s="232" t="n">
        <v>0</v>
      </c>
      <c r="AN224" s="232" t="n">
        <v>0</v>
      </c>
      <c r="AO224" s="232" t="n">
        <v>1</v>
      </c>
      <c r="AP224" s="232" t="n">
        <v>0</v>
      </c>
      <c r="AQ224" s="232" t="n">
        <v>0</v>
      </c>
      <c r="AR224" s="232" t="n">
        <v>0</v>
      </c>
      <c r="AS224" s="232" t="n">
        <v>0</v>
      </c>
      <c r="AT224" s="232" t="n">
        <v>1</v>
      </c>
      <c r="AU224" s="232" t="n">
        <v>0</v>
      </c>
      <c r="AV224" s="232" t="n">
        <v>0</v>
      </c>
      <c r="AW224" s="232" t="n">
        <v>0</v>
      </c>
      <c r="AX224" s="232" t="n">
        <v>0</v>
      </c>
      <c r="AY224" s="232" t="n">
        <v>1</v>
      </c>
      <c r="AZ224" s="232" t="n">
        <v>0</v>
      </c>
      <c r="BA224" s="232" t="n">
        <v>0</v>
      </c>
      <c r="BB224" s="232" t="n">
        <v>0</v>
      </c>
      <c r="BC224" s="232" t="n">
        <v>0</v>
      </c>
      <c r="BD224" s="232" t="n">
        <v>1</v>
      </c>
      <c r="BE224" s="232" t="n">
        <v>0</v>
      </c>
      <c r="BF224" s="232" t="n">
        <v>0</v>
      </c>
      <c r="BG224" s="232" t="n">
        <v>0</v>
      </c>
      <c r="BH224" s="232" t="n">
        <v>0</v>
      </c>
      <c r="BI224" s="232"/>
      <c r="BJ224" s="232"/>
      <c r="BK224" s="232"/>
      <c r="BM224" s="217"/>
      <c r="BN224" s="232"/>
      <c r="BO224" s="232"/>
      <c r="BP224" s="232"/>
      <c r="BS224" s="232"/>
      <c r="BT224" s="232"/>
      <c r="BU224" s="232"/>
      <c r="BW224" s="217"/>
      <c r="BX224" s="233"/>
      <c r="BY224" s="233"/>
      <c r="BZ224" s="233"/>
      <c r="CA224" s="233"/>
      <c r="CB224" s="234"/>
      <c r="CC224" s="233"/>
      <c r="CD224" s="233"/>
      <c r="CE224" s="233"/>
      <c r="CF224" s="233"/>
      <c r="CG224" s="234"/>
      <c r="CH224" s="233"/>
      <c r="CI224" s="233"/>
      <c r="CJ224" s="233"/>
      <c r="CK224" s="233"/>
      <c r="CL224" s="234"/>
      <c r="CM224" s="233"/>
      <c r="CN224" s="233"/>
      <c r="CO224" s="233"/>
      <c r="CP224" s="233"/>
      <c r="CQ224" s="234"/>
      <c r="CR224" s="233"/>
      <c r="CS224" s="233"/>
      <c r="CT224" s="233"/>
      <c r="CU224" s="233"/>
      <c r="CV224" s="234"/>
      <c r="CW224" s="233"/>
      <c r="CX224" s="233"/>
      <c r="CY224" s="233"/>
      <c r="CZ224" s="233"/>
      <c r="DA224" s="234"/>
      <c r="DB224" s="233"/>
      <c r="DC224" s="233"/>
      <c r="DD224" s="233"/>
      <c r="DE224" s="233"/>
      <c r="DF224" s="234"/>
      <c r="DG224" s="233"/>
      <c r="DH224" s="233"/>
      <c r="DI224" s="233"/>
      <c r="DJ224" s="233"/>
      <c r="DK224" s="234"/>
    </row>
    <row r="225" customFormat="false" ht="12.75" hidden="false" customHeight="false" outlineLevel="0" collapsed="false">
      <c r="A225" s="232" t="n">
        <v>1</v>
      </c>
      <c r="B225" s="232" t="n">
        <v>0</v>
      </c>
      <c r="C225" s="232" t="n">
        <v>0</v>
      </c>
      <c r="D225" s="232" t="n">
        <v>0</v>
      </c>
      <c r="E225" s="232" t="n">
        <v>0</v>
      </c>
      <c r="F225" s="232" t="n">
        <v>1</v>
      </c>
      <c r="G225" s="232" t="n">
        <v>0</v>
      </c>
      <c r="H225" s="232" t="n">
        <v>0</v>
      </c>
      <c r="I225" s="232" t="n">
        <v>0</v>
      </c>
      <c r="J225" s="235" t="n">
        <v>0</v>
      </c>
      <c r="K225" s="232" t="n">
        <v>1</v>
      </c>
      <c r="L225" s="232" t="n">
        <v>0</v>
      </c>
      <c r="M225" s="232" t="n">
        <v>0</v>
      </c>
      <c r="N225" s="232" t="n">
        <v>0</v>
      </c>
      <c r="O225" s="232" t="n">
        <v>0</v>
      </c>
      <c r="P225" s="232" t="n">
        <v>1</v>
      </c>
      <c r="Q225" s="232" t="n">
        <v>0</v>
      </c>
      <c r="R225" s="232" t="n">
        <v>0</v>
      </c>
      <c r="S225" s="232" t="n">
        <v>0</v>
      </c>
      <c r="T225" s="232" t="n">
        <v>0</v>
      </c>
      <c r="U225" s="231" t="n">
        <v>1</v>
      </c>
      <c r="V225" s="231" t="n">
        <v>0</v>
      </c>
      <c r="W225" s="231" t="n">
        <v>0</v>
      </c>
      <c r="X225" s="231" t="n">
        <v>0</v>
      </c>
      <c r="Y225" s="231" t="n">
        <v>0</v>
      </c>
      <c r="Z225" s="232" t="n">
        <v>1</v>
      </c>
      <c r="AA225" s="232" t="n">
        <v>0</v>
      </c>
      <c r="AB225" s="232" t="n">
        <v>0</v>
      </c>
      <c r="AC225" s="232" t="n">
        <v>0</v>
      </c>
      <c r="AD225" s="232" t="n">
        <v>0</v>
      </c>
      <c r="AE225" s="232" t="n">
        <v>1</v>
      </c>
      <c r="AF225" s="232" t="n">
        <v>0</v>
      </c>
      <c r="AG225" s="232" t="n">
        <v>0</v>
      </c>
      <c r="AH225" s="232" t="n">
        <v>0</v>
      </c>
      <c r="AI225" s="232" t="n">
        <v>0</v>
      </c>
      <c r="AJ225" s="232" t="n">
        <v>1</v>
      </c>
      <c r="AK225" s="232" t="n">
        <v>0</v>
      </c>
      <c r="AL225" s="232" t="n">
        <v>0</v>
      </c>
      <c r="AM225" s="232" t="n">
        <v>0</v>
      </c>
      <c r="AN225" s="232" t="n">
        <v>0</v>
      </c>
      <c r="AO225" s="232" t="n">
        <v>1</v>
      </c>
      <c r="AP225" s="232" t="n">
        <v>0</v>
      </c>
      <c r="AQ225" s="232" t="n">
        <v>0</v>
      </c>
      <c r="AR225" s="232" t="n">
        <v>0</v>
      </c>
      <c r="AS225" s="232" t="n">
        <v>0</v>
      </c>
      <c r="AT225" s="232" t="n">
        <v>1</v>
      </c>
      <c r="AU225" s="232" t="n">
        <v>0</v>
      </c>
      <c r="AV225" s="232" t="n">
        <v>0</v>
      </c>
      <c r="AW225" s="232" t="n">
        <v>0</v>
      </c>
      <c r="AX225" s="232" t="n">
        <v>0</v>
      </c>
      <c r="AY225" s="232" t="n">
        <v>1</v>
      </c>
      <c r="AZ225" s="232" t="n">
        <v>0</v>
      </c>
      <c r="BA225" s="232" t="n">
        <v>0</v>
      </c>
      <c r="BB225" s="232" t="n">
        <v>0</v>
      </c>
      <c r="BC225" s="232" t="n">
        <v>0</v>
      </c>
      <c r="BD225" s="232" t="n">
        <v>1</v>
      </c>
      <c r="BE225" s="232" t="n">
        <v>0</v>
      </c>
      <c r="BF225" s="232" t="n">
        <v>0</v>
      </c>
      <c r="BG225" s="232" t="n">
        <v>0</v>
      </c>
      <c r="BH225" s="232" t="n">
        <v>0</v>
      </c>
      <c r="BI225" s="232"/>
      <c r="BJ225" s="232"/>
      <c r="BK225" s="232"/>
      <c r="BM225" s="217"/>
      <c r="BN225" s="232"/>
      <c r="BO225" s="232"/>
      <c r="BP225" s="232"/>
      <c r="BS225" s="232"/>
      <c r="BT225" s="232"/>
      <c r="BU225" s="232"/>
      <c r="BW225" s="217"/>
      <c r="BX225" s="233"/>
      <c r="BY225" s="233"/>
      <c r="BZ225" s="233"/>
      <c r="CA225" s="233"/>
      <c r="CB225" s="234"/>
      <c r="CC225" s="233"/>
      <c r="CD225" s="233"/>
      <c r="CE225" s="233"/>
      <c r="CF225" s="233"/>
      <c r="CG225" s="234"/>
      <c r="CH225" s="233"/>
      <c r="CI225" s="233"/>
      <c r="CJ225" s="233"/>
      <c r="CK225" s="233"/>
      <c r="CL225" s="234"/>
      <c r="CM225" s="233"/>
      <c r="CN225" s="233"/>
      <c r="CO225" s="233"/>
      <c r="CP225" s="233"/>
      <c r="CQ225" s="234"/>
      <c r="CR225" s="233"/>
      <c r="CS225" s="233"/>
      <c r="CT225" s="233"/>
      <c r="CU225" s="233"/>
      <c r="CV225" s="234"/>
      <c r="CW225" s="233"/>
      <c r="CX225" s="233"/>
      <c r="CY225" s="233"/>
      <c r="CZ225" s="233"/>
      <c r="DA225" s="234"/>
      <c r="DB225" s="233"/>
      <c r="DC225" s="233"/>
      <c r="DD225" s="233"/>
      <c r="DE225" s="233"/>
      <c r="DF225" s="234"/>
      <c r="DG225" s="233"/>
      <c r="DH225" s="233"/>
      <c r="DI225" s="233"/>
      <c r="DJ225" s="233"/>
      <c r="DK225" s="234"/>
    </row>
    <row r="226" customFormat="false" ht="12.75" hidden="false" customHeight="false" outlineLevel="0" collapsed="false">
      <c r="A226" s="232" t="n">
        <v>1</v>
      </c>
      <c r="B226" s="232" t="n">
        <v>0</v>
      </c>
      <c r="C226" s="232" t="n">
        <v>0</v>
      </c>
      <c r="D226" s="232" t="n">
        <v>0</v>
      </c>
      <c r="E226" s="232" t="n">
        <v>0</v>
      </c>
      <c r="F226" s="232" t="n">
        <v>1</v>
      </c>
      <c r="G226" s="232" t="n">
        <v>0</v>
      </c>
      <c r="H226" s="232" t="n">
        <v>0</v>
      </c>
      <c r="I226" s="232" t="n">
        <v>0</v>
      </c>
      <c r="J226" s="235" t="n">
        <v>0</v>
      </c>
      <c r="K226" s="232" t="n">
        <v>1</v>
      </c>
      <c r="L226" s="232" t="n">
        <v>0</v>
      </c>
      <c r="M226" s="232" t="n">
        <v>0</v>
      </c>
      <c r="N226" s="232" t="n">
        <v>0</v>
      </c>
      <c r="O226" s="232" t="n">
        <v>0</v>
      </c>
      <c r="P226" s="232" t="n">
        <v>1</v>
      </c>
      <c r="Q226" s="232" t="n">
        <v>0</v>
      </c>
      <c r="R226" s="232" t="n">
        <v>0</v>
      </c>
      <c r="S226" s="232" t="n">
        <v>0</v>
      </c>
      <c r="T226" s="232" t="n">
        <v>0</v>
      </c>
      <c r="U226" s="231" t="n">
        <v>1</v>
      </c>
      <c r="V226" s="231" t="n">
        <v>0</v>
      </c>
      <c r="W226" s="231" t="n">
        <v>0</v>
      </c>
      <c r="X226" s="231" t="n">
        <v>0</v>
      </c>
      <c r="Y226" s="231" t="n">
        <v>0</v>
      </c>
      <c r="Z226" s="232" t="n">
        <v>1</v>
      </c>
      <c r="AA226" s="232" t="n">
        <v>0</v>
      </c>
      <c r="AB226" s="232" t="n">
        <v>0</v>
      </c>
      <c r="AC226" s="232" t="n">
        <v>0</v>
      </c>
      <c r="AD226" s="232" t="n">
        <v>0</v>
      </c>
      <c r="AE226" s="232" t="n">
        <v>1</v>
      </c>
      <c r="AF226" s="232" t="n">
        <v>0</v>
      </c>
      <c r="AG226" s="232" t="n">
        <v>0</v>
      </c>
      <c r="AH226" s="232" t="n">
        <v>0</v>
      </c>
      <c r="AI226" s="232" t="n">
        <v>0</v>
      </c>
      <c r="AJ226" s="232" t="n">
        <v>1</v>
      </c>
      <c r="AK226" s="232" t="n">
        <v>0</v>
      </c>
      <c r="AL226" s="232" t="n">
        <v>0</v>
      </c>
      <c r="AM226" s="232" t="n">
        <v>0</v>
      </c>
      <c r="AN226" s="232" t="n">
        <v>0</v>
      </c>
      <c r="AO226" s="232" t="n">
        <v>1</v>
      </c>
      <c r="AP226" s="232" t="n">
        <v>0</v>
      </c>
      <c r="AQ226" s="232" t="n">
        <v>0</v>
      </c>
      <c r="AR226" s="232" t="n">
        <v>0</v>
      </c>
      <c r="AS226" s="232" t="n">
        <v>0</v>
      </c>
      <c r="AT226" s="232" t="n">
        <v>1</v>
      </c>
      <c r="AU226" s="232" t="n">
        <v>0</v>
      </c>
      <c r="AV226" s="232" t="n">
        <v>0</v>
      </c>
      <c r="AW226" s="232" t="n">
        <v>0</v>
      </c>
      <c r="AX226" s="232" t="n">
        <v>0</v>
      </c>
      <c r="AY226" s="232" t="n">
        <v>1</v>
      </c>
      <c r="AZ226" s="232" t="n">
        <v>0</v>
      </c>
      <c r="BA226" s="232" t="n">
        <v>0</v>
      </c>
      <c r="BB226" s="232" t="n">
        <v>0</v>
      </c>
      <c r="BC226" s="232" t="n">
        <v>0</v>
      </c>
      <c r="BD226" s="232" t="n">
        <v>1</v>
      </c>
      <c r="BE226" s="232" t="n">
        <v>0</v>
      </c>
      <c r="BF226" s="232" t="n">
        <v>0</v>
      </c>
      <c r="BG226" s="232" t="n">
        <v>0</v>
      </c>
      <c r="BH226" s="232" t="n">
        <v>0</v>
      </c>
      <c r="BI226" s="232"/>
      <c r="BJ226" s="232"/>
      <c r="BK226" s="232"/>
      <c r="BM226" s="217"/>
      <c r="BN226" s="232"/>
      <c r="BO226" s="232"/>
      <c r="BP226" s="232"/>
      <c r="BS226" s="232"/>
      <c r="BT226" s="232"/>
      <c r="BU226" s="232"/>
      <c r="BW226" s="217"/>
      <c r="BX226" s="233"/>
      <c r="BY226" s="233"/>
      <c r="BZ226" s="233"/>
      <c r="CA226" s="233"/>
      <c r="CB226" s="234"/>
      <c r="CC226" s="233"/>
      <c r="CD226" s="233"/>
      <c r="CE226" s="233"/>
      <c r="CF226" s="233"/>
      <c r="CG226" s="234"/>
      <c r="CH226" s="233"/>
      <c r="CI226" s="233"/>
      <c r="CJ226" s="233"/>
      <c r="CK226" s="233"/>
      <c r="CL226" s="234"/>
      <c r="CM226" s="233"/>
      <c r="CN226" s="233"/>
      <c r="CO226" s="233"/>
      <c r="CP226" s="233"/>
      <c r="CQ226" s="234"/>
      <c r="CR226" s="233"/>
      <c r="CS226" s="233"/>
      <c r="CT226" s="233"/>
      <c r="CU226" s="233"/>
      <c r="CV226" s="234"/>
      <c r="CW226" s="233"/>
      <c r="CX226" s="233"/>
      <c r="CY226" s="233"/>
      <c r="CZ226" s="233"/>
      <c r="DA226" s="234"/>
      <c r="DB226" s="233"/>
      <c r="DC226" s="233"/>
      <c r="DD226" s="233"/>
      <c r="DE226" s="233"/>
      <c r="DF226" s="234"/>
      <c r="DG226" s="233"/>
      <c r="DH226" s="233"/>
      <c r="DI226" s="233"/>
      <c r="DJ226" s="233"/>
      <c r="DK226" s="234"/>
    </row>
    <row r="227" customFormat="false" ht="12.75" hidden="false" customHeight="false" outlineLevel="0" collapsed="false">
      <c r="A227" s="232" t="n">
        <v>1</v>
      </c>
      <c r="B227" s="232" t="n">
        <v>0</v>
      </c>
      <c r="C227" s="232" t="n">
        <v>0</v>
      </c>
      <c r="D227" s="232" t="n">
        <v>0</v>
      </c>
      <c r="E227" s="232" t="n">
        <v>0</v>
      </c>
      <c r="F227" s="232" t="n">
        <v>1</v>
      </c>
      <c r="G227" s="232" t="n">
        <v>0</v>
      </c>
      <c r="H227" s="232" t="n">
        <v>0</v>
      </c>
      <c r="I227" s="232" t="n">
        <v>0</v>
      </c>
      <c r="J227" s="235" t="n">
        <v>0</v>
      </c>
      <c r="K227" s="232" t="n">
        <v>1</v>
      </c>
      <c r="L227" s="232" t="n">
        <v>0</v>
      </c>
      <c r="M227" s="232" t="n">
        <v>0</v>
      </c>
      <c r="N227" s="232" t="n">
        <v>0</v>
      </c>
      <c r="O227" s="232" t="n">
        <v>0</v>
      </c>
      <c r="P227" s="232" t="n">
        <v>1</v>
      </c>
      <c r="Q227" s="232" t="n">
        <v>0</v>
      </c>
      <c r="R227" s="232" t="n">
        <v>0</v>
      </c>
      <c r="S227" s="232" t="n">
        <v>0</v>
      </c>
      <c r="T227" s="232" t="n">
        <v>0</v>
      </c>
      <c r="U227" s="231" t="n">
        <v>1</v>
      </c>
      <c r="V227" s="231" t="n">
        <v>0</v>
      </c>
      <c r="W227" s="231" t="n">
        <v>0</v>
      </c>
      <c r="X227" s="231" t="n">
        <v>0</v>
      </c>
      <c r="Y227" s="231" t="n">
        <v>0</v>
      </c>
      <c r="Z227" s="232" t="n">
        <v>1</v>
      </c>
      <c r="AA227" s="232" t="n">
        <v>0</v>
      </c>
      <c r="AB227" s="232" t="n">
        <v>0</v>
      </c>
      <c r="AC227" s="232" t="n">
        <v>0</v>
      </c>
      <c r="AD227" s="232" t="n">
        <v>0</v>
      </c>
      <c r="AE227" s="232" t="n">
        <v>1</v>
      </c>
      <c r="AF227" s="232" t="n">
        <v>0</v>
      </c>
      <c r="AG227" s="232" t="n">
        <v>0</v>
      </c>
      <c r="AH227" s="232" t="n">
        <v>0</v>
      </c>
      <c r="AI227" s="232" t="n">
        <v>0</v>
      </c>
      <c r="AJ227" s="232" t="n">
        <v>1</v>
      </c>
      <c r="AK227" s="232" t="n">
        <v>0</v>
      </c>
      <c r="AL227" s="232" t="n">
        <v>0</v>
      </c>
      <c r="AM227" s="232" t="n">
        <v>0</v>
      </c>
      <c r="AN227" s="232" t="n">
        <v>0</v>
      </c>
      <c r="AO227" s="232" t="n">
        <v>1</v>
      </c>
      <c r="AP227" s="232" t="n">
        <v>0</v>
      </c>
      <c r="AQ227" s="232" t="n">
        <v>0</v>
      </c>
      <c r="AR227" s="232" t="n">
        <v>0</v>
      </c>
      <c r="AS227" s="232" t="n">
        <v>0</v>
      </c>
      <c r="AT227" s="232" t="n">
        <v>1</v>
      </c>
      <c r="AU227" s="232" t="n">
        <v>0</v>
      </c>
      <c r="AV227" s="232" t="n">
        <v>0</v>
      </c>
      <c r="AW227" s="232" t="n">
        <v>0</v>
      </c>
      <c r="AX227" s="232" t="n">
        <v>0</v>
      </c>
      <c r="AY227" s="232" t="n">
        <v>1</v>
      </c>
      <c r="AZ227" s="232" t="n">
        <v>0</v>
      </c>
      <c r="BA227" s="232" t="n">
        <v>0</v>
      </c>
      <c r="BB227" s="232" t="n">
        <v>0</v>
      </c>
      <c r="BC227" s="232" t="n">
        <v>0</v>
      </c>
      <c r="BD227" s="232" t="n">
        <v>1</v>
      </c>
      <c r="BE227" s="232" t="n">
        <v>0</v>
      </c>
      <c r="BF227" s="232" t="n">
        <v>0</v>
      </c>
      <c r="BG227" s="232" t="n">
        <v>0</v>
      </c>
      <c r="BH227" s="232" t="n">
        <v>0</v>
      </c>
      <c r="BI227" s="232"/>
      <c r="BJ227" s="232"/>
      <c r="BK227" s="232"/>
      <c r="BM227" s="217"/>
      <c r="BN227" s="232"/>
      <c r="BO227" s="232"/>
      <c r="BP227" s="232"/>
      <c r="BS227" s="232"/>
      <c r="BT227" s="232"/>
      <c r="BU227" s="232"/>
      <c r="BW227" s="217"/>
      <c r="BX227" s="233"/>
      <c r="BY227" s="233"/>
      <c r="BZ227" s="233"/>
      <c r="CA227" s="233"/>
      <c r="CB227" s="234"/>
      <c r="CC227" s="233"/>
      <c r="CD227" s="233"/>
      <c r="CE227" s="233"/>
      <c r="CF227" s="233"/>
      <c r="CG227" s="234"/>
      <c r="CH227" s="233"/>
      <c r="CI227" s="233"/>
      <c r="CJ227" s="233"/>
      <c r="CK227" s="233"/>
      <c r="CL227" s="234"/>
      <c r="CM227" s="233"/>
      <c r="CN227" s="233"/>
      <c r="CO227" s="233"/>
      <c r="CP227" s="233"/>
      <c r="CQ227" s="234"/>
      <c r="CR227" s="233"/>
      <c r="CS227" s="233"/>
      <c r="CT227" s="233"/>
      <c r="CU227" s="233"/>
      <c r="CV227" s="234"/>
      <c r="CW227" s="233"/>
      <c r="CX227" s="233"/>
      <c r="CY227" s="233"/>
      <c r="CZ227" s="233"/>
      <c r="DA227" s="234"/>
      <c r="DB227" s="233"/>
      <c r="DC227" s="233"/>
      <c r="DD227" s="233"/>
      <c r="DE227" s="233"/>
      <c r="DF227" s="234"/>
      <c r="DG227" s="233"/>
      <c r="DH227" s="233"/>
      <c r="DI227" s="233"/>
      <c r="DJ227" s="233"/>
      <c r="DK227" s="234"/>
    </row>
    <row r="228" customFormat="false" ht="12.75" hidden="false" customHeight="false" outlineLevel="0" collapsed="false">
      <c r="A228" s="232" t="n">
        <v>1</v>
      </c>
      <c r="B228" s="232" t="n">
        <v>0</v>
      </c>
      <c r="C228" s="232" t="n">
        <v>0</v>
      </c>
      <c r="D228" s="232" t="n">
        <v>0</v>
      </c>
      <c r="E228" s="232" t="n">
        <v>0</v>
      </c>
      <c r="F228" s="232" t="n">
        <v>1</v>
      </c>
      <c r="G228" s="232" t="n">
        <v>0</v>
      </c>
      <c r="H228" s="232" t="n">
        <v>0</v>
      </c>
      <c r="I228" s="232" t="n">
        <v>0</v>
      </c>
      <c r="J228" s="235" t="n">
        <v>0</v>
      </c>
      <c r="K228" s="232" t="n">
        <v>1</v>
      </c>
      <c r="L228" s="232" t="n">
        <v>0</v>
      </c>
      <c r="M228" s="232" t="n">
        <v>0</v>
      </c>
      <c r="N228" s="232" t="n">
        <v>0</v>
      </c>
      <c r="O228" s="232" t="n">
        <v>0</v>
      </c>
      <c r="P228" s="232" t="n">
        <v>1</v>
      </c>
      <c r="Q228" s="232" t="n">
        <v>0</v>
      </c>
      <c r="R228" s="232" t="n">
        <v>0</v>
      </c>
      <c r="S228" s="232" t="n">
        <v>0</v>
      </c>
      <c r="T228" s="232" t="n">
        <v>0</v>
      </c>
      <c r="U228" s="231" t="n">
        <v>1</v>
      </c>
      <c r="V228" s="231" t="n">
        <v>0</v>
      </c>
      <c r="W228" s="231" t="n">
        <v>0</v>
      </c>
      <c r="X228" s="231" t="n">
        <v>0</v>
      </c>
      <c r="Y228" s="231" t="n">
        <v>0</v>
      </c>
      <c r="Z228" s="232" t="n">
        <v>1</v>
      </c>
      <c r="AA228" s="232" t="n">
        <v>0</v>
      </c>
      <c r="AB228" s="232" t="n">
        <v>0</v>
      </c>
      <c r="AC228" s="232" t="n">
        <v>0</v>
      </c>
      <c r="AD228" s="232" t="n">
        <v>0</v>
      </c>
      <c r="AE228" s="232" t="n">
        <v>1</v>
      </c>
      <c r="AF228" s="232" t="n">
        <v>0</v>
      </c>
      <c r="AG228" s="232" t="n">
        <v>0</v>
      </c>
      <c r="AH228" s="232" t="n">
        <v>0</v>
      </c>
      <c r="AI228" s="232" t="n">
        <v>0</v>
      </c>
      <c r="AJ228" s="232" t="n">
        <v>1</v>
      </c>
      <c r="AK228" s="232" t="n">
        <v>0</v>
      </c>
      <c r="AL228" s="232" t="n">
        <v>0</v>
      </c>
      <c r="AM228" s="232" t="n">
        <v>0</v>
      </c>
      <c r="AN228" s="232" t="n">
        <v>0</v>
      </c>
      <c r="AO228" s="232" t="n">
        <v>1</v>
      </c>
      <c r="AP228" s="232" t="n">
        <v>0</v>
      </c>
      <c r="AQ228" s="232" t="n">
        <v>0</v>
      </c>
      <c r="AR228" s="232" t="n">
        <v>0</v>
      </c>
      <c r="AS228" s="232" t="n">
        <v>0</v>
      </c>
      <c r="AT228" s="232" t="n">
        <v>1</v>
      </c>
      <c r="AU228" s="232" t="n">
        <v>0</v>
      </c>
      <c r="AV228" s="232" t="n">
        <v>0</v>
      </c>
      <c r="AW228" s="232" t="n">
        <v>0</v>
      </c>
      <c r="AX228" s="232" t="n">
        <v>0</v>
      </c>
      <c r="AY228" s="232" t="n">
        <v>1</v>
      </c>
      <c r="AZ228" s="232" t="n">
        <v>0</v>
      </c>
      <c r="BA228" s="232" t="n">
        <v>0</v>
      </c>
      <c r="BB228" s="232" t="n">
        <v>0</v>
      </c>
      <c r="BC228" s="232" t="n">
        <v>0</v>
      </c>
      <c r="BD228" s="232" t="n">
        <v>1</v>
      </c>
      <c r="BE228" s="232" t="n">
        <v>0</v>
      </c>
      <c r="BF228" s="232" t="n">
        <v>0</v>
      </c>
      <c r="BG228" s="232" t="n">
        <v>0</v>
      </c>
      <c r="BH228" s="232" t="n">
        <v>0</v>
      </c>
      <c r="BI228" s="232"/>
      <c r="BJ228" s="232"/>
      <c r="BK228" s="232"/>
      <c r="BM228" s="217"/>
      <c r="BN228" s="232"/>
      <c r="BO228" s="232"/>
      <c r="BP228" s="232"/>
      <c r="BS228" s="232"/>
      <c r="BT228" s="232"/>
      <c r="BU228" s="232"/>
      <c r="BW228" s="217"/>
      <c r="BX228" s="233"/>
      <c r="BY228" s="233"/>
      <c r="BZ228" s="233"/>
      <c r="CA228" s="233"/>
      <c r="CB228" s="234"/>
      <c r="CC228" s="233"/>
      <c r="CD228" s="233"/>
      <c r="CE228" s="233"/>
      <c r="CF228" s="233"/>
      <c r="CG228" s="234"/>
      <c r="CH228" s="233"/>
      <c r="CI228" s="233"/>
      <c r="CJ228" s="233"/>
      <c r="CK228" s="233"/>
      <c r="CL228" s="234"/>
      <c r="CM228" s="233"/>
      <c r="CN228" s="233"/>
      <c r="CO228" s="233"/>
      <c r="CP228" s="233"/>
      <c r="CQ228" s="234"/>
      <c r="CR228" s="233"/>
      <c r="CS228" s="233"/>
      <c r="CT228" s="233"/>
      <c r="CU228" s="233"/>
      <c r="CV228" s="234"/>
      <c r="CW228" s="233"/>
      <c r="CX228" s="233"/>
      <c r="CY228" s="233"/>
      <c r="CZ228" s="233"/>
      <c r="DA228" s="234"/>
      <c r="DB228" s="233"/>
      <c r="DC228" s="233"/>
      <c r="DD228" s="233"/>
      <c r="DE228" s="233"/>
      <c r="DF228" s="234"/>
      <c r="DG228" s="233"/>
      <c r="DH228" s="233"/>
      <c r="DI228" s="233"/>
      <c r="DJ228" s="233"/>
      <c r="DK228" s="234"/>
    </row>
    <row r="229" customFormat="false" ht="12.75" hidden="false" customHeight="false" outlineLevel="0" collapsed="false">
      <c r="A229" s="232" t="n">
        <v>1</v>
      </c>
      <c r="B229" s="232" t="n">
        <v>0</v>
      </c>
      <c r="C229" s="232" t="n">
        <v>0</v>
      </c>
      <c r="D229" s="232" t="n">
        <v>0</v>
      </c>
      <c r="E229" s="232" t="n">
        <v>0</v>
      </c>
      <c r="F229" s="232" t="n">
        <v>1</v>
      </c>
      <c r="G229" s="232" t="n">
        <v>0</v>
      </c>
      <c r="H229" s="232" t="n">
        <v>0</v>
      </c>
      <c r="I229" s="232" t="n">
        <v>0</v>
      </c>
      <c r="J229" s="235" t="n">
        <v>0</v>
      </c>
      <c r="K229" s="232" t="n">
        <v>1</v>
      </c>
      <c r="L229" s="232" t="n">
        <v>0</v>
      </c>
      <c r="M229" s="232" t="n">
        <v>0</v>
      </c>
      <c r="N229" s="232" t="n">
        <v>0</v>
      </c>
      <c r="O229" s="232" t="n">
        <v>0</v>
      </c>
      <c r="P229" s="232" t="n">
        <v>1</v>
      </c>
      <c r="Q229" s="232" t="n">
        <v>0</v>
      </c>
      <c r="R229" s="232" t="n">
        <v>0</v>
      </c>
      <c r="S229" s="232" t="n">
        <v>0</v>
      </c>
      <c r="T229" s="232" t="n">
        <v>0</v>
      </c>
      <c r="U229" s="231" t="n">
        <v>1</v>
      </c>
      <c r="V229" s="231" t="n">
        <v>0</v>
      </c>
      <c r="W229" s="231" t="n">
        <v>0</v>
      </c>
      <c r="X229" s="231" t="n">
        <v>0</v>
      </c>
      <c r="Y229" s="231" t="n">
        <v>0</v>
      </c>
      <c r="Z229" s="232" t="n">
        <v>1</v>
      </c>
      <c r="AA229" s="232" t="n">
        <v>0</v>
      </c>
      <c r="AB229" s="232" t="n">
        <v>0</v>
      </c>
      <c r="AC229" s="232" t="n">
        <v>0</v>
      </c>
      <c r="AD229" s="232" t="n">
        <v>0</v>
      </c>
      <c r="AE229" s="232" t="n">
        <v>1</v>
      </c>
      <c r="AF229" s="232" t="n">
        <v>0</v>
      </c>
      <c r="AG229" s="232" t="n">
        <v>0</v>
      </c>
      <c r="AH229" s="232" t="n">
        <v>0</v>
      </c>
      <c r="AI229" s="232" t="n">
        <v>0</v>
      </c>
      <c r="AJ229" s="232" t="n">
        <v>1</v>
      </c>
      <c r="AK229" s="232" t="n">
        <v>0</v>
      </c>
      <c r="AL229" s="232" t="n">
        <v>0</v>
      </c>
      <c r="AM229" s="232" t="n">
        <v>0</v>
      </c>
      <c r="AN229" s="232" t="n">
        <v>0</v>
      </c>
      <c r="AO229" s="232" t="n">
        <v>1</v>
      </c>
      <c r="AP229" s="232" t="n">
        <v>0</v>
      </c>
      <c r="AQ229" s="232" t="n">
        <v>0</v>
      </c>
      <c r="AR229" s="232" t="n">
        <v>0</v>
      </c>
      <c r="AS229" s="232" t="n">
        <v>0</v>
      </c>
      <c r="AT229" s="232" t="n">
        <v>1</v>
      </c>
      <c r="AU229" s="232" t="n">
        <v>0</v>
      </c>
      <c r="AV229" s="232" t="n">
        <v>0</v>
      </c>
      <c r="AW229" s="232" t="n">
        <v>0</v>
      </c>
      <c r="AX229" s="232" t="n">
        <v>0</v>
      </c>
      <c r="AY229" s="232" t="n">
        <v>1</v>
      </c>
      <c r="AZ229" s="232" t="n">
        <v>0</v>
      </c>
      <c r="BA229" s="232" t="n">
        <v>0</v>
      </c>
      <c r="BB229" s="232" t="n">
        <v>0</v>
      </c>
      <c r="BC229" s="232" t="n">
        <v>0</v>
      </c>
      <c r="BD229" s="232" t="n">
        <v>1</v>
      </c>
      <c r="BE229" s="232" t="n">
        <v>0</v>
      </c>
      <c r="BF229" s="232" t="n">
        <v>0</v>
      </c>
      <c r="BG229" s="232" t="n">
        <v>0</v>
      </c>
      <c r="BH229" s="232" t="n">
        <v>0</v>
      </c>
      <c r="BI229" s="232"/>
      <c r="BJ229" s="232"/>
      <c r="BK229" s="232"/>
      <c r="BM229" s="217"/>
      <c r="BN229" s="232"/>
      <c r="BO229" s="232"/>
      <c r="BP229" s="232"/>
      <c r="BS229" s="232"/>
      <c r="BT229" s="232"/>
      <c r="BU229" s="232"/>
      <c r="BW229" s="217"/>
      <c r="BX229" s="233"/>
      <c r="BY229" s="233"/>
      <c r="BZ229" s="233"/>
      <c r="CA229" s="233"/>
      <c r="CB229" s="234"/>
      <c r="CC229" s="233"/>
      <c r="CD229" s="233"/>
      <c r="CE229" s="233"/>
      <c r="CF229" s="233"/>
      <c r="CG229" s="234"/>
      <c r="CH229" s="233"/>
      <c r="CI229" s="233"/>
      <c r="CJ229" s="233"/>
      <c r="CK229" s="233"/>
      <c r="CL229" s="234"/>
      <c r="CM229" s="233"/>
      <c r="CN229" s="233"/>
      <c r="CO229" s="233"/>
      <c r="CP229" s="233"/>
      <c r="CQ229" s="234"/>
      <c r="CR229" s="233"/>
      <c r="CS229" s="233"/>
      <c r="CT229" s="233"/>
      <c r="CU229" s="233"/>
      <c r="CV229" s="234"/>
      <c r="CW229" s="233"/>
      <c r="CX229" s="233"/>
      <c r="CY229" s="233"/>
      <c r="CZ229" s="233"/>
      <c r="DA229" s="234"/>
      <c r="DB229" s="233"/>
      <c r="DC229" s="233"/>
      <c r="DD229" s="233"/>
      <c r="DE229" s="233"/>
      <c r="DF229" s="234"/>
      <c r="DG229" s="233"/>
      <c r="DH229" s="233"/>
      <c r="DI229" s="233"/>
      <c r="DJ229" s="233"/>
      <c r="DK229" s="234"/>
    </row>
    <row r="230" customFormat="false" ht="12.75" hidden="false" customHeight="false" outlineLevel="0" collapsed="false">
      <c r="A230" s="232" t="n">
        <v>1</v>
      </c>
      <c r="B230" s="232" t="n">
        <v>0</v>
      </c>
      <c r="C230" s="232" t="n">
        <v>0</v>
      </c>
      <c r="D230" s="232" t="n">
        <v>0</v>
      </c>
      <c r="E230" s="232" t="n">
        <v>0</v>
      </c>
      <c r="F230" s="232" t="n">
        <v>1</v>
      </c>
      <c r="G230" s="232" t="n">
        <v>0</v>
      </c>
      <c r="H230" s="232" t="n">
        <v>0</v>
      </c>
      <c r="I230" s="232" t="n">
        <v>0</v>
      </c>
      <c r="J230" s="235" t="n">
        <v>0</v>
      </c>
      <c r="K230" s="232" t="n">
        <v>1</v>
      </c>
      <c r="L230" s="232" t="n">
        <v>0</v>
      </c>
      <c r="M230" s="232" t="n">
        <v>0</v>
      </c>
      <c r="N230" s="232" t="n">
        <v>0</v>
      </c>
      <c r="O230" s="232" t="n">
        <v>0</v>
      </c>
      <c r="P230" s="232" t="n">
        <v>1</v>
      </c>
      <c r="Q230" s="232" t="n">
        <v>0</v>
      </c>
      <c r="R230" s="232" t="n">
        <v>0</v>
      </c>
      <c r="S230" s="232" t="n">
        <v>0</v>
      </c>
      <c r="T230" s="232" t="n">
        <v>0</v>
      </c>
      <c r="U230" s="231" t="n">
        <v>1</v>
      </c>
      <c r="V230" s="231" t="n">
        <v>0</v>
      </c>
      <c r="W230" s="231" t="n">
        <v>0</v>
      </c>
      <c r="X230" s="231" t="n">
        <v>0</v>
      </c>
      <c r="Y230" s="231" t="n">
        <v>0</v>
      </c>
      <c r="Z230" s="232" t="n">
        <v>1</v>
      </c>
      <c r="AA230" s="232" t="n">
        <v>0</v>
      </c>
      <c r="AB230" s="232" t="n">
        <v>0</v>
      </c>
      <c r="AC230" s="232" t="n">
        <v>0</v>
      </c>
      <c r="AD230" s="232" t="n">
        <v>0</v>
      </c>
      <c r="AE230" s="232" t="n">
        <v>1</v>
      </c>
      <c r="AF230" s="232" t="n">
        <v>0</v>
      </c>
      <c r="AG230" s="232" t="n">
        <v>0</v>
      </c>
      <c r="AH230" s="232" t="n">
        <v>0</v>
      </c>
      <c r="AI230" s="232" t="n">
        <v>0</v>
      </c>
      <c r="AJ230" s="232" t="n">
        <v>1</v>
      </c>
      <c r="AK230" s="232" t="n">
        <v>0</v>
      </c>
      <c r="AL230" s="232" t="n">
        <v>0</v>
      </c>
      <c r="AM230" s="232" t="n">
        <v>0</v>
      </c>
      <c r="AN230" s="232" t="n">
        <v>0</v>
      </c>
      <c r="AO230" s="232" t="n">
        <v>1</v>
      </c>
      <c r="AP230" s="232" t="n">
        <v>0</v>
      </c>
      <c r="AQ230" s="232" t="n">
        <v>0</v>
      </c>
      <c r="AR230" s="232" t="n">
        <v>0</v>
      </c>
      <c r="AS230" s="232" t="n">
        <v>0</v>
      </c>
      <c r="AT230" s="232" t="n">
        <v>1</v>
      </c>
      <c r="AU230" s="232" t="n">
        <v>0</v>
      </c>
      <c r="AV230" s="232" t="n">
        <v>0</v>
      </c>
      <c r="AW230" s="232" t="n">
        <v>0</v>
      </c>
      <c r="AX230" s="232" t="n">
        <v>0</v>
      </c>
      <c r="AY230" s="232" t="n">
        <v>1</v>
      </c>
      <c r="AZ230" s="232" t="n">
        <v>0</v>
      </c>
      <c r="BA230" s="232" t="n">
        <v>0</v>
      </c>
      <c r="BB230" s="232" t="n">
        <v>0</v>
      </c>
      <c r="BC230" s="232" t="n">
        <v>0</v>
      </c>
      <c r="BD230" s="232" t="n">
        <v>1</v>
      </c>
      <c r="BE230" s="232" t="n">
        <v>0</v>
      </c>
      <c r="BF230" s="232" t="n">
        <v>0</v>
      </c>
      <c r="BG230" s="232" t="n">
        <v>0</v>
      </c>
      <c r="BH230" s="232" t="n">
        <v>0</v>
      </c>
      <c r="BI230" s="232"/>
      <c r="BJ230" s="232"/>
      <c r="BK230" s="232"/>
      <c r="BM230" s="217"/>
      <c r="BN230" s="232"/>
      <c r="BO230" s="232"/>
      <c r="BP230" s="232"/>
      <c r="BS230" s="232"/>
      <c r="BT230" s="232"/>
      <c r="BU230" s="232"/>
      <c r="BW230" s="217"/>
      <c r="BX230" s="233"/>
      <c r="BY230" s="233"/>
      <c r="BZ230" s="233"/>
      <c r="CA230" s="233"/>
      <c r="CB230" s="234"/>
      <c r="CC230" s="233"/>
      <c r="CD230" s="233"/>
      <c r="CE230" s="233"/>
      <c r="CF230" s="233"/>
      <c r="CG230" s="234"/>
      <c r="CH230" s="233"/>
      <c r="CI230" s="233"/>
      <c r="CJ230" s="233"/>
      <c r="CK230" s="233"/>
      <c r="CL230" s="234"/>
      <c r="CM230" s="233"/>
      <c r="CN230" s="233"/>
      <c r="CO230" s="233"/>
      <c r="CP230" s="233"/>
      <c r="CQ230" s="234"/>
      <c r="CR230" s="233"/>
      <c r="CS230" s="233"/>
      <c r="CT230" s="233"/>
      <c r="CU230" s="233"/>
      <c r="CV230" s="234"/>
      <c r="CW230" s="233"/>
      <c r="CX230" s="233"/>
      <c r="CY230" s="233"/>
      <c r="CZ230" s="233"/>
      <c r="DA230" s="234"/>
      <c r="DB230" s="233"/>
      <c r="DC230" s="233"/>
      <c r="DD230" s="233"/>
      <c r="DE230" s="233"/>
      <c r="DF230" s="234"/>
      <c r="DG230" s="233"/>
      <c r="DH230" s="233"/>
      <c r="DI230" s="233"/>
      <c r="DJ230" s="233"/>
      <c r="DK230" s="234"/>
    </row>
    <row r="231" customFormat="false" ht="12.75" hidden="false" customHeight="false" outlineLevel="0" collapsed="false">
      <c r="A231" s="232" t="n">
        <v>1</v>
      </c>
      <c r="B231" s="232" t="n">
        <v>0</v>
      </c>
      <c r="C231" s="232" t="n">
        <v>0</v>
      </c>
      <c r="D231" s="232" t="n">
        <v>0</v>
      </c>
      <c r="E231" s="232" t="n">
        <v>0</v>
      </c>
      <c r="F231" s="232" t="n">
        <v>1</v>
      </c>
      <c r="G231" s="232" t="n">
        <v>0</v>
      </c>
      <c r="H231" s="232" t="n">
        <v>0</v>
      </c>
      <c r="I231" s="232" t="n">
        <v>0</v>
      </c>
      <c r="J231" s="235" t="n">
        <v>0</v>
      </c>
      <c r="K231" s="232" t="n">
        <v>1</v>
      </c>
      <c r="L231" s="232" t="n">
        <v>0</v>
      </c>
      <c r="M231" s="232" t="n">
        <v>0</v>
      </c>
      <c r="N231" s="232" t="n">
        <v>0</v>
      </c>
      <c r="O231" s="232" t="n">
        <v>0</v>
      </c>
      <c r="P231" s="232" t="n">
        <v>1</v>
      </c>
      <c r="Q231" s="232" t="n">
        <v>0</v>
      </c>
      <c r="R231" s="232" t="n">
        <v>0</v>
      </c>
      <c r="S231" s="232" t="n">
        <v>0</v>
      </c>
      <c r="T231" s="232" t="n">
        <v>0</v>
      </c>
      <c r="U231" s="231" t="n">
        <v>1</v>
      </c>
      <c r="V231" s="231" t="n">
        <v>0</v>
      </c>
      <c r="W231" s="231" t="n">
        <v>0</v>
      </c>
      <c r="X231" s="231" t="n">
        <v>0</v>
      </c>
      <c r="Y231" s="231" t="n">
        <v>0</v>
      </c>
      <c r="Z231" s="232" t="n">
        <v>1</v>
      </c>
      <c r="AA231" s="232" t="n">
        <v>0</v>
      </c>
      <c r="AB231" s="232" t="n">
        <v>0</v>
      </c>
      <c r="AC231" s="232" t="n">
        <v>0</v>
      </c>
      <c r="AD231" s="232" t="n">
        <v>0</v>
      </c>
      <c r="AE231" s="232" t="n">
        <v>1</v>
      </c>
      <c r="AF231" s="232" t="n">
        <v>0</v>
      </c>
      <c r="AG231" s="232" t="n">
        <v>0</v>
      </c>
      <c r="AH231" s="232" t="n">
        <v>0</v>
      </c>
      <c r="AI231" s="232" t="n">
        <v>0</v>
      </c>
      <c r="AJ231" s="232" t="n">
        <v>1</v>
      </c>
      <c r="AK231" s="232" t="n">
        <v>0</v>
      </c>
      <c r="AL231" s="232" t="n">
        <v>0</v>
      </c>
      <c r="AM231" s="232" t="n">
        <v>0</v>
      </c>
      <c r="AN231" s="232" t="n">
        <v>0</v>
      </c>
      <c r="AO231" s="232" t="n">
        <v>1</v>
      </c>
      <c r="AP231" s="232" t="n">
        <v>0</v>
      </c>
      <c r="AQ231" s="232" t="n">
        <v>0</v>
      </c>
      <c r="AR231" s="232" t="n">
        <v>0</v>
      </c>
      <c r="AS231" s="232" t="n">
        <v>0</v>
      </c>
      <c r="AT231" s="232" t="n">
        <v>1</v>
      </c>
      <c r="AU231" s="232" t="n">
        <v>0</v>
      </c>
      <c r="AV231" s="232" t="n">
        <v>0</v>
      </c>
      <c r="AW231" s="232" t="n">
        <v>0</v>
      </c>
      <c r="AX231" s="232" t="n">
        <v>0</v>
      </c>
      <c r="AY231" s="232" t="n">
        <v>1</v>
      </c>
      <c r="AZ231" s="232" t="n">
        <v>0</v>
      </c>
      <c r="BA231" s="232" t="n">
        <v>0</v>
      </c>
      <c r="BB231" s="232" t="n">
        <v>0</v>
      </c>
      <c r="BC231" s="232" t="n">
        <v>0</v>
      </c>
      <c r="BD231" s="232" t="n">
        <v>1</v>
      </c>
      <c r="BE231" s="232" t="n">
        <v>0</v>
      </c>
      <c r="BF231" s="232" t="n">
        <v>0</v>
      </c>
      <c r="BG231" s="232" t="n">
        <v>0</v>
      </c>
      <c r="BH231" s="232" t="n">
        <v>0</v>
      </c>
      <c r="BI231" s="232"/>
      <c r="BJ231" s="232"/>
      <c r="BK231" s="232"/>
      <c r="BM231" s="217"/>
      <c r="BN231" s="232"/>
      <c r="BO231" s="232"/>
      <c r="BP231" s="232"/>
      <c r="BS231" s="232"/>
      <c r="BT231" s="232"/>
      <c r="BU231" s="232"/>
      <c r="BW231" s="217"/>
      <c r="BX231" s="233"/>
      <c r="BY231" s="233"/>
      <c r="BZ231" s="233"/>
      <c r="CA231" s="233"/>
      <c r="CB231" s="234"/>
      <c r="CC231" s="233"/>
      <c r="CD231" s="233"/>
      <c r="CE231" s="233"/>
      <c r="CF231" s="233"/>
      <c r="CG231" s="234"/>
      <c r="CH231" s="233"/>
      <c r="CI231" s="233"/>
      <c r="CJ231" s="233"/>
      <c r="CK231" s="233"/>
      <c r="CL231" s="234"/>
      <c r="CM231" s="233"/>
      <c r="CN231" s="233"/>
      <c r="CO231" s="233"/>
      <c r="CP231" s="233"/>
      <c r="CQ231" s="234"/>
      <c r="CR231" s="233"/>
      <c r="CS231" s="233"/>
      <c r="CT231" s="233"/>
      <c r="CU231" s="233"/>
      <c r="CV231" s="234"/>
      <c r="CW231" s="233"/>
      <c r="CX231" s="233"/>
      <c r="CY231" s="233"/>
      <c r="CZ231" s="233"/>
      <c r="DA231" s="234"/>
      <c r="DB231" s="233"/>
      <c r="DC231" s="233"/>
      <c r="DD231" s="233"/>
      <c r="DE231" s="233"/>
      <c r="DF231" s="234"/>
      <c r="DG231" s="233"/>
      <c r="DH231" s="233"/>
      <c r="DI231" s="233"/>
      <c r="DJ231" s="233"/>
      <c r="DK231" s="234"/>
    </row>
    <row r="232" customFormat="false" ht="12.75" hidden="false" customHeight="false" outlineLevel="0" collapsed="false">
      <c r="A232" s="232" t="n">
        <v>1</v>
      </c>
      <c r="B232" s="232" t="n">
        <v>0</v>
      </c>
      <c r="C232" s="232" t="n">
        <v>0</v>
      </c>
      <c r="D232" s="232" t="n">
        <v>0</v>
      </c>
      <c r="E232" s="232" t="n">
        <v>0</v>
      </c>
      <c r="F232" s="232" t="n">
        <v>1</v>
      </c>
      <c r="G232" s="232" t="n">
        <v>0</v>
      </c>
      <c r="H232" s="232" t="n">
        <v>0</v>
      </c>
      <c r="I232" s="232" t="n">
        <v>0</v>
      </c>
      <c r="J232" s="235" t="n">
        <v>0</v>
      </c>
      <c r="K232" s="232" t="n">
        <v>1</v>
      </c>
      <c r="L232" s="232" t="n">
        <v>0</v>
      </c>
      <c r="M232" s="232" t="n">
        <v>0</v>
      </c>
      <c r="N232" s="232" t="n">
        <v>0</v>
      </c>
      <c r="O232" s="232" t="n">
        <v>0</v>
      </c>
      <c r="P232" s="232" t="n">
        <v>1</v>
      </c>
      <c r="Q232" s="232" t="n">
        <v>0</v>
      </c>
      <c r="R232" s="232" t="n">
        <v>0</v>
      </c>
      <c r="S232" s="232" t="n">
        <v>0</v>
      </c>
      <c r="T232" s="232" t="n">
        <v>0</v>
      </c>
      <c r="U232" s="231" t="n">
        <v>1</v>
      </c>
      <c r="V232" s="231" t="n">
        <v>0</v>
      </c>
      <c r="W232" s="231" t="n">
        <v>0</v>
      </c>
      <c r="X232" s="231" t="n">
        <v>0</v>
      </c>
      <c r="Y232" s="231" t="n">
        <v>0</v>
      </c>
      <c r="Z232" s="232" t="n">
        <v>1</v>
      </c>
      <c r="AA232" s="232" t="n">
        <v>0</v>
      </c>
      <c r="AB232" s="232" t="n">
        <v>0</v>
      </c>
      <c r="AC232" s="232" t="n">
        <v>0</v>
      </c>
      <c r="AD232" s="232" t="n">
        <v>0</v>
      </c>
      <c r="AE232" s="232" t="n">
        <v>1</v>
      </c>
      <c r="AF232" s="232" t="n">
        <v>0</v>
      </c>
      <c r="AG232" s="232" t="n">
        <v>0</v>
      </c>
      <c r="AH232" s="232" t="n">
        <v>0</v>
      </c>
      <c r="AI232" s="232" t="n">
        <v>0</v>
      </c>
      <c r="AJ232" s="232" t="n">
        <v>1</v>
      </c>
      <c r="AK232" s="232" t="n">
        <v>0</v>
      </c>
      <c r="AL232" s="232" t="n">
        <v>0</v>
      </c>
      <c r="AM232" s="232" t="n">
        <v>0</v>
      </c>
      <c r="AN232" s="232" t="n">
        <v>0</v>
      </c>
      <c r="AO232" s="232" t="n">
        <v>1</v>
      </c>
      <c r="AP232" s="232" t="n">
        <v>0</v>
      </c>
      <c r="AQ232" s="232" t="n">
        <v>0</v>
      </c>
      <c r="AR232" s="232" t="n">
        <v>0</v>
      </c>
      <c r="AS232" s="232" t="n">
        <v>0</v>
      </c>
      <c r="AT232" s="232" t="n">
        <v>1</v>
      </c>
      <c r="AU232" s="232" t="n">
        <v>0</v>
      </c>
      <c r="AV232" s="232" t="n">
        <v>0</v>
      </c>
      <c r="AW232" s="232" t="n">
        <v>0</v>
      </c>
      <c r="AX232" s="232" t="n">
        <v>0</v>
      </c>
      <c r="AY232" s="232" t="n">
        <v>1</v>
      </c>
      <c r="AZ232" s="232" t="n">
        <v>0</v>
      </c>
      <c r="BA232" s="232" t="n">
        <v>0</v>
      </c>
      <c r="BB232" s="232" t="n">
        <v>0</v>
      </c>
      <c r="BC232" s="232" t="n">
        <v>0</v>
      </c>
      <c r="BD232" s="232" t="n">
        <v>1</v>
      </c>
      <c r="BE232" s="232" t="n">
        <v>0</v>
      </c>
      <c r="BF232" s="232" t="n">
        <v>0</v>
      </c>
      <c r="BG232" s="232" t="n">
        <v>0</v>
      </c>
      <c r="BH232" s="232" t="n">
        <v>0</v>
      </c>
      <c r="BI232" s="232"/>
      <c r="BJ232" s="232"/>
      <c r="BK232" s="232"/>
      <c r="BM232" s="217"/>
      <c r="BN232" s="232"/>
      <c r="BO232" s="232"/>
      <c r="BP232" s="232"/>
      <c r="BS232" s="232"/>
      <c r="BT232" s="232"/>
      <c r="BU232" s="232"/>
      <c r="BW232" s="217"/>
      <c r="BX232" s="233"/>
      <c r="BY232" s="233"/>
      <c r="BZ232" s="233"/>
      <c r="CA232" s="233"/>
      <c r="CB232" s="234"/>
      <c r="CC232" s="233"/>
      <c r="CD232" s="233"/>
      <c r="CE232" s="233"/>
      <c r="CF232" s="233"/>
      <c r="CG232" s="234"/>
      <c r="CH232" s="233"/>
      <c r="CI232" s="233"/>
      <c r="CJ232" s="233"/>
      <c r="CK232" s="233"/>
      <c r="CL232" s="234"/>
      <c r="CM232" s="233"/>
      <c r="CN232" s="233"/>
      <c r="CO232" s="233"/>
      <c r="CP232" s="233"/>
      <c r="CQ232" s="234"/>
      <c r="CR232" s="233"/>
      <c r="CS232" s="233"/>
      <c r="CT232" s="233"/>
      <c r="CU232" s="233"/>
      <c r="CV232" s="234"/>
      <c r="CW232" s="233"/>
      <c r="CX232" s="233"/>
      <c r="CY232" s="233"/>
      <c r="CZ232" s="233"/>
      <c r="DA232" s="234"/>
      <c r="DB232" s="233"/>
      <c r="DC232" s="233"/>
      <c r="DD232" s="233"/>
      <c r="DE232" s="233"/>
      <c r="DF232" s="234"/>
      <c r="DG232" s="233"/>
      <c r="DH232" s="233"/>
      <c r="DI232" s="233"/>
      <c r="DJ232" s="233"/>
      <c r="DK232" s="234"/>
    </row>
    <row r="233" customFormat="false" ht="12.75" hidden="false" customHeight="false" outlineLevel="0" collapsed="false">
      <c r="A233" s="232" t="n">
        <v>1</v>
      </c>
      <c r="B233" s="232" t="n">
        <v>0</v>
      </c>
      <c r="C233" s="232" t="n">
        <v>0</v>
      </c>
      <c r="D233" s="232" t="n">
        <v>0</v>
      </c>
      <c r="E233" s="232" t="n">
        <v>0</v>
      </c>
      <c r="F233" s="232" t="n">
        <v>1</v>
      </c>
      <c r="G233" s="232" t="n">
        <v>0</v>
      </c>
      <c r="H233" s="232" t="n">
        <v>0</v>
      </c>
      <c r="I233" s="232" t="n">
        <v>0</v>
      </c>
      <c r="J233" s="235" t="n">
        <v>0</v>
      </c>
      <c r="K233" s="232" t="n">
        <v>1</v>
      </c>
      <c r="L233" s="232" t="n">
        <v>0</v>
      </c>
      <c r="M233" s="232" t="n">
        <v>0</v>
      </c>
      <c r="N233" s="232" t="n">
        <v>0</v>
      </c>
      <c r="O233" s="232" t="n">
        <v>0</v>
      </c>
      <c r="P233" s="232" t="n">
        <v>1</v>
      </c>
      <c r="Q233" s="232" t="n">
        <v>0</v>
      </c>
      <c r="R233" s="232" t="n">
        <v>0</v>
      </c>
      <c r="S233" s="232" t="n">
        <v>0</v>
      </c>
      <c r="T233" s="232" t="n">
        <v>0</v>
      </c>
      <c r="U233" s="231" t="n">
        <v>1</v>
      </c>
      <c r="V233" s="231" t="n">
        <v>0</v>
      </c>
      <c r="W233" s="231" t="n">
        <v>0</v>
      </c>
      <c r="X233" s="231" t="n">
        <v>0</v>
      </c>
      <c r="Y233" s="231" t="n">
        <v>0</v>
      </c>
      <c r="Z233" s="232" t="n">
        <v>1</v>
      </c>
      <c r="AA233" s="232" t="n">
        <v>0</v>
      </c>
      <c r="AB233" s="232" t="n">
        <v>0</v>
      </c>
      <c r="AC233" s="232" t="n">
        <v>0</v>
      </c>
      <c r="AD233" s="232" t="n">
        <v>0</v>
      </c>
      <c r="AE233" s="232" t="n">
        <v>1</v>
      </c>
      <c r="AF233" s="232" t="n">
        <v>0</v>
      </c>
      <c r="AG233" s="232" t="n">
        <v>0</v>
      </c>
      <c r="AH233" s="232" t="n">
        <v>0</v>
      </c>
      <c r="AI233" s="232" t="n">
        <v>0</v>
      </c>
      <c r="AJ233" s="232" t="n">
        <v>1</v>
      </c>
      <c r="AK233" s="232" t="n">
        <v>0</v>
      </c>
      <c r="AL233" s="232" t="n">
        <v>0</v>
      </c>
      <c r="AM233" s="232" t="n">
        <v>0</v>
      </c>
      <c r="AN233" s="232" t="n">
        <v>0</v>
      </c>
      <c r="AO233" s="232" t="n">
        <v>1</v>
      </c>
      <c r="AP233" s="232" t="n">
        <v>0</v>
      </c>
      <c r="AQ233" s="232" t="n">
        <v>0</v>
      </c>
      <c r="AR233" s="232" t="n">
        <v>0</v>
      </c>
      <c r="AS233" s="232" t="n">
        <v>0</v>
      </c>
      <c r="AT233" s="232" t="n">
        <v>1</v>
      </c>
      <c r="AU233" s="232" t="n">
        <v>0</v>
      </c>
      <c r="AV233" s="232" t="n">
        <v>0</v>
      </c>
      <c r="AW233" s="232" t="n">
        <v>0</v>
      </c>
      <c r="AX233" s="232" t="n">
        <v>0</v>
      </c>
      <c r="AY233" s="232" t="n">
        <v>1</v>
      </c>
      <c r="AZ233" s="232" t="n">
        <v>0</v>
      </c>
      <c r="BA233" s="232" t="n">
        <v>0</v>
      </c>
      <c r="BB233" s="232" t="n">
        <v>0</v>
      </c>
      <c r="BC233" s="232" t="n">
        <v>0</v>
      </c>
      <c r="BD233" s="232" t="n">
        <v>1</v>
      </c>
      <c r="BE233" s="232" t="n">
        <v>0</v>
      </c>
      <c r="BF233" s="232" t="n">
        <v>0</v>
      </c>
      <c r="BG233" s="232" t="n">
        <v>0</v>
      </c>
      <c r="BH233" s="232" t="n">
        <v>0</v>
      </c>
      <c r="BI233" s="232"/>
      <c r="BJ233" s="232"/>
      <c r="BK233" s="232"/>
      <c r="BM233" s="217"/>
      <c r="BN233" s="232"/>
      <c r="BO233" s="232"/>
      <c r="BP233" s="232"/>
      <c r="BS233" s="232"/>
      <c r="BT233" s="232"/>
      <c r="BU233" s="232"/>
      <c r="BW233" s="217"/>
      <c r="BX233" s="233"/>
      <c r="BY233" s="233"/>
      <c r="BZ233" s="233"/>
      <c r="CA233" s="233"/>
      <c r="CB233" s="234"/>
      <c r="CC233" s="233"/>
      <c r="CD233" s="233"/>
      <c r="CE233" s="233"/>
      <c r="CF233" s="233"/>
      <c r="CG233" s="234"/>
      <c r="CH233" s="233"/>
      <c r="CI233" s="233"/>
      <c r="CJ233" s="233"/>
      <c r="CK233" s="233"/>
      <c r="CL233" s="234"/>
      <c r="CM233" s="233"/>
      <c r="CN233" s="233"/>
      <c r="CO233" s="233"/>
      <c r="CP233" s="233"/>
      <c r="CQ233" s="234"/>
      <c r="CR233" s="233"/>
      <c r="CS233" s="233"/>
      <c r="CT233" s="233"/>
      <c r="CU233" s="233"/>
      <c r="CV233" s="234"/>
      <c r="CW233" s="233"/>
      <c r="CX233" s="233"/>
      <c r="CY233" s="233"/>
      <c r="CZ233" s="233"/>
      <c r="DA233" s="234"/>
      <c r="DB233" s="233"/>
      <c r="DC233" s="233"/>
      <c r="DD233" s="233"/>
      <c r="DE233" s="233"/>
      <c r="DF233" s="234"/>
      <c r="DG233" s="233"/>
      <c r="DH233" s="233"/>
      <c r="DI233" s="233"/>
      <c r="DJ233" s="233"/>
      <c r="DK233" s="234"/>
    </row>
    <row r="234" customFormat="false" ht="12.75" hidden="false" customHeight="false" outlineLevel="0" collapsed="false">
      <c r="A234" s="232" t="n">
        <v>1</v>
      </c>
      <c r="B234" s="232" t="n">
        <v>0</v>
      </c>
      <c r="C234" s="232" t="n">
        <v>0</v>
      </c>
      <c r="D234" s="232" t="n">
        <v>0</v>
      </c>
      <c r="E234" s="232" t="n">
        <v>0</v>
      </c>
      <c r="F234" s="232" t="n">
        <v>1</v>
      </c>
      <c r="G234" s="232" t="n">
        <v>0</v>
      </c>
      <c r="H234" s="232" t="n">
        <v>0</v>
      </c>
      <c r="I234" s="232" t="n">
        <v>0</v>
      </c>
      <c r="J234" s="235" t="n">
        <v>0</v>
      </c>
      <c r="K234" s="232" t="n">
        <v>1</v>
      </c>
      <c r="L234" s="232" t="n">
        <v>0</v>
      </c>
      <c r="M234" s="232" t="n">
        <v>0</v>
      </c>
      <c r="N234" s="232" t="n">
        <v>0</v>
      </c>
      <c r="O234" s="232" t="n">
        <v>0</v>
      </c>
      <c r="P234" s="232" t="n">
        <v>1</v>
      </c>
      <c r="Q234" s="232" t="n">
        <v>0</v>
      </c>
      <c r="R234" s="232" t="n">
        <v>0</v>
      </c>
      <c r="S234" s="232" t="n">
        <v>0</v>
      </c>
      <c r="T234" s="232" t="n">
        <v>0</v>
      </c>
      <c r="U234" s="231" t="n">
        <v>1</v>
      </c>
      <c r="V234" s="231" t="n">
        <v>0</v>
      </c>
      <c r="W234" s="231" t="n">
        <v>0</v>
      </c>
      <c r="X234" s="231" t="n">
        <v>0</v>
      </c>
      <c r="Y234" s="231" t="n">
        <v>0</v>
      </c>
      <c r="Z234" s="232" t="n">
        <v>1</v>
      </c>
      <c r="AA234" s="232" t="n">
        <v>0</v>
      </c>
      <c r="AB234" s="232" t="n">
        <v>0</v>
      </c>
      <c r="AC234" s="232" t="n">
        <v>0</v>
      </c>
      <c r="AD234" s="232" t="n">
        <v>0</v>
      </c>
      <c r="AE234" s="232" t="n">
        <v>1</v>
      </c>
      <c r="AF234" s="232" t="n">
        <v>0</v>
      </c>
      <c r="AG234" s="232" t="n">
        <v>0</v>
      </c>
      <c r="AH234" s="232" t="n">
        <v>0</v>
      </c>
      <c r="AI234" s="232" t="n">
        <v>0</v>
      </c>
      <c r="AJ234" s="232" t="n">
        <v>1</v>
      </c>
      <c r="AK234" s="232" t="n">
        <v>0</v>
      </c>
      <c r="AL234" s="232" t="n">
        <v>0</v>
      </c>
      <c r="AM234" s="232" t="n">
        <v>0</v>
      </c>
      <c r="AN234" s="232" t="n">
        <v>0</v>
      </c>
      <c r="AO234" s="232" t="n">
        <v>1</v>
      </c>
      <c r="AP234" s="232" t="n">
        <v>0</v>
      </c>
      <c r="AQ234" s="232" t="n">
        <v>0</v>
      </c>
      <c r="AR234" s="232" t="n">
        <v>0</v>
      </c>
      <c r="AS234" s="232" t="n">
        <v>0</v>
      </c>
      <c r="AT234" s="232" t="n">
        <v>1</v>
      </c>
      <c r="AU234" s="232" t="n">
        <v>0</v>
      </c>
      <c r="AV234" s="232" t="n">
        <v>0</v>
      </c>
      <c r="AW234" s="232" t="n">
        <v>0</v>
      </c>
      <c r="AX234" s="232" t="n">
        <v>0</v>
      </c>
      <c r="AY234" s="232" t="n">
        <v>1</v>
      </c>
      <c r="AZ234" s="232" t="n">
        <v>0</v>
      </c>
      <c r="BA234" s="232" t="n">
        <v>0</v>
      </c>
      <c r="BB234" s="232" t="n">
        <v>0</v>
      </c>
      <c r="BC234" s="232" t="n">
        <v>0</v>
      </c>
      <c r="BD234" s="232" t="n">
        <v>1</v>
      </c>
      <c r="BE234" s="232" t="n">
        <v>0</v>
      </c>
      <c r="BF234" s="232" t="n">
        <v>0</v>
      </c>
      <c r="BG234" s="232" t="n">
        <v>0</v>
      </c>
      <c r="BH234" s="232" t="n">
        <v>0</v>
      </c>
      <c r="BI234" s="232"/>
      <c r="BJ234" s="232"/>
      <c r="BK234" s="232"/>
      <c r="BM234" s="217"/>
      <c r="BN234" s="232"/>
      <c r="BO234" s="232"/>
      <c r="BP234" s="232"/>
      <c r="BS234" s="232"/>
      <c r="BT234" s="232"/>
      <c r="BU234" s="232"/>
      <c r="BW234" s="217"/>
      <c r="BX234" s="233"/>
      <c r="BY234" s="233"/>
      <c r="BZ234" s="233"/>
      <c r="CA234" s="233"/>
      <c r="CB234" s="234"/>
      <c r="CC234" s="233"/>
      <c r="CD234" s="233"/>
      <c r="CE234" s="233"/>
      <c r="CF234" s="233"/>
      <c r="CG234" s="234"/>
      <c r="CH234" s="233"/>
      <c r="CI234" s="233"/>
      <c r="CJ234" s="233"/>
      <c r="CK234" s="233"/>
      <c r="CL234" s="234"/>
      <c r="CM234" s="233"/>
      <c r="CN234" s="233"/>
      <c r="CO234" s="233"/>
      <c r="CP234" s="233"/>
      <c r="CQ234" s="234"/>
      <c r="CR234" s="233"/>
      <c r="CS234" s="233"/>
      <c r="CT234" s="233"/>
      <c r="CU234" s="233"/>
      <c r="CV234" s="234"/>
      <c r="CW234" s="233"/>
      <c r="CX234" s="233"/>
      <c r="CY234" s="233"/>
      <c r="CZ234" s="233"/>
      <c r="DA234" s="234"/>
      <c r="DB234" s="233"/>
      <c r="DC234" s="233"/>
      <c r="DD234" s="233"/>
      <c r="DE234" s="233"/>
      <c r="DF234" s="234"/>
      <c r="DG234" s="233"/>
      <c r="DH234" s="233"/>
      <c r="DI234" s="233"/>
      <c r="DJ234" s="233"/>
      <c r="DK234" s="234"/>
    </row>
    <row r="235" customFormat="false" ht="12.75" hidden="false" customHeight="false" outlineLevel="0" collapsed="false">
      <c r="A235" s="232" t="n">
        <v>1</v>
      </c>
      <c r="B235" s="232" t="n">
        <v>0</v>
      </c>
      <c r="C235" s="232" t="n">
        <v>0</v>
      </c>
      <c r="D235" s="232" t="n">
        <v>0</v>
      </c>
      <c r="E235" s="232" t="n">
        <v>0</v>
      </c>
      <c r="F235" s="232" t="n">
        <v>1</v>
      </c>
      <c r="G235" s="232" t="n">
        <v>0</v>
      </c>
      <c r="H235" s="232" t="n">
        <v>0</v>
      </c>
      <c r="I235" s="232" t="n">
        <v>0</v>
      </c>
      <c r="J235" s="235" t="n">
        <v>0</v>
      </c>
      <c r="K235" s="232" t="n">
        <v>1</v>
      </c>
      <c r="L235" s="232" t="n">
        <v>0</v>
      </c>
      <c r="M235" s="232" t="n">
        <v>0</v>
      </c>
      <c r="N235" s="232" t="n">
        <v>0</v>
      </c>
      <c r="O235" s="232" t="n">
        <v>0</v>
      </c>
      <c r="P235" s="232" t="n">
        <v>1</v>
      </c>
      <c r="Q235" s="232" t="n">
        <v>0</v>
      </c>
      <c r="R235" s="232" t="n">
        <v>0</v>
      </c>
      <c r="S235" s="232" t="n">
        <v>0</v>
      </c>
      <c r="T235" s="232" t="n">
        <v>0</v>
      </c>
      <c r="U235" s="231" t="n">
        <v>1</v>
      </c>
      <c r="V235" s="231" t="n">
        <v>0</v>
      </c>
      <c r="W235" s="231" t="n">
        <v>0</v>
      </c>
      <c r="X235" s="231" t="n">
        <v>0</v>
      </c>
      <c r="Y235" s="231" t="n">
        <v>0</v>
      </c>
      <c r="Z235" s="232" t="n">
        <v>1</v>
      </c>
      <c r="AA235" s="232" t="n">
        <v>0</v>
      </c>
      <c r="AB235" s="232" t="n">
        <v>0</v>
      </c>
      <c r="AC235" s="232" t="n">
        <v>0</v>
      </c>
      <c r="AD235" s="232" t="n">
        <v>0</v>
      </c>
      <c r="AE235" s="232" t="n">
        <v>1</v>
      </c>
      <c r="AF235" s="232" t="n">
        <v>0</v>
      </c>
      <c r="AG235" s="232" t="n">
        <v>0</v>
      </c>
      <c r="AH235" s="232" t="n">
        <v>0</v>
      </c>
      <c r="AI235" s="232" t="n">
        <v>0</v>
      </c>
      <c r="AJ235" s="232" t="n">
        <v>1</v>
      </c>
      <c r="AK235" s="232" t="n">
        <v>0</v>
      </c>
      <c r="AL235" s="232" t="n">
        <v>0</v>
      </c>
      <c r="AM235" s="232" t="n">
        <v>0</v>
      </c>
      <c r="AN235" s="232" t="n">
        <v>0</v>
      </c>
      <c r="AO235" s="232" t="n">
        <v>1</v>
      </c>
      <c r="AP235" s="232" t="n">
        <v>0</v>
      </c>
      <c r="AQ235" s="232" t="n">
        <v>0</v>
      </c>
      <c r="AR235" s="232" t="n">
        <v>0</v>
      </c>
      <c r="AS235" s="232" t="n">
        <v>0</v>
      </c>
      <c r="AT235" s="232" t="n">
        <v>1</v>
      </c>
      <c r="AU235" s="232" t="n">
        <v>0</v>
      </c>
      <c r="AV235" s="232" t="n">
        <v>0</v>
      </c>
      <c r="AW235" s="232" t="n">
        <v>0</v>
      </c>
      <c r="AX235" s="232" t="n">
        <v>0</v>
      </c>
      <c r="AY235" s="232" t="n">
        <v>1</v>
      </c>
      <c r="AZ235" s="232" t="n">
        <v>0</v>
      </c>
      <c r="BA235" s="232" t="n">
        <v>0</v>
      </c>
      <c r="BB235" s="232" t="n">
        <v>0</v>
      </c>
      <c r="BC235" s="232" t="n">
        <v>0</v>
      </c>
      <c r="BD235" s="232" t="n">
        <v>1</v>
      </c>
      <c r="BE235" s="232" t="n">
        <v>0</v>
      </c>
      <c r="BF235" s="232" t="n">
        <v>0</v>
      </c>
      <c r="BG235" s="232" t="n">
        <v>0</v>
      </c>
      <c r="BH235" s="232" t="n">
        <v>0</v>
      </c>
      <c r="BI235" s="232"/>
      <c r="BJ235" s="232"/>
      <c r="BK235" s="232"/>
      <c r="BM235" s="217"/>
      <c r="BN235" s="232"/>
      <c r="BO235" s="232"/>
      <c r="BP235" s="232"/>
      <c r="BS235" s="232"/>
      <c r="BT235" s="232"/>
      <c r="BU235" s="232"/>
      <c r="BW235" s="217"/>
      <c r="BX235" s="233"/>
      <c r="BY235" s="233"/>
      <c r="BZ235" s="233"/>
      <c r="CA235" s="233"/>
      <c r="CB235" s="234"/>
      <c r="CC235" s="233"/>
      <c r="CD235" s="233"/>
      <c r="CE235" s="233"/>
      <c r="CF235" s="233"/>
      <c r="CG235" s="234"/>
      <c r="CH235" s="233"/>
      <c r="CI235" s="233"/>
      <c r="CJ235" s="233"/>
      <c r="CK235" s="233"/>
      <c r="CL235" s="234"/>
      <c r="CM235" s="233"/>
      <c r="CN235" s="233"/>
      <c r="CO235" s="233"/>
      <c r="CP235" s="233"/>
      <c r="CQ235" s="234"/>
      <c r="CR235" s="233"/>
      <c r="CS235" s="233"/>
      <c r="CT235" s="233"/>
      <c r="CU235" s="233"/>
      <c r="CV235" s="234"/>
      <c r="CW235" s="233"/>
      <c r="CX235" s="233"/>
      <c r="CY235" s="233"/>
      <c r="CZ235" s="233"/>
      <c r="DA235" s="234"/>
      <c r="DB235" s="233"/>
      <c r="DC235" s="233"/>
      <c r="DD235" s="233"/>
      <c r="DE235" s="233"/>
      <c r="DF235" s="234"/>
      <c r="DG235" s="233"/>
      <c r="DH235" s="233"/>
      <c r="DI235" s="233"/>
      <c r="DJ235" s="233"/>
      <c r="DK235" s="234"/>
    </row>
    <row r="236" customFormat="false" ht="12.75" hidden="false" customHeight="false" outlineLevel="0" collapsed="false">
      <c r="A236" s="232" t="n">
        <v>1</v>
      </c>
      <c r="B236" s="232" t="n">
        <v>0</v>
      </c>
      <c r="C236" s="232" t="n">
        <v>0</v>
      </c>
      <c r="D236" s="232" t="n">
        <v>0</v>
      </c>
      <c r="E236" s="232" t="n">
        <v>0</v>
      </c>
      <c r="F236" s="232" t="n">
        <v>1</v>
      </c>
      <c r="G236" s="232" t="n">
        <v>0</v>
      </c>
      <c r="H236" s="232" t="n">
        <v>0</v>
      </c>
      <c r="I236" s="232" t="n">
        <v>0</v>
      </c>
      <c r="J236" s="235" t="n">
        <v>0</v>
      </c>
      <c r="K236" s="232" t="n">
        <v>1</v>
      </c>
      <c r="L236" s="232" t="n">
        <v>0</v>
      </c>
      <c r="M236" s="232" t="n">
        <v>0</v>
      </c>
      <c r="N236" s="232" t="n">
        <v>0</v>
      </c>
      <c r="O236" s="232" t="n">
        <v>0</v>
      </c>
      <c r="P236" s="232" t="n">
        <v>1</v>
      </c>
      <c r="Q236" s="232" t="n">
        <v>0</v>
      </c>
      <c r="R236" s="232" t="n">
        <v>0</v>
      </c>
      <c r="S236" s="232" t="n">
        <v>0</v>
      </c>
      <c r="T236" s="232" t="n">
        <v>0</v>
      </c>
      <c r="U236" s="231" t="n">
        <v>1</v>
      </c>
      <c r="V236" s="231" t="n">
        <v>0</v>
      </c>
      <c r="W236" s="231" t="n">
        <v>0</v>
      </c>
      <c r="X236" s="231" t="n">
        <v>0</v>
      </c>
      <c r="Y236" s="231" t="n">
        <v>0</v>
      </c>
      <c r="Z236" s="232" t="n">
        <v>1</v>
      </c>
      <c r="AA236" s="232" t="n">
        <v>0</v>
      </c>
      <c r="AB236" s="232" t="n">
        <v>0</v>
      </c>
      <c r="AC236" s="232" t="n">
        <v>0</v>
      </c>
      <c r="AD236" s="232" t="n">
        <v>0</v>
      </c>
      <c r="AE236" s="232" t="n">
        <v>1</v>
      </c>
      <c r="AF236" s="232" t="n">
        <v>0</v>
      </c>
      <c r="AG236" s="232" t="n">
        <v>0</v>
      </c>
      <c r="AH236" s="232" t="n">
        <v>0</v>
      </c>
      <c r="AI236" s="232" t="n">
        <v>0</v>
      </c>
      <c r="AJ236" s="232" t="n">
        <v>1</v>
      </c>
      <c r="AK236" s="232" t="n">
        <v>0</v>
      </c>
      <c r="AL236" s="232" t="n">
        <v>0</v>
      </c>
      <c r="AM236" s="232" t="n">
        <v>0</v>
      </c>
      <c r="AN236" s="232" t="n">
        <v>0</v>
      </c>
      <c r="AO236" s="232" t="n">
        <v>1</v>
      </c>
      <c r="AP236" s="232" t="n">
        <v>0</v>
      </c>
      <c r="AQ236" s="232" t="n">
        <v>0</v>
      </c>
      <c r="AR236" s="232" t="n">
        <v>0</v>
      </c>
      <c r="AS236" s="232" t="n">
        <v>0</v>
      </c>
      <c r="AT236" s="232" t="n">
        <v>1</v>
      </c>
      <c r="AU236" s="232" t="n">
        <v>0</v>
      </c>
      <c r="AV236" s="232" t="n">
        <v>0</v>
      </c>
      <c r="AW236" s="232" t="n">
        <v>0</v>
      </c>
      <c r="AX236" s="232" t="n">
        <v>0</v>
      </c>
      <c r="AY236" s="232" t="n">
        <v>1</v>
      </c>
      <c r="AZ236" s="232" t="n">
        <v>0</v>
      </c>
      <c r="BA236" s="232" t="n">
        <v>0</v>
      </c>
      <c r="BB236" s="232" t="n">
        <v>0</v>
      </c>
      <c r="BC236" s="232" t="n">
        <v>0</v>
      </c>
      <c r="BD236" s="232" t="n">
        <v>1</v>
      </c>
      <c r="BE236" s="232" t="n">
        <v>0</v>
      </c>
      <c r="BF236" s="232" t="n">
        <v>0</v>
      </c>
      <c r="BG236" s="232" t="n">
        <v>0</v>
      </c>
      <c r="BH236" s="232" t="n">
        <v>0</v>
      </c>
      <c r="BI236" s="232"/>
      <c r="BJ236" s="232"/>
      <c r="BK236" s="232"/>
      <c r="BM236" s="217"/>
      <c r="BN236" s="232"/>
      <c r="BO236" s="232"/>
      <c r="BP236" s="232"/>
      <c r="BS236" s="232"/>
      <c r="BT236" s="232"/>
      <c r="BU236" s="232"/>
      <c r="BW236" s="217"/>
      <c r="BX236" s="233"/>
      <c r="BY236" s="233"/>
      <c r="BZ236" s="233"/>
      <c r="CA236" s="233"/>
      <c r="CB236" s="234"/>
      <c r="CC236" s="233"/>
      <c r="CD236" s="233"/>
      <c r="CE236" s="233"/>
      <c r="CF236" s="233"/>
      <c r="CG236" s="234"/>
      <c r="CH236" s="233"/>
      <c r="CI236" s="233"/>
      <c r="CJ236" s="233"/>
      <c r="CK236" s="233"/>
      <c r="CL236" s="234"/>
      <c r="CM236" s="233"/>
      <c r="CN236" s="233"/>
      <c r="CO236" s="233"/>
      <c r="CP236" s="233"/>
      <c r="CQ236" s="234"/>
      <c r="CR236" s="233"/>
      <c r="CS236" s="233"/>
      <c r="CT236" s="233"/>
      <c r="CU236" s="233"/>
      <c r="CV236" s="234"/>
      <c r="CW236" s="233"/>
      <c r="CX236" s="233"/>
      <c r="CY236" s="233"/>
      <c r="CZ236" s="233"/>
      <c r="DA236" s="234"/>
      <c r="DB236" s="233"/>
      <c r="DC236" s="233"/>
      <c r="DD236" s="233"/>
      <c r="DE236" s="233"/>
      <c r="DF236" s="234"/>
      <c r="DG236" s="233"/>
      <c r="DH236" s="233"/>
      <c r="DI236" s="233"/>
      <c r="DJ236" s="233"/>
      <c r="DK236" s="234"/>
    </row>
    <row r="237" customFormat="false" ht="12.75" hidden="false" customHeight="false" outlineLevel="0" collapsed="false">
      <c r="A237" s="232" t="n">
        <v>1</v>
      </c>
      <c r="B237" s="232" t="n">
        <v>0</v>
      </c>
      <c r="C237" s="232" t="n">
        <v>0</v>
      </c>
      <c r="D237" s="232" t="n">
        <v>0</v>
      </c>
      <c r="E237" s="232" t="n">
        <v>0</v>
      </c>
      <c r="F237" s="232" t="n">
        <v>1</v>
      </c>
      <c r="G237" s="232" t="n">
        <v>0</v>
      </c>
      <c r="H237" s="232" t="n">
        <v>0</v>
      </c>
      <c r="I237" s="232" t="n">
        <v>0</v>
      </c>
      <c r="J237" s="235" t="n">
        <v>0</v>
      </c>
      <c r="K237" s="232" t="n">
        <v>1</v>
      </c>
      <c r="L237" s="232" t="n">
        <v>0</v>
      </c>
      <c r="M237" s="232" t="n">
        <v>0</v>
      </c>
      <c r="N237" s="232" t="n">
        <v>0</v>
      </c>
      <c r="O237" s="232" t="n">
        <v>0</v>
      </c>
      <c r="P237" s="232" t="n">
        <v>1</v>
      </c>
      <c r="Q237" s="232" t="n">
        <v>0</v>
      </c>
      <c r="R237" s="232" t="n">
        <v>0</v>
      </c>
      <c r="S237" s="232" t="n">
        <v>0</v>
      </c>
      <c r="T237" s="232" t="n">
        <v>0</v>
      </c>
      <c r="U237" s="231" t="n">
        <v>1</v>
      </c>
      <c r="V237" s="231" t="n">
        <v>0</v>
      </c>
      <c r="W237" s="231" t="n">
        <v>0</v>
      </c>
      <c r="X237" s="231" t="n">
        <v>0</v>
      </c>
      <c r="Y237" s="231" t="n">
        <v>0</v>
      </c>
      <c r="Z237" s="232" t="n">
        <v>1</v>
      </c>
      <c r="AA237" s="232" t="n">
        <v>0</v>
      </c>
      <c r="AB237" s="232" t="n">
        <v>0</v>
      </c>
      <c r="AC237" s="232" t="n">
        <v>0</v>
      </c>
      <c r="AD237" s="232" t="n">
        <v>0</v>
      </c>
      <c r="AE237" s="232" t="n">
        <v>1</v>
      </c>
      <c r="AF237" s="232" t="n">
        <v>0</v>
      </c>
      <c r="AG237" s="232" t="n">
        <v>0</v>
      </c>
      <c r="AH237" s="232" t="n">
        <v>0</v>
      </c>
      <c r="AI237" s="232" t="n">
        <v>0</v>
      </c>
      <c r="AJ237" s="232" t="n">
        <v>1</v>
      </c>
      <c r="AK237" s="232" t="n">
        <v>0</v>
      </c>
      <c r="AL237" s="232" t="n">
        <v>0</v>
      </c>
      <c r="AM237" s="232" t="n">
        <v>0</v>
      </c>
      <c r="AN237" s="232" t="n">
        <v>0</v>
      </c>
      <c r="AO237" s="232" t="n">
        <v>1</v>
      </c>
      <c r="AP237" s="232" t="n">
        <v>0</v>
      </c>
      <c r="AQ237" s="232" t="n">
        <v>0</v>
      </c>
      <c r="AR237" s="232" t="n">
        <v>0</v>
      </c>
      <c r="AS237" s="232" t="n">
        <v>0</v>
      </c>
      <c r="AT237" s="232" t="n">
        <v>1</v>
      </c>
      <c r="AU237" s="232" t="n">
        <v>0</v>
      </c>
      <c r="AV237" s="232" t="n">
        <v>0</v>
      </c>
      <c r="AW237" s="232" t="n">
        <v>0</v>
      </c>
      <c r="AX237" s="232" t="n">
        <v>0</v>
      </c>
      <c r="AY237" s="232" t="n">
        <v>1</v>
      </c>
      <c r="AZ237" s="232" t="n">
        <v>0</v>
      </c>
      <c r="BA237" s="232" t="n">
        <v>0</v>
      </c>
      <c r="BB237" s="232" t="n">
        <v>0</v>
      </c>
      <c r="BC237" s="232" t="n">
        <v>0</v>
      </c>
      <c r="BD237" s="232" t="n">
        <v>1</v>
      </c>
      <c r="BE237" s="232" t="n">
        <v>0</v>
      </c>
      <c r="BF237" s="232" t="n">
        <v>0</v>
      </c>
      <c r="BG237" s="232" t="n">
        <v>0</v>
      </c>
      <c r="BH237" s="232" t="n">
        <v>0</v>
      </c>
      <c r="BI237" s="232"/>
      <c r="BJ237" s="232"/>
      <c r="BK237" s="232"/>
      <c r="BM237" s="217"/>
      <c r="BN237" s="232"/>
      <c r="BO237" s="232"/>
      <c r="BP237" s="232"/>
      <c r="BS237" s="232"/>
      <c r="BT237" s="232"/>
      <c r="BU237" s="232"/>
      <c r="BW237" s="217"/>
      <c r="BX237" s="233"/>
      <c r="BY237" s="233"/>
      <c r="BZ237" s="233"/>
      <c r="CA237" s="233"/>
      <c r="CB237" s="234"/>
      <c r="CC237" s="233"/>
      <c r="CD237" s="233"/>
      <c r="CE237" s="233"/>
      <c r="CF237" s="233"/>
      <c r="CG237" s="234"/>
      <c r="CH237" s="233"/>
      <c r="CI237" s="233"/>
      <c r="CJ237" s="233"/>
      <c r="CK237" s="233"/>
      <c r="CL237" s="234"/>
      <c r="CM237" s="233"/>
      <c r="CN237" s="233"/>
      <c r="CO237" s="233"/>
      <c r="CP237" s="233"/>
      <c r="CQ237" s="234"/>
      <c r="CR237" s="233"/>
      <c r="CS237" s="233"/>
      <c r="CT237" s="233"/>
      <c r="CU237" s="233"/>
      <c r="CV237" s="234"/>
      <c r="CW237" s="233"/>
      <c r="CX237" s="233"/>
      <c r="CY237" s="233"/>
      <c r="CZ237" s="233"/>
      <c r="DA237" s="234"/>
      <c r="DB237" s="233"/>
      <c r="DC237" s="233"/>
      <c r="DD237" s="233"/>
      <c r="DE237" s="233"/>
      <c r="DF237" s="234"/>
      <c r="DG237" s="233"/>
      <c r="DH237" s="233"/>
      <c r="DI237" s="233"/>
      <c r="DJ237" s="233"/>
      <c r="DK237" s="234"/>
    </row>
    <row r="238" customFormat="false" ht="12.75" hidden="false" customHeight="false" outlineLevel="0" collapsed="false">
      <c r="A238" s="232" t="n">
        <v>1</v>
      </c>
      <c r="B238" s="232" t="n">
        <v>0</v>
      </c>
      <c r="C238" s="232" t="n">
        <v>0</v>
      </c>
      <c r="D238" s="232" t="n">
        <v>0</v>
      </c>
      <c r="E238" s="232" t="n">
        <v>0</v>
      </c>
      <c r="F238" s="232" t="n">
        <v>1</v>
      </c>
      <c r="G238" s="232" t="n">
        <v>0</v>
      </c>
      <c r="H238" s="232" t="n">
        <v>0</v>
      </c>
      <c r="I238" s="232" t="n">
        <v>0</v>
      </c>
      <c r="J238" s="235" t="n">
        <v>0</v>
      </c>
      <c r="K238" s="232" t="n">
        <v>1</v>
      </c>
      <c r="L238" s="232" t="n">
        <v>0</v>
      </c>
      <c r="M238" s="232" t="n">
        <v>0</v>
      </c>
      <c r="N238" s="232" t="n">
        <v>0</v>
      </c>
      <c r="O238" s="232" t="n">
        <v>0</v>
      </c>
      <c r="P238" s="232" t="n">
        <v>1</v>
      </c>
      <c r="Q238" s="232" t="n">
        <v>0</v>
      </c>
      <c r="R238" s="232" t="n">
        <v>0</v>
      </c>
      <c r="S238" s="232" t="n">
        <v>0</v>
      </c>
      <c r="T238" s="232" t="n">
        <v>0</v>
      </c>
      <c r="U238" s="231" t="n">
        <v>1</v>
      </c>
      <c r="V238" s="231" t="n">
        <v>0</v>
      </c>
      <c r="W238" s="231" t="n">
        <v>0</v>
      </c>
      <c r="X238" s="231" t="n">
        <v>0</v>
      </c>
      <c r="Y238" s="231" t="n">
        <v>0</v>
      </c>
      <c r="Z238" s="232" t="n">
        <v>1</v>
      </c>
      <c r="AA238" s="232" t="n">
        <v>0</v>
      </c>
      <c r="AB238" s="232" t="n">
        <v>0</v>
      </c>
      <c r="AC238" s="232" t="n">
        <v>0</v>
      </c>
      <c r="AD238" s="232" t="n">
        <v>0</v>
      </c>
      <c r="AE238" s="232" t="n">
        <v>1</v>
      </c>
      <c r="AF238" s="232" t="n">
        <v>0</v>
      </c>
      <c r="AG238" s="232" t="n">
        <v>0</v>
      </c>
      <c r="AH238" s="232" t="n">
        <v>0</v>
      </c>
      <c r="AI238" s="232" t="n">
        <v>0</v>
      </c>
      <c r="AJ238" s="232" t="n">
        <v>1</v>
      </c>
      <c r="AK238" s="232" t="n">
        <v>0</v>
      </c>
      <c r="AL238" s="232" t="n">
        <v>0</v>
      </c>
      <c r="AM238" s="232" t="n">
        <v>0</v>
      </c>
      <c r="AN238" s="232" t="n">
        <v>0</v>
      </c>
      <c r="AO238" s="232" t="n">
        <v>1</v>
      </c>
      <c r="AP238" s="232" t="n">
        <v>0</v>
      </c>
      <c r="AQ238" s="232" t="n">
        <v>0</v>
      </c>
      <c r="AR238" s="232" t="n">
        <v>0</v>
      </c>
      <c r="AS238" s="232" t="n">
        <v>0</v>
      </c>
      <c r="AT238" s="232" t="n">
        <v>1</v>
      </c>
      <c r="AU238" s="232" t="n">
        <v>0</v>
      </c>
      <c r="AV238" s="232" t="n">
        <v>0</v>
      </c>
      <c r="AW238" s="232" t="n">
        <v>0</v>
      </c>
      <c r="AX238" s="232" t="n">
        <v>0</v>
      </c>
      <c r="AY238" s="232" t="n">
        <v>1</v>
      </c>
      <c r="AZ238" s="232" t="n">
        <v>0</v>
      </c>
      <c r="BA238" s="232" t="n">
        <v>0</v>
      </c>
      <c r="BB238" s="232" t="n">
        <v>0</v>
      </c>
      <c r="BC238" s="232" t="n">
        <v>0</v>
      </c>
      <c r="BD238" s="232" t="n">
        <v>1</v>
      </c>
      <c r="BE238" s="232" t="n">
        <v>0</v>
      </c>
      <c r="BF238" s="232" t="n">
        <v>0</v>
      </c>
      <c r="BG238" s="232" t="n">
        <v>0</v>
      </c>
      <c r="BH238" s="232" t="n">
        <v>0</v>
      </c>
      <c r="BI238" s="232"/>
      <c r="BJ238" s="232"/>
      <c r="BK238" s="232"/>
      <c r="BM238" s="217"/>
      <c r="BN238" s="232"/>
      <c r="BO238" s="232"/>
      <c r="BP238" s="232"/>
      <c r="BS238" s="232"/>
      <c r="BT238" s="232"/>
      <c r="BU238" s="232"/>
      <c r="BW238" s="217"/>
      <c r="BX238" s="233"/>
      <c r="BY238" s="233"/>
      <c r="BZ238" s="233"/>
      <c r="CA238" s="233"/>
      <c r="CB238" s="234"/>
      <c r="CC238" s="233"/>
      <c r="CD238" s="233"/>
      <c r="CE238" s="233"/>
      <c r="CF238" s="233"/>
      <c r="CG238" s="234"/>
      <c r="CH238" s="233"/>
      <c r="CI238" s="233"/>
      <c r="CJ238" s="233"/>
      <c r="CK238" s="233"/>
      <c r="CL238" s="234"/>
      <c r="CM238" s="233"/>
      <c r="CN238" s="233"/>
      <c r="CO238" s="233"/>
      <c r="CP238" s="233"/>
      <c r="CQ238" s="234"/>
      <c r="CR238" s="233"/>
      <c r="CS238" s="233"/>
      <c r="CT238" s="233"/>
      <c r="CU238" s="233"/>
      <c r="CV238" s="234"/>
      <c r="CW238" s="233"/>
      <c r="CX238" s="233"/>
      <c r="CY238" s="233"/>
      <c r="CZ238" s="233"/>
      <c r="DA238" s="234"/>
      <c r="DB238" s="233"/>
      <c r="DC238" s="233"/>
      <c r="DD238" s="233"/>
      <c r="DE238" s="233"/>
      <c r="DF238" s="234"/>
      <c r="DG238" s="233"/>
      <c r="DH238" s="233"/>
      <c r="DI238" s="233"/>
      <c r="DJ238" s="233"/>
      <c r="DK238" s="234"/>
    </row>
    <row r="239" customFormat="false" ht="12.75" hidden="false" customHeight="false" outlineLevel="0" collapsed="false">
      <c r="A239" s="232" t="n">
        <v>1</v>
      </c>
      <c r="B239" s="232" t="n">
        <v>0</v>
      </c>
      <c r="C239" s="232" t="n">
        <v>0</v>
      </c>
      <c r="D239" s="232" t="n">
        <v>0</v>
      </c>
      <c r="E239" s="232" t="n">
        <v>0</v>
      </c>
      <c r="F239" s="232" t="n">
        <v>1</v>
      </c>
      <c r="G239" s="232" t="n">
        <v>0</v>
      </c>
      <c r="H239" s="232" t="n">
        <v>0</v>
      </c>
      <c r="I239" s="232" t="n">
        <v>0</v>
      </c>
      <c r="J239" s="235" t="n">
        <v>0</v>
      </c>
      <c r="K239" s="232" t="n">
        <v>1</v>
      </c>
      <c r="L239" s="232" t="n">
        <v>0</v>
      </c>
      <c r="M239" s="232" t="n">
        <v>0</v>
      </c>
      <c r="N239" s="232" t="n">
        <v>0</v>
      </c>
      <c r="O239" s="232" t="n">
        <v>0</v>
      </c>
      <c r="P239" s="232" t="n">
        <v>1</v>
      </c>
      <c r="Q239" s="232" t="n">
        <v>0</v>
      </c>
      <c r="R239" s="232" t="n">
        <v>0</v>
      </c>
      <c r="S239" s="232" t="n">
        <v>0</v>
      </c>
      <c r="T239" s="232" t="n">
        <v>0</v>
      </c>
      <c r="U239" s="231" t="n">
        <v>1</v>
      </c>
      <c r="V239" s="231" t="n">
        <v>0</v>
      </c>
      <c r="W239" s="231" t="n">
        <v>0</v>
      </c>
      <c r="X239" s="231" t="n">
        <v>0</v>
      </c>
      <c r="Y239" s="231" t="n">
        <v>0</v>
      </c>
      <c r="Z239" s="232" t="n">
        <v>1</v>
      </c>
      <c r="AA239" s="232" t="n">
        <v>0</v>
      </c>
      <c r="AB239" s="232" t="n">
        <v>0</v>
      </c>
      <c r="AC239" s="232" t="n">
        <v>0</v>
      </c>
      <c r="AD239" s="232" t="n">
        <v>0</v>
      </c>
      <c r="AE239" s="232" t="n">
        <v>1</v>
      </c>
      <c r="AF239" s="232" t="n">
        <v>0</v>
      </c>
      <c r="AG239" s="232" t="n">
        <v>0</v>
      </c>
      <c r="AH239" s="232" t="n">
        <v>0</v>
      </c>
      <c r="AI239" s="232" t="n">
        <v>0</v>
      </c>
      <c r="AJ239" s="232" t="n">
        <v>1</v>
      </c>
      <c r="AK239" s="232" t="n">
        <v>0</v>
      </c>
      <c r="AL239" s="232" t="n">
        <v>0</v>
      </c>
      <c r="AM239" s="232" t="n">
        <v>0</v>
      </c>
      <c r="AN239" s="232" t="n">
        <v>0</v>
      </c>
      <c r="AO239" s="232" t="n">
        <v>1</v>
      </c>
      <c r="AP239" s="232" t="n">
        <v>0</v>
      </c>
      <c r="AQ239" s="232" t="n">
        <v>0</v>
      </c>
      <c r="AR239" s="232" t="n">
        <v>0</v>
      </c>
      <c r="AS239" s="232" t="n">
        <v>0</v>
      </c>
      <c r="AT239" s="232" t="n">
        <v>1</v>
      </c>
      <c r="AU239" s="232" t="n">
        <v>0</v>
      </c>
      <c r="AV239" s="232" t="n">
        <v>0</v>
      </c>
      <c r="AW239" s="232" t="n">
        <v>0</v>
      </c>
      <c r="AX239" s="232" t="n">
        <v>0</v>
      </c>
      <c r="AY239" s="232" t="n">
        <v>1</v>
      </c>
      <c r="AZ239" s="232" t="n">
        <v>0</v>
      </c>
      <c r="BA239" s="232" t="n">
        <v>0</v>
      </c>
      <c r="BB239" s="232" t="n">
        <v>0</v>
      </c>
      <c r="BC239" s="232" t="n">
        <v>0</v>
      </c>
      <c r="BD239" s="232" t="n">
        <v>1</v>
      </c>
      <c r="BE239" s="232" t="n">
        <v>0</v>
      </c>
      <c r="BF239" s="232" t="n">
        <v>0</v>
      </c>
      <c r="BG239" s="232" t="n">
        <v>0</v>
      </c>
      <c r="BH239" s="232" t="n">
        <v>0</v>
      </c>
      <c r="BI239" s="232"/>
      <c r="BJ239" s="232"/>
      <c r="BK239" s="232"/>
      <c r="BM239" s="217"/>
      <c r="BN239" s="232"/>
      <c r="BO239" s="232"/>
      <c r="BP239" s="232"/>
      <c r="BS239" s="232"/>
      <c r="BT239" s="232"/>
      <c r="BU239" s="232"/>
      <c r="BW239" s="217"/>
      <c r="BX239" s="233"/>
      <c r="BY239" s="233"/>
      <c r="BZ239" s="233"/>
      <c r="CA239" s="233"/>
      <c r="CB239" s="234"/>
      <c r="CC239" s="233"/>
      <c r="CD239" s="233"/>
      <c r="CE239" s="233"/>
      <c r="CF239" s="233"/>
      <c r="CG239" s="234"/>
      <c r="CH239" s="233"/>
      <c r="CI239" s="233"/>
      <c r="CJ239" s="233"/>
      <c r="CK239" s="233"/>
      <c r="CL239" s="234"/>
      <c r="CM239" s="233"/>
      <c r="CN239" s="233"/>
      <c r="CO239" s="233"/>
      <c r="CP239" s="233"/>
      <c r="CQ239" s="234"/>
      <c r="CR239" s="233"/>
      <c r="CS239" s="233"/>
      <c r="CT239" s="233"/>
      <c r="CU239" s="233"/>
      <c r="CV239" s="234"/>
      <c r="CW239" s="233"/>
      <c r="CX239" s="233"/>
      <c r="CY239" s="233"/>
      <c r="CZ239" s="233"/>
      <c r="DA239" s="234"/>
      <c r="DB239" s="233"/>
      <c r="DC239" s="233"/>
      <c r="DD239" s="233"/>
      <c r="DE239" s="233"/>
      <c r="DF239" s="234"/>
      <c r="DG239" s="233"/>
      <c r="DH239" s="233"/>
      <c r="DI239" s="233"/>
      <c r="DJ239" s="233"/>
      <c r="DK239" s="234"/>
    </row>
    <row r="240" customFormat="false" ht="12.75" hidden="false" customHeight="false" outlineLevel="0" collapsed="false">
      <c r="A240" s="232" t="n">
        <v>1</v>
      </c>
      <c r="B240" s="232" t="n">
        <v>0</v>
      </c>
      <c r="C240" s="232" t="n">
        <v>0</v>
      </c>
      <c r="D240" s="232" t="n">
        <v>0</v>
      </c>
      <c r="E240" s="232" t="n">
        <v>0</v>
      </c>
      <c r="F240" s="232" t="n">
        <v>1</v>
      </c>
      <c r="G240" s="232" t="n">
        <v>0</v>
      </c>
      <c r="H240" s="232" t="n">
        <v>0</v>
      </c>
      <c r="I240" s="232" t="n">
        <v>0</v>
      </c>
      <c r="J240" s="235" t="n">
        <v>0</v>
      </c>
      <c r="K240" s="232" t="n">
        <v>1</v>
      </c>
      <c r="L240" s="232" t="n">
        <v>0</v>
      </c>
      <c r="M240" s="232" t="n">
        <v>0</v>
      </c>
      <c r="N240" s="232" t="n">
        <v>0</v>
      </c>
      <c r="O240" s="232" t="n">
        <v>0</v>
      </c>
      <c r="P240" s="232" t="n">
        <v>1</v>
      </c>
      <c r="Q240" s="232" t="n">
        <v>0</v>
      </c>
      <c r="R240" s="232" t="n">
        <v>0</v>
      </c>
      <c r="S240" s="232" t="n">
        <v>0</v>
      </c>
      <c r="T240" s="232" t="n">
        <v>0</v>
      </c>
      <c r="U240" s="231" t="n">
        <v>1</v>
      </c>
      <c r="V240" s="231" t="n">
        <v>0</v>
      </c>
      <c r="W240" s="231" t="n">
        <v>0</v>
      </c>
      <c r="X240" s="231" t="n">
        <v>0</v>
      </c>
      <c r="Y240" s="231" t="n">
        <v>0</v>
      </c>
      <c r="Z240" s="232" t="n">
        <v>1</v>
      </c>
      <c r="AA240" s="232" t="n">
        <v>0</v>
      </c>
      <c r="AB240" s="232" t="n">
        <v>0</v>
      </c>
      <c r="AC240" s="232" t="n">
        <v>0</v>
      </c>
      <c r="AD240" s="232" t="n">
        <v>0</v>
      </c>
      <c r="AE240" s="232" t="n">
        <v>1</v>
      </c>
      <c r="AF240" s="232" t="n">
        <v>0</v>
      </c>
      <c r="AG240" s="232" t="n">
        <v>0</v>
      </c>
      <c r="AH240" s="232" t="n">
        <v>0</v>
      </c>
      <c r="AI240" s="232" t="n">
        <v>0</v>
      </c>
      <c r="AJ240" s="232" t="n">
        <v>1</v>
      </c>
      <c r="AK240" s="232" t="n">
        <v>0</v>
      </c>
      <c r="AL240" s="232" t="n">
        <v>0</v>
      </c>
      <c r="AM240" s="232" t="n">
        <v>0</v>
      </c>
      <c r="AN240" s="232" t="n">
        <v>0</v>
      </c>
      <c r="AO240" s="232" t="n">
        <v>1</v>
      </c>
      <c r="AP240" s="232" t="n">
        <v>0</v>
      </c>
      <c r="AQ240" s="232" t="n">
        <v>0</v>
      </c>
      <c r="AR240" s="232" t="n">
        <v>0</v>
      </c>
      <c r="AS240" s="232" t="n">
        <v>0</v>
      </c>
      <c r="AT240" s="232" t="n">
        <v>1</v>
      </c>
      <c r="AU240" s="232" t="n">
        <v>0</v>
      </c>
      <c r="AV240" s="232" t="n">
        <v>0</v>
      </c>
      <c r="AW240" s="232" t="n">
        <v>0</v>
      </c>
      <c r="AX240" s="232" t="n">
        <v>0</v>
      </c>
      <c r="AY240" s="232" t="n">
        <v>1</v>
      </c>
      <c r="AZ240" s="232" t="n">
        <v>0</v>
      </c>
      <c r="BA240" s="232" t="n">
        <v>0</v>
      </c>
      <c r="BB240" s="232" t="n">
        <v>0</v>
      </c>
      <c r="BC240" s="232" t="n">
        <v>0</v>
      </c>
      <c r="BD240" s="232" t="n">
        <v>1</v>
      </c>
      <c r="BE240" s="232" t="n">
        <v>0</v>
      </c>
      <c r="BF240" s="232" t="n">
        <v>0</v>
      </c>
      <c r="BG240" s="232" t="n">
        <v>0</v>
      </c>
      <c r="BH240" s="232" t="n">
        <v>0</v>
      </c>
      <c r="BI240" s="232"/>
      <c r="BJ240" s="232"/>
      <c r="BK240" s="232"/>
      <c r="BM240" s="217"/>
      <c r="BN240" s="232"/>
      <c r="BO240" s="232"/>
      <c r="BP240" s="232"/>
      <c r="BS240" s="232"/>
      <c r="BT240" s="232"/>
      <c r="BU240" s="232"/>
      <c r="BW240" s="217"/>
      <c r="BX240" s="233"/>
      <c r="BY240" s="233"/>
      <c r="BZ240" s="233"/>
      <c r="CA240" s="233"/>
      <c r="CB240" s="234"/>
      <c r="CC240" s="233"/>
      <c r="CD240" s="233"/>
      <c r="CE240" s="233"/>
      <c r="CF240" s="233"/>
      <c r="CG240" s="234"/>
      <c r="CH240" s="233"/>
      <c r="CI240" s="233"/>
      <c r="CJ240" s="233"/>
      <c r="CK240" s="233"/>
      <c r="CL240" s="234"/>
      <c r="CM240" s="233"/>
      <c r="CN240" s="233"/>
      <c r="CO240" s="233"/>
      <c r="CP240" s="233"/>
      <c r="CQ240" s="234"/>
      <c r="CR240" s="233"/>
      <c r="CS240" s="233"/>
      <c r="CT240" s="233"/>
      <c r="CU240" s="233"/>
      <c r="CV240" s="234"/>
      <c r="CW240" s="233"/>
      <c r="CX240" s="233"/>
      <c r="CY240" s="233"/>
      <c r="CZ240" s="233"/>
      <c r="DA240" s="234"/>
      <c r="DB240" s="233"/>
      <c r="DC240" s="233"/>
      <c r="DD240" s="233"/>
      <c r="DE240" s="233"/>
      <c r="DF240" s="234"/>
      <c r="DG240" s="233"/>
      <c r="DH240" s="233"/>
      <c r="DI240" s="233"/>
      <c r="DJ240" s="233"/>
      <c r="DK240" s="234"/>
    </row>
    <row r="241" customFormat="false" ht="12.75" hidden="false" customHeight="false" outlineLevel="0" collapsed="false">
      <c r="A241" s="232" t="n">
        <v>1</v>
      </c>
      <c r="B241" s="232" t="n">
        <v>0</v>
      </c>
      <c r="C241" s="232" t="n">
        <v>0</v>
      </c>
      <c r="D241" s="232" t="n">
        <v>0</v>
      </c>
      <c r="E241" s="232" t="n">
        <v>0</v>
      </c>
      <c r="F241" s="232" t="n">
        <v>1</v>
      </c>
      <c r="G241" s="232" t="n">
        <v>0</v>
      </c>
      <c r="H241" s="232" t="n">
        <v>0</v>
      </c>
      <c r="I241" s="232" t="n">
        <v>0</v>
      </c>
      <c r="J241" s="235" t="n">
        <v>0</v>
      </c>
      <c r="K241" s="232" t="n">
        <v>1</v>
      </c>
      <c r="L241" s="232" t="n">
        <v>0</v>
      </c>
      <c r="M241" s="232" t="n">
        <v>0</v>
      </c>
      <c r="N241" s="232" t="n">
        <v>0</v>
      </c>
      <c r="O241" s="232" t="n">
        <v>0</v>
      </c>
      <c r="P241" s="232" t="n">
        <v>1</v>
      </c>
      <c r="Q241" s="232" t="n">
        <v>0</v>
      </c>
      <c r="R241" s="232" t="n">
        <v>0</v>
      </c>
      <c r="S241" s="232" t="n">
        <v>0</v>
      </c>
      <c r="T241" s="232" t="n">
        <v>0</v>
      </c>
      <c r="U241" s="231" t="n">
        <v>1</v>
      </c>
      <c r="V241" s="231" t="n">
        <v>0</v>
      </c>
      <c r="W241" s="231" t="n">
        <v>0</v>
      </c>
      <c r="X241" s="231" t="n">
        <v>0</v>
      </c>
      <c r="Y241" s="231" t="n">
        <v>0</v>
      </c>
      <c r="Z241" s="232" t="n">
        <v>1</v>
      </c>
      <c r="AA241" s="232" t="n">
        <v>0</v>
      </c>
      <c r="AB241" s="232" t="n">
        <v>0</v>
      </c>
      <c r="AC241" s="232" t="n">
        <v>0</v>
      </c>
      <c r="AD241" s="232" t="n">
        <v>0</v>
      </c>
      <c r="AE241" s="232" t="n">
        <v>1</v>
      </c>
      <c r="AF241" s="232" t="n">
        <v>0</v>
      </c>
      <c r="AG241" s="232" t="n">
        <v>0</v>
      </c>
      <c r="AH241" s="232" t="n">
        <v>0</v>
      </c>
      <c r="AI241" s="232" t="n">
        <v>0</v>
      </c>
      <c r="AJ241" s="232" t="n">
        <v>1</v>
      </c>
      <c r="AK241" s="232" t="n">
        <v>0</v>
      </c>
      <c r="AL241" s="232" t="n">
        <v>0</v>
      </c>
      <c r="AM241" s="232" t="n">
        <v>0</v>
      </c>
      <c r="AN241" s="232" t="n">
        <v>0</v>
      </c>
      <c r="AO241" s="232" t="n">
        <v>1</v>
      </c>
      <c r="AP241" s="232" t="n">
        <v>0</v>
      </c>
      <c r="AQ241" s="232" t="n">
        <v>0</v>
      </c>
      <c r="AR241" s="232" t="n">
        <v>0</v>
      </c>
      <c r="AS241" s="232" t="n">
        <v>0</v>
      </c>
      <c r="AT241" s="232" t="n">
        <v>1</v>
      </c>
      <c r="AU241" s="232" t="n">
        <v>0</v>
      </c>
      <c r="AV241" s="232" t="n">
        <v>0</v>
      </c>
      <c r="AW241" s="232" t="n">
        <v>0</v>
      </c>
      <c r="AX241" s="232" t="n">
        <v>0</v>
      </c>
      <c r="AY241" s="232" t="n">
        <v>1</v>
      </c>
      <c r="AZ241" s="232" t="n">
        <v>0</v>
      </c>
      <c r="BA241" s="232" t="n">
        <v>0</v>
      </c>
      <c r="BB241" s="232" t="n">
        <v>0</v>
      </c>
      <c r="BC241" s="232" t="n">
        <v>0</v>
      </c>
      <c r="BD241" s="232" t="n">
        <v>1</v>
      </c>
      <c r="BE241" s="232" t="n">
        <v>0</v>
      </c>
      <c r="BF241" s="232" t="n">
        <v>0</v>
      </c>
      <c r="BG241" s="232" t="n">
        <v>0</v>
      </c>
      <c r="BH241" s="232" t="n">
        <v>0</v>
      </c>
      <c r="BI241" s="232"/>
      <c r="BJ241" s="232"/>
      <c r="BK241" s="232"/>
      <c r="BM241" s="217"/>
      <c r="BN241" s="232"/>
      <c r="BO241" s="232"/>
      <c r="BP241" s="232"/>
      <c r="BS241" s="232"/>
      <c r="BT241" s="232"/>
      <c r="BU241" s="232"/>
      <c r="BW241" s="217"/>
      <c r="BX241" s="233"/>
      <c r="BY241" s="233"/>
      <c r="BZ241" s="233"/>
      <c r="CA241" s="233"/>
      <c r="CB241" s="234"/>
      <c r="CC241" s="233"/>
      <c r="CD241" s="233"/>
      <c r="CE241" s="233"/>
      <c r="CF241" s="233"/>
      <c r="CG241" s="234"/>
      <c r="CH241" s="233"/>
      <c r="CI241" s="233"/>
      <c r="CJ241" s="233"/>
      <c r="CK241" s="233"/>
      <c r="CL241" s="234"/>
      <c r="CM241" s="233"/>
      <c r="CN241" s="233"/>
      <c r="CO241" s="233"/>
      <c r="CP241" s="233"/>
      <c r="CQ241" s="234"/>
      <c r="CR241" s="233"/>
      <c r="CS241" s="233"/>
      <c r="CT241" s="233"/>
      <c r="CU241" s="233"/>
      <c r="CV241" s="234"/>
      <c r="CW241" s="233"/>
      <c r="CX241" s="233"/>
      <c r="CY241" s="233"/>
      <c r="CZ241" s="233"/>
      <c r="DA241" s="234"/>
      <c r="DB241" s="233"/>
      <c r="DC241" s="233"/>
      <c r="DD241" s="233"/>
      <c r="DE241" s="233"/>
      <c r="DF241" s="234"/>
      <c r="DG241" s="233"/>
      <c r="DH241" s="233"/>
      <c r="DI241" s="233"/>
      <c r="DJ241" s="233"/>
      <c r="DK241" s="234"/>
    </row>
    <row r="242" customFormat="false" ht="12.75" hidden="false" customHeight="false" outlineLevel="0" collapsed="false">
      <c r="A242" s="232" t="n">
        <v>1</v>
      </c>
      <c r="B242" s="232" t="n">
        <v>0</v>
      </c>
      <c r="C242" s="232" t="n">
        <v>0</v>
      </c>
      <c r="D242" s="232" t="n">
        <v>0</v>
      </c>
      <c r="E242" s="232" t="n">
        <v>0</v>
      </c>
      <c r="F242" s="232" t="n">
        <v>1</v>
      </c>
      <c r="G242" s="232" t="n">
        <v>0</v>
      </c>
      <c r="H242" s="232" t="n">
        <v>0</v>
      </c>
      <c r="I242" s="232" t="n">
        <v>0</v>
      </c>
      <c r="J242" s="235" t="n">
        <v>0</v>
      </c>
      <c r="K242" s="232" t="n">
        <v>1</v>
      </c>
      <c r="L242" s="232" t="n">
        <v>0</v>
      </c>
      <c r="M242" s="232" t="n">
        <v>0</v>
      </c>
      <c r="N242" s="232" t="n">
        <v>0</v>
      </c>
      <c r="O242" s="232" t="n">
        <v>0</v>
      </c>
      <c r="P242" s="232" t="n">
        <v>1</v>
      </c>
      <c r="Q242" s="232" t="n">
        <v>0</v>
      </c>
      <c r="R242" s="232" t="n">
        <v>0</v>
      </c>
      <c r="S242" s="232" t="n">
        <v>0</v>
      </c>
      <c r="T242" s="232" t="n">
        <v>0</v>
      </c>
      <c r="U242" s="231" t="n">
        <v>1</v>
      </c>
      <c r="V242" s="231" t="n">
        <v>0</v>
      </c>
      <c r="W242" s="231" t="n">
        <v>0</v>
      </c>
      <c r="X242" s="231" t="n">
        <v>0</v>
      </c>
      <c r="Y242" s="231" t="n">
        <v>0</v>
      </c>
      <c r="Z242" s="232" t="n">
        <v>1</v>
      </c>
      <c r="AA242" s="232" t="n">
        <v>0</v>
      </c>
      <c r="AB242" s="232" t="n">
        <v>0</v>
      </c>
      <c r="AC242" s="232" t="n">
        <v>0</v>
      </c>
      <c r="AD242" s="232" t="n">
        <v>0</v>
      </c>
      <c r="AE242" s="232" t="n">
        <v>1</v>
      </c>
      <c r="AF242" s="232" t="n">
        <v>0</v>
      </c>
      <c r="AG242" s="232" t="n">
        <v>0</v>
      </c>
      <c r="AH242" s="232" t="n">
        <v>0</v>
      </c>
      <c r="AI242" s="232" t="n">
        <v>0</v>
      </c>
      <c r="AJ242" s="232" t="n">
        <v>1</v>
      </c>
      <c r="AK242" s="232" t="n">
        <v>0</v>
      </c>
      <c r="AL242" s="232" t="n">
        <v>0</v>
      </c>
      <c r="AM242" s="232" t="n">
        <v>0</v>
      </c>
      <c r="AN242" s="232" t="n">
        <v>0</v>
      </c>
      <c r="AO242" s="232" t="n">
        <v>1</v>
      </c>
      <c r="AP242" s="232" t="n">
        <v>0</v>
      </c>
      <c r="AQ242" s="232" t="n">
        <v>0</v>
      </c>
      <c r="AR242" s="232" t="n">
        <v>0</v>
      </c>
      <c r="AS242" s="232" t="n">
        <v>0</v>
      </c>
      <c r="AT242" s="232" t="n">
        <v>1</v>
      </c>
      <c r="AU242" s="232" t="n">
        <v>0</v>
      </c>
      <c r="AV242" s="232" t="n">
        <v>0</v>
      </c>
      <c r="AW242" s="232" t="n">
        <v>0</v>
      </c>
      <c r="AX242" s="232" t="n">
        <v>0</v>
      </c>
      <c r="AY242" s="232" t="n">
        <v>1</v>
      </c>
      <c r="AZ242" s="232" t="n">
        <v>0</v>
      </c>
      <c r="BA242" s="232" t="n">
        <v>0</v>
      </c>
      <c r="BB242" s="232" t="n">
        <v>0</v>
      </c>
      <c r="BC242" s="232" t="n">
        <v>0</v>
      </c>
      <c r="BD242" s="232" t="n">
        <v>1</v>
      </c>
      <c r="BE242" s="232" t="n">
        <v>0</v>
      </c>
      <c r="BF242" s="232" t="n">
        <v>0</v>
      </c>
      <c r="BG242" s="232" t="n">
        <v>0</v>
      </c>
      <c r="BH242" s="232" t="n">
        <v>0</v>
      </c>
      <c r="BI242" s="232"/>
      <c r="BJ242" s="232"/>
      <c r="BK242" s="232"/>
      <c r="BM242" s="217"/>
      <c r="BN242" s="232"/>
      <c r="BO242" s="232"/>
      <c r="BP242" s="232"/>
      <c r="BS242" s="232"/>
      <c r="BT242" s="232"/>
      <c r="BU242" s="232"/>
      <c r="BW242" s="217"/>
      <c r="BX242" s="233"/>
      <c r="BY242" s="233"/>
      <c r="BZ242" s="233"/>
      <c r="CA242" s="233"/>
      <c r="CB242" s="234"/>
      <c r="CC242" s="233"/>
      <c r="CD242" s="233"/>
      <c r="CE242" s="233"/>
      <c r="CF242" s="233"/>
      <c r="CG242" s="234"/>
      <c r="CH242" s="233"/>
      <c r="CI242" s="233"/>
      <c r="CJ242" s="233"/>
      <c r="CK242" s="233"/>
      <c r="CL242" s="234"/>
      <c r="CM242" s="233"/>
      <c r="CN242" s="233"/>
      <c r="CO242" s="233"/>
      <c r="CP242" s="233"/>
      <c r="CQ242" s="234"/>
      <c r="CR242" s="233"/>
      <c r="CS242" s="233"/>
      <c r="CT242" s="233"/>
      <c r="CU242" s="233"/>
      <c r="CV242" s="234"/>
      <c r="CW242" s="233"/>
      <c r="CX242" s="233"/>
      <c r="CY242" s="233"/>
      <c r="CZ242" s="233"/>
      <c r="DA242" s="234"/>
      <c r="DB242" s="233"/>
      <c r="DC242" s="233"/>
      <c r="DD242" s="233"/>
      <c r="DE242" s="233"/>
      <c r="DF242" s="234"/>
      <c r="DG242" s="233"/>
      <c r="DH242" s="233"/>
      <c r="DI242" s="233"/>
      <c r="DJ242" s="233"/>
      <c r="DK242" s="234"/>
    </row>
    <row r="243" customFormat="false" ht="12.75" hidden="false" customHeight="false" outlineLevel="0" collapsed="false">
      <c r="A243" s="232" t="n">
        <v>1</v>
      </c>
      <c r="B243" s="232" t="n">
        <v>0</v>
      </c>
      <c r="C243" s="232" t="n">
        <v>0</v>
      </c>
      <c r="D243" s="232" t="n">
        <v>0</v>
      </c>
      <c r="E243" s="232" t="n">
        <v>0</v>
      </c>
      <c r="F243" s="232" t="n">
        <v>1</v>
      </c>
      <c r="G243" s="232" t="n">
        <v>0</v>
      </c>
      <c r="H243" s="232" t="n">
        <v>0</v>
      </c>
      <c r="I243" s="232" t="n">
        <v>0</v>
      </c>
      <c r="J243" s="235" t="n">
        <v>0</v>
      </c>
      <c r="K243" s="232" t="n">
        <v>1</v>
      </c>
      <c r="L243" s="232" t="n">
        <v>0</v>
      </c>
      <c r="M243" s="232" t="n">
        <v>0</v>
      </c>
      <c r="N243" s="232" t="n">
        <v>0</v>
      </c>
      <c r="O243" s="232" t="n">
        <v>0</v>
      </c>
      <c r="P243" s="232" t="n">
        <v>1</v>
      </c>
      <c r="Q243" s="232" t="n">
        <v>0</v>
      </c>
      <c r="R243" s="232" t="n">
        <v>0</v>
      </c>
      <c r="S243" s="232" t="n">
        <v>0</v>
      </c>
      <c r="T243" s="232" t="n">
        <v>0</v>
      </c>
      <c r="U243" s="231" t="n">
        <v>1</v>
      </c>
      <c r="V243" s="231" t="n">
        <v>0</v>
      </c>
      <c r="W243" s="231" t="n">
        <v>0</v>
      </c>
      <c r="X243" s="231" t="n">
        <v>0</v>
      </c>
      <c r="Y243" s="231" t="n">
        <v>0</v>
      </c>
      <c r="Z243" s="232" t="n">
        <v>1</v>
      </c>
      <c r="AA243" s="232" t="n">
        <v>0</v>
      </c>
      <c r="AB243" s="232" t="n">
        <v>0</v>
      </c>
      <c r="AC243" s="232" t="n">
        <v>0</v>
      </c>
      <c r="AD243" s="232" t="n">
        <v>0</v>
      </c>
      <c r="AE243" s="232" t="n">
        <v>1</v>
      </c>
      <c r="AF243" s="232" t="n">
        <v>0</v>
      </c>
      <c r="AG243" s="232" t="n">
        <v>0</v>
      </c>
      <c r="AH243" s="232" t="n">
        <v>0</v>
      </c>
      <c r="AI243" s="232" t="n">
        <v>0</v>
      </c>
      <c r="AJ243" s="232" t="n">
        <v>1</v>
      </c>
      <c r="AK243" s="232" t="n">
        <v>0</v>
      </c>
      <c r="AL243" s="232" t="n">
        <v>0</v>
      </c>
      <c r="AM243" s="232" t="n">
        <v>0</v>
      </c>
      <c r="AN243" s="232" t="n">
        <v>0</v>
      </c>
      <c r="AO243" s="232" t="n">
        <v>1</v>
      </c>
      <c r="AP243" s="232" t="n">
        <v>0</v>
      </c>
      <c r="AQ243" s="232" t="n">
        <v>0</v>
      </c>
      <c r="AR243" s="232" t="n">
        <v>0</v>
      </c>
      <c r="AS243" s="232" t="n">
        <v>0</v>
      </c>
      <c r="AT243" s="232" t="n">
        <v>1</v>
      </c>
      <c r="AU243" s="232" t="n">
        <v>0</v>
      </c>
      <c r="AV243" s="232" t="n">
        <v>0</v>
      </c>
      <c r="AW243" s="232" t="n">
        <v>0</v>
      </c>
      <c r="AX243" s="232" t="n">
        <v>0</v>
      </c>
      <c r="AY243" s="232" t="n">
        <v>1</v>
      </c>
      <c r="AZ243" s="232" t="n">
        <v>0</v>
      </c>
      <c r="BA243" s="232" t="n">
        <v>0</v>
      </c>
      <c r="BB243" s="232" t="n">
        <v>0</v>
      </c>
      <c r="BC243" s="232" t="n">
        <v>0</v>
      </c>
      <c r="BD243" s="232" t="n">
        <v>1</v>
      </c>
      <c r="BE243" s="232" t="n">
        <v>0</v>
      </c>
      <c r="BF243" s="232" t="n">
        <v>0</v>
      </c>
      <c r="BG243" s="232" t="n">
        <v>0</v>
      </c>
      <c r="BH243" s="232" t="n">
        <v>0</v>
      </c>
      <c r="BI243" s="232"/>
      <c r="BJ243" s="232"/>
      <c r="BK243" s="232"/>
      <c r="BM243" s="217"/>
      <c r="BN243" s="232"/>
      <c r="BO243" s="232"/>
      <c r="BP243" s="232"/>
      <c r="BS243" s="232"/>
      <c r="BT243" s="232"/>
      <c r="BU243" s="232"/>
      <c r="BW243" s="217"/>
      <c r="BX243" s="233"/>
      <c r="BY243" s="233"/>
      <c r="BZ243" s="233"/>
      <c r="CA243" s="233"/>
      <c r="CB243" s="234"/>
      <c r="CC243" s="233"/>
      <c r="CD243" s="233"/>
      <c r="CE243" s="233"/>
      <c r="CF243" s="233"/>
      <c r="CG243" s="234"/>
      <c r="CH243" s="233"/>
      <c r="CI243" s="233"/>
      <c r="CJ243" s="233"/>
      <c r="CK243" s="233"/>
      <c r="CL243" s="234"/>
      <c r="CM243" s="233"/>
      <c r="CN243" s="233"/>
      <c r="CO243" s="233"/>
      <c r="CP243" s="233"/>
      <c r="CQ243" s="234"/>
      <c r="CR243" s="233"/>
      <c r="CS243" s="233"/>
      <c r="CT243" s="233"/>
      <c r="CU243" s="233"/>
      <c r="CV243" s="234"/>
      <c r="CW243" s="233"/>
      <c r="CX243" s="233"/>
      <c r="CY243" s="233"/>
      <c r="CZ243" s="233"/>
      <c r="DA243" s="234"/>
      <c r="DB243" s="233"/>
      <c r="DC243" s="233"/>
      <c r="DD243" s="233"/>
      <c r="DE243" s="233"/>
      <c r="DF243" s="234"/>
      <c r="DG243" s="233"/>
      <c r="DH243" s="233"/>
      <c r="DI243" s="233"/>
      <c r="DJ243" s="233"/>
      <c r="DK243" s="234"/>
    </row>
    <row r="244" customFormat="false" ht="12.75" hidden="false" customHeight="false" outlineLevel="0" collapsed="false">
      <c r="A244" s="232" t="n">
        <v>1</v>
      </c>
      <c r="B244" s="232" t="n">
        <v>0</v>
      </c>
      <c r="C244" s="232" t="n">
        <v>0</v>
      </c>
      <c r="D244" s="232" t="n">
        <v>0</v>
      </c>
      <c r="E244" s="232" t="n">
        <v>0</v>
      </c>
      <c r="F244" s="232" t="n">
        <v>1</v>
      </c>
      <c r="G244" s="232" t="n">
        <v>0</v>
      </c>
      <c r="H244" s="232" t="n">
        <v>0</v>
      </c>
      <c r="I244" s="232" t="n">
        <v>0</v>
      </c>
      <c r="J244" s="235" t="n">
        <v>0</v>
      </c>
      <c r="K244" s="232" t="n">
        <v>1</v>
      </c>
      <c r="L244" s="232" t="n">
        <v>0</v>
      </c>
      <c r="M244" s="232" t="n">
        <v>0</v>
      </c>
      <c r="N244" s="232" t="n">
        <v>0</v>
      </c>
      <c r="O244" s="232" t="n">
        <v>0</v>
      </c>
      <c r="P244" s="232" t="n">
        <v>1</v>
      </c>
      <c r="Q244" s="232" t="n">
        <v>0</v>
      </c>
      <c r="R244" s="232" t="n">
        <v>0</v>
      </c>
      <c r="S244" s="232" t="n">
        <v>0</v>
      </c>
      <c r="T244" s="232" t="n">
        <v>0</v>
      </c>
      <c r="U244" s="231" t="n">
        <v>1</v>
      </c>
      <c r="V244" s="231" t="n">
        <v>0</v>
      </c>
      <c r="W244" s="231" t="n">
        <v>0</v>
      </c>
      <c r="X244" s="231" t="n">
        <v>0</v>
      </c>
      <c r="Y244" s="231" t="n">
        <v>0</v>
      </c>
      <c r="Z244" s="232" t="n">
        <v>1</v>
      </c>
      <c r="AA244" s="232" t="n">
        <v>0</v>
      </c>
      <c r="AB244" s="232" t="n">
        <v>0</v>
      </c>
      <c r="AC244" s="232" t="n">
        <v>0</v>
      </c>
      <c r="AD244" s="232" t="n">
        <v>0</v>
      </c>
      <c r="AE244" s="232" t="n">
        <v>1</v>
      </c>
      <c r="AF244" s="232" t="n">
        <v>0</v>
      </c>
      <c r="AG244" s="232" t="n">
        <v>0</v>
      </c>
      <c r="AH244" s="232" t="n">
        <v>0</v>
      </c>
      <c r="AI244" s="232" t="n">
        <v>0</v>
      </c>
      <c r="AJ244" s="232" t="n">
        <v>1</v>
      </c>
      <c r="AK244" s="232" t="n">
        <v>0</v>
      </c>
      <c r="AL244" s="232" t="n">
        <v>0</v>
      </c>
      <c r="AM244" s="232" t="n">
        <v>0</v>
      </c>
      <c r="AN244" s="232" t="n">
        <v>0</v>
      </c>
      <c r="AO244" s="232" t="n">
        <v>1</v>
      </c>
      <c r="AP244" s="232" t="n">
        <v>0</v>
      </c>
      <c r="AQ244" s="232" t="n">
        <v>0</v>
      </c>
      <c r="AR244" s="232" t="n">
        <v>0</v>
      </c>
      <c r="AS244" s="232" t="n">
        <v>0</v>
      </c>
      <c r="AT244" s="232" t="n">
        <v>1</v>
      </c>
      <c r="AU244" s="232" t="n">
        <v>0</v>
      </c>
      <c r="AV244" s="232" t="n">
        <v>0</v>
      </c>
      <c r="AW244" s="232" t="n">
        <v>0</v>
      </c>
      <c r="AX244" s="232" t="n">
        <v>0</v>
      </c>
      <c r="AY244" s="232" t="n">
        <v>1</v>
      </c>
      <c r="AZ244" s="232" t="n">
        <v>0</v>
      </c>
      <c r="BA244" s="232" t="n">
        <v>0</v>
      </c>
      <c r="BB244" s="232" t="n">
        <v>0</v>
      </c>
      <c r="BC244" s="232" t="n">
        <v>0</v>
      </c>
      <c r="BD244" s="232" t="n">
        <v>1</v>
      </c>
      <c r="BE244" s="232" t="n">
        <v>0</v>
      </c>
      <c r="BF244" s="232" t="n">
        <v>0</v>
      </c>
      <c r="BG244" s="232" t="n">
        <v>0</v>
      </c>
      <c r="BH244" s="232" t="n">
        <v>0</v>
      </c>
      <c r="BI244" s="232"/>
      <c r="BJ244" s="232"/>
      <c r="BK244" s="232"/>
      <c r="BM244" s="217"/>
      <c r="BN244" s="232"/>
      <c r="BO244" s="232"/>
      <c r="BP244" s="232"/>
      <c r="BS244" s="232"/>
      <c r="BT244" s="232"/>
      <c r="BU244" s="232"/>
      <c r="BW244" s="217"/>
      <c r="BX244" s="233"/>
      <c r="BY244" s="233"/>
      <c r="BZ244" s="233"/>
      <c r="CA244" s="233"/>
      <c r="CB244" s="234"/>
      <c r="CC244" s="233"/>
      <c r="CD244" s="233"/>
      <c r="CE244" s="233"/>
      <c r="CF244" s="233"/>
      <c r="CG244" s="234"/>
      <c r="CH244" s="233"/>
      <c r="CI244" s="233"/>
      <c r="CJ244" s="233"/>
      <c r="CK244" s="233"/>
      <c r="CL244" s="234"/>
      <c r="CM244" s="233"/>
      <c r="CN244" s="233"/>
      <c r="CO244" s="233"/>
      <c r="CP244" s="233"/>
      <c r="CQ244" s="234"/>
      <c r="CR244" s="233"/>
      <c r="CS244" s="233"/>
      <c r="CT244" s="233"/>
      <c r="CU244" s="233"/>
      <c r="CV244" s="234"/>
      <c r="CW244" s="233"/>
      <c r="CX244" s="233"/>
      <c r="CY244" s="233"/>
      <c r="CZ244" s="233"/>
      <c r="DA244" s="234"/>
      <c r="DB244" s="233"/>
      <c r="DC244" s="233"/>
      <c r="DD244" s="233"/>
      <c r="DE244" s="233"/>
      <c r="DF244" s="234"/>
      <c r="DG244" s="233"/>
      <c r="DH244" s="233"/>
      <c r="DI244" s="233"/>
      <c r="DJ244" s="233"/>
      <c r="DK244" s="234"/>
    </row>
    <row r="245" customFormat="false" ht="12.75" hidden="false" customHeight="false" outlineLevel="0" collapsed="false">
      <c r="A245" s="232" t="n">
        <v>1</v>
      </c>
      <c r="B245" s="232" t="n">
        <v>0</v>
      </c>
      <c r="C245" s="232" t="n">
        <v>0</v>
      </c>
      <c r="D245" s="232" t="n">
        <v>0</v>
      </c>
      <c r="E245" s="232" t="n">
        <v>0</v>
      </c>
      <c r="F245" s="232" t="n">
        <v>1</v>
      </c>
      <c r="G245" s="232" t="n">
        <v>0</v>
      </c>
      <c r="H245" s="232" t="n">
        <v>0</v>
      </c>
      <c r="I245" s="232" t="n">
        <v>0</v>
      </c>
      <c r="J245" s="235" t="n">
        <v>0</v>
      </c>
      <c r="K245" s="232" t="n">
        <v>1</v>
      </c>
      <c r="L245" s="232" t="n">
        <v>0</v>
      </c>
      <c r="M245" s="232" t="n">
        <v>0</v>
      </c>
      <c r="N245" s="232" t="n">
        <v>0</v>
      </c>
      <c r="O245" s="232" t="n">
        <v>0</v>
      </c>
      <c r="P245" s="232" t="n">
        <v>1</v>
      </c>
      <c r="Q245" s="232" t="n">
        <v>0</v>
      </c>
      <c r="R245" s="232" t="n">
        <v>0</v>
      </c>
      <c r="S245" s="232" t="n">
        <v>0</v>
      </c>
      <c r="T245" s="232" t="n">
        <v>0</v>
      </c>
      <c r="U245" s="231" t="n">
        <v>1</v>
      </c>
      <c r="V245" s="231" t="n">
        <v>0</v>
      </c>
      <c r="W245" s="231" t="n">
        <v>0</v>
      </c>
      <c r="X245" s="231" t="n">
        <v>0</v>
      </c>
      <c r="Y245" s="231" t="n">
        <v>0</v>
      </c>
      <c r="Z245" s="232" t="n">
        <v>1</v>
      </c>
      <c r="AA245" s="232" t="n">
        <v>0</v>
      </c>
      <c r="AB245" s="232" t="n">
        <v>0</v>
      </c>
      <c r="AC245" s="232" t="n">
        <v>0</v>
      </c>
      <c r="AD245" s="232" t="n">
        <v>0</v>
      </c>
      <c r="AE245" s="232" t="n">
        <v>1</v>
      </c>
      <c r="AF245" s="232" t="n">
        <v>0</v>
      </c>
      <c r="AG245" s="232" t="n">
        <v>0</v>
      </c>
      <c r="AH245" s="232" t="n">
        <v>0</v>
      </c>
      <c r="AI245" s="232" t="n">
        <v>0</v>
      </c>
      <c r="AJ245" s="232" t="n">
        <v>1</v>
      </c>
      <c r="AK245" s="232" t="n">
        <v>0</v>
      </c>
      <c r="AL245" s="232" t="n">
        <v>0</v>
      </c>
      <c r="AM245" s="232" t="n">
        <v>0</v>
      </c>
      <c r="AN245" s="232" t="n">
        <v>0</v>
      </c>
      <c r="AO245" s="232" t="n">
        <v>1</v>
      </c>
      <c r="AP245" s="232" t="n">
        <v>0</v>
      </c>
      <c r="AQ245" s="232" t="n">
        <v>0</v>
      </c>
      <c r="AR245" s="232" t="n">
        <v>0</v>
      </c>
      <c r="AS245" s="232" t="n">
        <v>0</v>
      </c>
      <c r="AT245" s="232" t="n">
        <v>1</v>
      </c>
      <c r="AU245" s="232" t="n">
        <v>0</v>
      </c>
      <c r="AV245" s="232" t="n">
        <v>0</v>
      </c>
      <c r="AW245" s="232" t="n">
        <v>0</v>
      </c>
      <c r="AX245" s="232" t="n">
        <v>0</v>
      </c>
      <c r="AY245" s="232" t="n">
        <v>1</v>
      </c>
      <c r="AZ245" s="232" t="n">
        <v>0</v>
      </c>
      <c r="BA245" s="232" t="n">
        <v>0</v>
      </c>
      <c r="BB245" s="232" t="n">
        <v>0</v>
      </c>
      <c r="BC245" s="232" t="n">
        <v>0</v>
      </c>
      <c r="BD245" s="232" t="n">
        <v>1</v>
      </c>
      <c r="BE245" s="232" t="n">
        <v>0</v>
      </c>
      <c r="BF245" s="232" t="n">
        <v>0</v>
      </c>
      <c r="BG245" s="232" t="n">
        <v>0</v>
      </c>
      <c r="BH245" s="232" t="n">
        <v>0</v>
      </c>
      <c r="BI245" s="232"/>
      <c r="BJ245" s="232"/>
      <c r="BK245" s="232"/>
      <c r="BM245" s="217"/>
      <c r="BN245" s="232"/>
      <c r="BO245" s="232"/>
      <c r="BP245" s="232"/>
      <c r="BS245" s="232"/>
      <c r="BT245" s="232"/>
      <c r="BU245" s="232"/>
      <c r="BW245" s="217"/>
      <c r="BX245" s="233"/>
      <c r="BY245" s="233"/>
      <c r="BZ245" s="233"/>
      <c r="CA245" s="233"/>
      <c r="CB245" s="234"/>
      <c r="CC245" s="233"/>
      <c r="CD245" s="233"/>
      <c r="CE245" s="233"/>
      <c r="CF245" s="233"/>
      <c r="CG245" s="234"/>
      <c r="CH245" s="233"/>
      <c r="CI245" s="233"/>
      <c r="CJ245" s="233"/>
      <c r="CK245" s="233"/>
      <c r="CL245" s="234"/>
      <c r="CM245" s="233"/>
      <c r="CN245" s="233"/>
      <c r="CO245" s="233"/>
      <c r="CP245" s="233"/>
      <c r="CQ245" s="234"/>
      <c r="CR245" s="233"/>
      <c r="CS245" s="233"/>
      <c r="CT245" s="233"/>
      <c r="CU245" s="233"/>
      <c r="CV245" s="234"/>
      <c r="CW245" s="233"/>
      <c r="CX245" s="233"/>
      <c r="CY245" s="233"/>
      <c r="CZ245" s="233"/>
      <c r="DA245" s="234"/>
      <c r="DB245" s="233"/>
      <c r="DC245" s="233"/>
      <c r="DD245" s="233"/>
      <c r="DE245" s="233"/>
      <c r="DF245" s="234"/>
      <c r="DG245" s="233"/>
      <c r="DH245" s="233"/>
      <c r="DI245" s="233"/>
      <c r="DJ245" s="233"/>
      <c r="DK245" s="234"/>
    </row>
    <row r="246" customFormat="false" ht="12.75" hidden="false" customHeight="false" outlineLevel="0" collapsed="false">
      <c r="A246" s="232" t="n">
        <v>1</v>
      </c>
      <c r="B246" s="232" t="n">
        <v>0</v>
      </c>
      <c r="C246" s="232" t="n">
        <v>0</v>
      </c>
      <c r="D246" s="232" t="n">
        <v>0</v>
      </c>
      <c r="E246" s="232" t="n">
        <v>0</v>
      </c>
      <c r="F246" s="232" t="n">
        <v>1</v>
      </c>
      <c r="G246" s="232" t="n">
        <v>0</v>
      </c>
      <c r="H246" s="232" t="n">
        <v>0</v>
      </c>
      <c r="I246" s="232" t="n">
        <v>0</v>
      </c>
      <c r="J246" s="235" t="n">
        <v>0</v>
      </c>
      <c r="K246" s="232" t="n">
        <v>1</v>
      </c>
      <c r="L246" s="232" t="n">
        <v>0</v>
      </c>
      <c r="M246" s="232" t="n">
        <v>0</v>
      </c>
      <c r="N246" s="232" t="n">
        <v>0</v>
      </c>
      <c r="O246" s="232" t="n">
        <v>0</v>
      </c>
      <c r="P246" s="232" t="n">
        <v>1</v>
      </c>
      <c r="Q246" s="232" t="n">
        <v>0</v>
      </c>
      <c r="R246" s="232" t="n">
        <v>0</v>
      </c>
      <c r="S246" s="232" t="n">
        <v>0</v>
      </c>
      <c r="T246" s="232" t="n">
        <v>0</v>
      </c>
      <c r="U246" s="231" t="n">
        <v>1</v>
      </c>
      <c r="V246" s="231" t="n">
        <v>0</v>
      </c>
      <c r="W246" s="231" t="n">
        <v>0</v>
      </c>
      <c r="X246" s="231" t="n">
        <v>0</v>
      </c>
      <c r="Y246" s="231" t="n">
        <v>0</v>
      </c>
      <c r="Z246" s="232" t="n">
        <v>1</v>
      </c>
      <c r="AA246" s="232" t="n">
        <v>0</v>
      </c>
      <c r="AB246" s="232" t="n">
        <v>0</v>
      </c>
      <c r="AC246" s="232" t="n">
        <v>0</v>
      </c>
      <c r="AD246" s="232" t="n">
        <v>0</v>
      </c>
      <c r="AE246" s="232" t="n">
        <v>1</v>
      </c>
      <c r="AF246" s="232" t="n">
        <v>0</v>
      </c>
      <c r="AG246" s="232" t="n">
        <v>0</v>
      </c>
      <c r="AH246" s="232" t="n">
        <v>0</v>
      </c>
      <c r="AI246" s="232" t="n">
        <v>0</v>
      </c>
      <c r="AJ246" s="232" t="n">
        <v>1</v>
      </c>
      <c r="AK246" s="232" t="n">
        <v>0</v>
      </c>
      <c r="AL246" s="232" t="n">
        <v>0</v>
      </c>
      <c r="AM246" s="232" t="n">
        <v>0</v>
      </c>
      <c r="AN246" s="232" t="n">
        <v>0</v>
      </c>
      <c r="AO246" s="232" t="n">
        <v>1</v>
      </c>
      <c r="AP246" s="232" t="n">
        <v>0</v>
      </c>
      <c r="AQ246" s="232" t="n">
        <v>0</v>
      </c>
      <c r="AR246" s="232" t="n">
        <v>0</v>
      </c>
      <c r="AS246" s="232" t="n">
        <v>0</v>
      </c>
      <c r="AT246" s="232" t="n">
        <v>1</v>
      </c>
      <c r="AU246" s="232" t="n">
        <v>0</v>
      </c>
      <c r="AV246" s="232" t="n">
        <v>0</v>
      </c>
      <c r="AW246" s="232" t="n">
        <v>0</v>
      </c>
      <c r="AX246" s="232" t="n">
        <v>0</v>
      </c>
      <c r="AY246" s="232" t="n">
        <v>1</v>
      </c>
      <c r="AZ246" s="232" t="n">
        <v>0</v>
      </c>
      <c r="BA246" s="232" t="n">
        <v>0</v>
      </c>
      <c r="BB246" s="232" t="n">
        <v>0</v>
      </c>
      <c r="BC246" s="232" t="n">
        <v>0</v>
      </c>
      <c r="BD246" s="232" t="n">
        <v>1</v>
      </c>
      <c r="BE246" s="232" t="n">
        <v>0</v>
      </c>
      <c r="BF246" s="232" t="n">
        <v>0</v>
      </c>
      <c r="BG246" s="232" t="n">
        <v>0</v>
      </c>
      <c r="BH246" s="232" t="n">
        <v>0</v>
      </c>
      <c r="BI246" s="232"/>
      <c r="BJ246" s="232"/>
      <c r="BK246" s="232"/>
      <c r="BM246" s="217"/>
      <c r="BN246" s="232"/>
      <c r="BO246" s="232"/>
      <c r="BP246" s="232"/>
      <c r="BS246" s="232"/>
      <c r="BT246" s="232"/>
      <c r="BU246" s="232"/>
      <c r="BW246" s="217"/>
      <c r="BX246" s="233"/>
      <c r="BY246" s="233"/>
      <c r="BZ246" s="233"/>
      <c r="CA246" s="233"/>
      <c r="CB246" s="234"/>
      <c r="CC246" s="233"/>
      <c r="CD246" s="233"/>
      <c r="CE246" s="233"/>
      <c r="CF246" s="233"/>
      <c r="CG246" s="234"/>
      <c r="CH246" s="233"/>
      <c r="CI246" s="233"/>
      <c r="CJ246" s="233"/>
      <c r="CK246" s="233"/>
      <c r="CL246" s="234"/>
      <c r="CM246" s="233"/>
      <c r="CN246" s="233"/>
      <c r="CO246" s="233"/>
      <c r="CP246" s="233"/>
      <c r="CQ246" s="234"/>
      <c r="CR246" s="233"/>
      <c r="CS246" s="233"/>
      <c r="CT246" s="233"/>
      <c r="CU246" s="233"/>
      <c r="CV246" s="234"/>
      <c r="CW246" s="233"/>
      <c r="CX246" s="233"/>
      <c r="CY246" s="233"/>
      <c r="CZ246" s="233"/>
      <c r="DA246" s="234"/>
      <c r="DB246" s="233"/>
      <c r="DC246" s="233"/>
      <c r="DD246" s="233"/>
      <c r="DE246" s="233"/>
      <c r="DF246" s="234"/>
      <c r="DG246" s="233"/>
      <c r="DH246" s="233"/>
      <c r="DI246" s="233"/>
      <c r="DJ246" s="233"/>
      <c r="DK246" s="234"/>
    </row>
    <row r="247" customFormat="false" ht="12.75" hidden="false" customHeight="false" outlineLevel="0" collapsed="false">
      <c r="A247" s="232" t="n">
        <v>1</v>
      </c>
      <c r="B247" s="232" t="n">
        <v>0</v>
      </c>
      <c r="C247" s="232" t="n">
        <v>0</v>
      </c>
      <c r="D247" s="232" t="n">
        <v>0</v>
      </c>
      <c r="E247" s="232" t="n">
        <v>0</v>
      </c>
      <c r="F247" s="232" t="n">
        <v>1</v>
      </c>
      <c r="G247" s="232" t="n">
        <v>0</v>
      </c>
      <c r="H247" s="232" t="n">
        <v>0</v>
      </c>
      <c r="I247" s="232" t="n">
        <v>0</v>
      </c>
      <c r="J247" s="235" t="n">
        <v>0</v>
      </c>
      <c r="K247" s="232" t="n">
        <v>1</v>
      </c>
      <c r="L247" s="232" t="n">
        <v>0</v>
      </c>
      <c r="M247" s="232" t="n">
        <v>0</v>
      </c>
      <c r="N247" s="232" t="n">
        <v>0</v>
      </c>
      <c r="O247" s="232" t="n">
        <v>0</v>
      </c>
      <c r="P247" s="232" t="n">
        <v>1</v>
      </c>
      <c r="Q247" s="232" t="n">
        <v>0</v>
      </c>
      <c r="R247" s="232" t="n">
        <v>0</v>
      </c>
      <c r="S247" s="232" t="n">
        <v>0</v>
      </c>
      <c r="T247" s="232" t="n">
        <v>0</v>
      </c>
      <c r="U247" s="231" t="n">
        <v>1</v>
      </c>
      <c r="V247" s="231" t="n">
        <v>0</v>
      </c>
      <c r="W247" s="231" t="n">
        <v>0</v>
      </c>
      <c r="X247" s="231" t="n">
        <v>0</v>
      </c>
      <c r="Y247" s="231" t="n">
        <v>0</v>
      </c>
      <c r="Z247" s="232" t="n">
        <v>1</v>
      </c>
      <c r="AA247" s="232" t="n">
        <v>0</v>
      </c>
      <c r="AB247" s="232" t="n">
        <v>0</v>
      </c>
      <c r="AC247" s="232" t="n">
        <v>0</v>
      </c>
      <c r="AD247" s="232" t="n">
        <v>0</v>
      </c>
      <c r="AE247" s="232" t="n">
        <v>1</v>
      </c>
      <c r="AF247" s="232" t="n">
        <v>0</v>
      </c>
      <c r="AG247" s="232" t="n">
        <v>0</v>
      </c>
      <c r="AH247" s="232" t="n">
        <v>0</v>
      </c>
      <c r="AI247" s="232" t="n">
        <v>0</v>
      </c>
      <c r="AJ247" s="232" t="n">
        <v>1</v>
      </c>
      <c r="AK247" s="232" t="n">
        <v>0</v>
      </c>
      <c r="AL247" s="232" t="n">
        <v>0</v>
      </c>
      <c r="AM247" s="232" t="n">
        <v>0</v>
      </c>
      <c r="AN247" s="232" t="n">
        <v>0</v>
      </c>
      <c r="AO247" s="232" t="n">
        <v>1</v>
      </c>
      <c r="AP247" s="232" t="n">
        <v>0</v>
      </c>
      <c r="AQ247" s="232" t="n">
        <v>0</v>
      </c>
      <c r="AR247" s="232" t="n">
        <v>0</v>
      </c>
      <c r="AS247" s="232" t="n">
        <v>0</v>
      </c>
      <c r="AT247" s="232" t="n">
        <v>1</v>
      </c>
      <c r="AU247" s="232" t="n">
        <v>0</v>
      </c>
      <c r="AV247" s="232" t="n">
        <v>0</v>
      </c>
      <c r="AW247" s="232" t="n">
        <v>0</v>
      </c>
      <c r="AX247" s="232" t="n">
        <v>0</v>
      </c>
      <c r="AY247" s="232" t="n">
        <v>1</v>
      </c>
      <c r="AZ247" s="232" t="n">
        <v>0</v>
      </c>
      <c r="BA247" s="232" t="n">
        <v>0</v>
      </c>
      <c r="BB247" s="232" t="n">
        <v>0</v>
      </c>
      <c r="BC247" s="232" t="n">
        <v>0</v>
      </c>
      <c r="BD247" s="232" t="n">
        <v>1</v>
      </c>
      <c r="BE247" s="232" t="n">
        <v>0</v>
      </c>
      <c r="BF247" s="232" t="n">
        <v>0</v>
      </c>
      <c r="BG247" s="232" t="n">
        <v>0</v>
      </c>
      <c r="BH247" s="232" t="n">
        <v>0</v>
      </c>
      <c r="BI247" s="232"/>
      <c r="BJ247" s="232"/>
      <c r="BK247" s="232"/>
      <c r="BM247" s="217"/>
      <c r="BN247" s="232"/>
      <c r="BO247" s="232"/>
      <c r="BP247" s="232"/>
      <c r="BS247" s="232"/>
      <c r="BT247" s="232"/>
      <c r="BU247" s="232"/>
      <c r="BW247" s="217"/>
      <c r="BX247" s="233"/>
      <c r="BY247" s="233"/>
      <c r="BZ247" s="233"/>
      <c r="CA247" s="233"/>
      <c r="CB247" s="234"/>
      <c r="CC247" s="233"/>
      <c r="CD247" s="233"/>
      <c r="CE247" s="233"/>
      <c r="CF247" s="233"/>
      <c r="CG247" s="234"/>
      <c r="CH247" s="233"/>
      <c r="CI247" s="233"/>
      <c r="CJ247" s="233"/>
      <c r="CK247" s="233"/>
      <c r="CL247" s="234"/>
      <c r="CM247" s="233"/>
      <c r="CN247" s="233"/>
      <c r="CO247" s="233"/>
      <c r="CP247" s="233"/>
      <c r="CQ247" s="234"/>
      <c r="CR247" s="233"/>
      <c r="CS247" s="233"/>
      <c r="CT247" s="233"/>
      <c r="CU247" s="233"/>
      <c r="CV247" s="234"/>
      <c r="CW247" s="233"/>
      <c r="CX247" s="233"/>
      <c r="CY247" s="233"/>
      <c r="CZ247" s="233"/>
      <c r="DA247" s="234"/>
      <c r="DB247" s="233"/>
      <c r="DC247" s="233"/>
      <c r="DD247" s="233"/>
      <c r="DE247" s="233"/>
      <c r="DF247" s="234"/>
      <c r="DG247" s="233"/>
      <c r="DH247" s="233"/>
      <c r="DI247" s="233"/>
      <c r="DJ247" s="233"/>
      <c r="DK247" s="234"/>
    </row>
    <row r="248" customFormat="false" ht="12.75" hidden="false" customHeight="false" outlineLevel="0" collapsed="false">
      <c r="A248" s="232" t="n">
        <v>1</v>
      </c>
      <c r="B248" s="232" t="n">
        <v>0</v>
      </c>
      <c r="C248" s="232" t="n">
        <v>0</v>
      </c>
      <c r="D248" s="232" t="n">
        <v>0</v>
      </c>
      <c r="E248" s="232" t="n">
        <v>0</v>
      </c>
      <c r="F248" s="232" t="n">
        <v>1</v>
      </c>
      <c r="G248" s="232" t="n">
        <v>0</v>
      </c>
      <c r="H248" s="232" t="n">
        <v>0</v>
      </c>
      <c r="I248" s="232" t="n">
        <v>0</v>
      </c>
      <c r="J248" s="235" t="n">
        <v>0</v>
      </c>
      <c r="K248" s="232" t="n">
        <v>1</v>
      </c>
      <c r="L248" s="232" t="n">
        <v>0</v>
      </c>
      <c r="M248" s="232" t="n">
        <v>0</v>
      </c>
      <c r="N248" s="232" t="n">
        <v>0</v>
      </c>
      <c r="O248" s="232" t="n">
        <v>0</v>
      </c>
      <c r="P248" s="232" t="n">
        <v>1</v>
      </c>
      <c r="Q248" s="232" t="n">
        <v>0</v>
      </c>
      <c r="R248" s="232" t="n">
        <v>0</v>
      </c>
      <c r="S248" s="232" t="n">
        <v>0</v>
      </c>
      <c r="T248" s="232" t="n">
        <v>0</v>
      </c>
      <c r="U248" s="231" t="n">
        <v>1</v>
      </c>
      <c r="V248" s="231" t="n">
        <v>0</v>
      </c>
      <c r="W248" s="231" t="n">
        <v>0</v>
      </c>
      <c r="X248" s="231" t="n">
        <v>0</v>
      </c>
      <c r="Y248" s="231" t="n">
        <v>0</v>
      </c>
      <c r="Z248" s="232" t="n">
        <v>1</v>
      </c>
      <c r="AA248" s="232" t="n">
        <v>0</v>
      </c>
      <c r="AB248" s="232" t="n">
        <v>0</v>
      </c>
      <c r="AC248" s="232" t="n">
        <v>0</v>
      </c>
      <c r="AD248" s="232" t="n">
        <v>0</v>
      </c>
      <c r="AE248" s="232" t="n">
        <v>1</v>
      </c>
      <c r="AF248" s="232" t="n">
        <v>0</v>
      </c>
      <c r="AG248" s="232" t="n">
        <v>0</v>
      </c>
      <c r="AH248" s="232" t="n">
        <v>0</v>
      </c>
      <c r="AI248" s="232" t="n">
        <v>0</v>
      </c>
      <c r="AJ248" s="232" t="n">
        <v>1</v>
      </c>
      <c r="AK248" s="232" t="n">
        <v>0</v>
      </c>
      <c r="AL248" s="232" t="n">
        <v>0</v>
      </c>
      <c r="AM248" s="232" t="n">
        <v>0</v>
      </c>
      <c r="AN248" s="232" t="n">
        <v>0</v>
      </c>
      <c r="AO248" s="232" t="n">
        <v>1</v>
      </c>
      <c r="AP248" s="232" t="n">
        <v>0</v>
      </c>
      <c r="AQ248" s="232" t="n">
        <v>0</v>
      </c>
      <c r="AR248" s="232" t="n">
        <v>0</v>
      </c>
      <c r="AS248" s="232" t="n">
        <v>0</v>
      </c>
      <c r="AT248" s="232" t="n">
        <v>1</v>
      </c>
      <c r="AU248" s="232" t="n">
        <v>0</v>
      </c>
      <c r="AV248" s="232" t="n">
        <v>0</v>
      </c>
      <c r="AW248" s="232" t="n">
        <v>0</v>
      </c>
      <c r="AX248" s="232" t="n">
        <v>0</v>
      </c>
      <c r="AY248" s="232" t="n">
        <v>1</v>
      </c>
      <c r="AZ248" s="232" t="n">
        <v>0</v>
      </c>
      <c r="BA248" s="232" t="n">
        <v>0</v>
      </c>
      <c r="BB248" s="232" t="n">
        <v>0</v>
      </c>
      <c r="BC248" s="232" t="n">
        <v>0</v>
      </c>
      <c r="BD248" s="232" t="n">
        <v>1</v>
      </c>
      <c r="BE248" s="232" t="n">
        <v>0</v>
      </c>
      <c r="BF248" s="232" t="n">
        <v>0</v>
      </c>
      <c r="BG248" s="232" t="n">
        <v>0</v>
      </c>
      <c r="BH248" s="232" t="n">
        <v>0</v>
      </c>
      <c r="BI248" s="232"/>
      <c r="BJ248" s="232"/>
      <c r="BK248" s="232"/>
      <c r="BM248" s="217"/>
      <c r="BN248" s="232"/>
      <c r="BO248" s="232"/>
      <c r="BP248" s="232"/>
      <c r="BS248" s="232"/>
      <c r="BT248" s="232"/>
      <c r="BU248" s="232"/>
      <c r="BW248" s="217"/>
      <c r="BX248" s="233"/>
      <c r="BY248" s="233"/>
      <c r="BZ248" s="233"/>
      <c r="CA248" s="233"/>
      <c r="CB248" s="234"/>
      <c r="CC248" s="233"/>
      <c r="CD248" s="233"/>
      <c r="CE248" s="233"/>
      <c r="CF248" s="233"/>
      <c r="CG248" s="234"/>
      <c r="CH248" s="233"/>
      <c r="CI248" s="233"/>
      <c r="CJ248" s="233"/>
      <c r="CK248" s="233"/>
      <c r="CL248" s="234"/>
      <c r="CM248" s="233"/>
      <c r="CN248" s="233"/>
      <c r="CO248" s="233"/>
      <c r="CP248" s="233"/>
      <c r="CQ248" s="234"/>
      <c r="CR248" s="233"/>
      <c r="CS248" s="233"/>
      <c r="CT248" s="233"/>
      <c r="CU248" s="233"/>
      <c r="CV248" s="234"/>
      <c r="CW248" s="233"/>
      <c r="CX248" s="233"/>
      <c r="CY248" s="233"/>
      <c r="CZ248" s="233"/>
      <c r="DA248" s="234"/>
      <c r="DB248" s="233"/>
      <c r="DC248" s="233"/>
      <c r="DD248" s="233"/>
      <c r="DE248" s="233"/>
      <c r="DF248" s="234"/>
      <c r="DG248" s="233"/>
      <c r="DH248" s="233"/>
      <c r="DI248" s="233"/>
      <c r="DJ248" s="233"/>
      <c r="DK248" s="234"/>
    </row>
    <row r="249" customFormat="false" ht="12.75" hidden="false" customHeight="false" outlineLevel="0" collapsed="false">
      <c r="A249" s="232" t="n">
        <v>1</v>
      </c>
      <c r="B249" s="232" t="n">
        <v>0</v>
      </c>
      <c r="C249" s="232" t="n">
        <v>0</v>
      </c>
      <c r="D249" s="232" t="n">
        <v>0</v>
      </c>
      <c r="E249" s="232" t="n">
        <v>0</v>
      </c>
      <c r="F249" s="232" t="n">
        <v>1</v>
      </c>
      <c r="G249" s="232" t="n">
        <v>0</v>
      </c>
      <c r="H249" s="232" t="n">
        <v>0</v>
      </c>
      <c r="I249" s="232" t="n">
        <v>0</v>
      </c>
      <c r="J249" s="235" t="n">
        <v>0</v>
      </c>
      <c r="K249" s="232" t="n">
        <v>1</v>
      </c>
      <c r="L249" s="232" t="n">
        <v>0</v>
      </c>
      <c r="M249" s="232" t="n">
        <v>0</v>
      </c>
      <c r="N249" s="232" t="n">
        <v>0</v>
      </c>
      <c r="O249" s="232" t="n">
        <v>0</v>
      </c>
      <c r="P249" s="232" t="n">
        <v>1</v>
      </c>
      <c r="Q249" s="232" t="n">
        <v>0</v>
      </c>
      <c r="R249" s="232" t="n">
        <v>0</v>
      </c>
      <c r="S249" s="232" t="n">
        <v>0</v>
      </c>
      <c r="T249" s="232" t="n">
        <v>0</v>
      </c>
      <c r="U249" s="231" t="n">
        <v>1</v>
      </c>
      <c r="V249" s="231" t="n">
        <v>0</v>
      </c>
      <c r="W249" s="231" t="n">
        <v>0</v>
      </c>
      <c r="X249" s="231" t="n">
        <v>0</v>
      </c>
      <c r="Y249" s="231" t="n">
        <v>0</v>
      </c>
      <c r="Z249" s="232" t="n">
        <v>1</v>
      </c>
      <c r="AA249" s="232" t="n">
        <v>0</v>
      </c>
      <c r="AB249" s="232" t="n">
        <v>0</v>
      </c>
      <c r="AC249" s="232" t="n">
        <v>0</v>
      </c>
      <c r="AD249" s="232" t="n">
        <v>0</v>
      </c>
      <c r="AE249" s="232" t="n">
        <v>1</v>
      </c>
      <c r="AF249" s="232" t="n">
        <v>0</v>
      </c>
      <c r="AG249" s="232" t="n">
        <v>0</v>
      </c>
      <c r="AH249" s="232" t="n">
        <v>0</v>
      </c>
      <c r="AI249" s="232" t="n">
        <v>0</v>
      </c>
      <c r="AJ249" s="232" t="n">
        <v>1</v>
      </c>
      <c r="AK249" s="232" t="n">
        <v>0</v>
      </c>
      <c r="AL249" s="232" t="n">
        <v>0</v>
      </c>
      <c r="AM249" s="232" t="n">
        <v>0</v>
      </c>
      <c r="AN249" s="232" t="n">
        <v>0</v>
      </c>
      <c r="AO249" s="232" t="n">
        <v>1</v>
      </c>
      <c r="AP249" s="232" t="n">
        <v>0</v>
      </c>
      <c r="AQ249" s="232" t="n">
        <v>0</v>
      </c>
      <c r="AR249" s="232" t="n">
        <v>0</v>
      </c>
      <c r="AS249" s="232" t="n">
        <v>0</v>
      </c>
      <c r="AT249" s="232" t="n">
        <v>1</v>
      </c>
      <c r="AU249" s="232" t="n">
        <v>0</v>
      </c>
      <c r="AV249" s="232" t="n">
        <v>0</v>
      </c>
      <c r="AW249" s="232" t="n">
        <v>0</v>
      </c>
      <c r="AX249" s="232" t="n">
        <v>0</v>
      </c>
      <c r="AY249" s="232" t="n">
        <v>1</v>
      </c>
      <c r="AZ249" s="232" t="n">
        <v>0</v>
      </c>
      <c r="BA249" s="232" t="n">
        <v>0</v>
      </c>
      <c r="BB249" s="232" t="n">
        <v>0</v>
      </c>
      <c r="BC249" s="232" t="n">
        <v>0</v>
      </c>
      <c r="BD249" s="232" t="n">
        <v>1</v>
      </c>
      <c r="BE249" s="232" t="n">
        <v>0</v>
      </c>
      <c r="BF249" s="232" t="n">
        <v>0</v>
      </c>
      <c r="BG249" s="232" t="n">
        <v>0</v>
      </c>
      <c r="BH249" s="232" t="n">
        <v>0</v>
      </c>
      <c r="BI249" s="232"/>
      <c r="BJ249" s="232"/>
      <c r="BK249" s="232"/>
      <c r="BM249" s="217"/>
      <c r="BN249" s="232"/>
      <c r="BO249" s="232"/>
      <c r="BP249" s="232"/>
      <c r="BS249" s="232"/>
      <c r="BT249" s="232"/>
      <c r="BU249" s="232"/>
      <c r="BW249" s="217"/>
      <c r="BX249" s="233"/>
      <c r="BY249" s="233"/>
      <c r="BZ249" s="233"/>
      <c r="CA249" s="233"/>
      <c r="CB249" s="234"/>
      <c r="CC249" s="233"/>
      <c r="CD249" s="233"/>
      <c r="CE249" s="233"/>
      <c r="CF249" s="233"/>
      <c r="CG249" s="234"/>
      <c r="CH249" s="233"/>
      <c r="CI249" s="233"/>
      <c r="CJ249" s="233"/>
      <c r="CK249" s="233"/>
      <c r="CL249" s="234"/>
      <c r="CM249" s="233"/>
      <c r="CN249" s="233"/>
      <c r="CO249" s="233"/>
      <c r="CP249" s="233"/>
      <c r="CQ249" s="234"/>
      <c r="CR249" s="233"/>
      <c r="CS249" s="233"/>
      <c r="CT249" s="233"/>
      <c r="CU249" s="233"/>
      <c r="CV249" s="234"/>
      <c r="CW249" s="233"/>
      <c r="CX249" s="233"/>
      <c r="CY249" s="233"/>
      <c r="CZ249" s="233"/>
      <c r="DA249" s="234"/>
      <c r="DB249" s="233"/>
      <c r="DC249" s="233"/>
      <c r="DD249" s="233"/>
      <c r="DE249" s="233"/>
      <c r="DF249" s="234"/>
      <c r="DG249" s="233"/>
      <c r="DH249" s="233"/>
      <c r="DI249" s="233"/>
      <c r="DJ249" s="233"/>
      <c r="DK249" s="234"/>
    </row>
    <row r="250" customFormat="false" ht="12.75" hidden="false" customHeight="false" outlineLevel="0" collapsed="false">
      <c r="A250" s="232" t="n">
        <v>1</v>
      </c>
      <c r="B250" s="232" t="n">
        <v>0</v>
      </c>
      <c r="C250" s="232" t="n">
        <v>0</v>
      </c>
      <c r="D250" s="232" t="n">
        <v>0</v>
      </c>
      <c r="E250" s="232" t="n">
        <v>0</v>
      </c>
      <c r="F250" s="232" t="n">
        <v>1</v>
      </c>
      <c r="G250" s="232" t="n">
        <v>0</v>
      </c>
      <c r="H250" s="232" t="n">
        <v>0</v>
      </c>
      <c r="I250" s="232" t="n">
        <v>0</v>
      </c>
      <c r="J250" s="235" t="n">
        <v>0</v>
      </c>
      <c r="K250" s="232" t="n">
        <v>1</v>
      </c>
      <c r="L250" s="232" t="n">
        <v>0</v>
      </c>
      <c r="M250" s="232" t="n">
        <v>0</v>
      </c>
      <c r="N250" s="232" t="n">
        <v>0</v>
      </c>
      <c r="O250" s="232" t="n">
        <v>0</v>
      </c>
      <c r="P250" s="232" t="n">
        <v>1</v>
      </c>
      <c r="Q250" s="232" t="n">
        <v>0</v>
      </c>
      <c r="R250" s="232" t="n">
        <v>0</v>
      </c>
      <c r="S250" s="232" t="n">
        <v>0</v>
      </c>
      <c r="T250" s="232" t="n">
        <v>0</v>
      </c>
      <c r="U250" s="231" t="n">
        <v>1</v>
      </c>
      <c r="V250" s="231" t="n">
        <v>0</v>
      </c>
      <c r="W250" s="231" t="n">
        <v>0</v>
      </c>
      <c r="X250" s="231" t="n">
        <v>0</v>
      </c>
      <c r="Y250" s="231" t="n">
        <v>0</v>
      </c>
      <c r="Z250" s="232" t="n">
        <v>1</v>
      </c>
      <c r="AA250" s="232" t="n">
        <v>0</v>
      </c>
      <c r="AB250" s="232" t="n">
        <v>0</v>
      </c>
      <c r="AC250" s="232" t="n">
        <v>0</v>
      </c>
      <c r="AD250" s="232" t="n">
        <v>0</v>
      </c>
      <c r="AE250" s="232" t="n">
        <v>1</v>
      </c>
      <c r="AF250" s="232" t="n">
        <v>0</v>
      </c>
      <c r="AG250" s="232" t="n">
        <v>0</v>
      </c>
      <c r="AH250" s="232" t="n">
        <v>0</v>
      </c>
      <c r="AI250" s="232" t="n">
        <v>0</v>
      </c>
      <c r="AJ250" s="232" t="n">
        <v>1</v>
      </c>
      <c r="AK250" s="232" t="n">
        <v>0</v>
      </c>
      <c r="AL250" s="232" t="n">
        <v>0</v>
      </c>
      <c r="AM250" s="232" t="n">
        <v>0</v>
      </c>
      <c r="AN250" s="232" t="n">
        <v>0</v>
      </c>
      <c r="AO250" s="232" t="n">
        <v>1</v>
      </c>
      <c r="AP250" s="232" t="n">
        <v>0</v>
      </c>
      <c r="AQ250" s="232" t="n">
        <v>0</v>
      </c>
      <c r="AR250" s="232" t="n">
        <v>0</v>
      </c>
      <c r="AS250" s="232" t="n">
        <v>0</v>
      </c>
      <c r="AT250" s="232" t="n">
        <v>1</v>
      </c>
      <c r="AU250" s="232" t="n">
        <v>0</v>
      </c>
      <c r="AV250" s="232" t="n">
        <v>0</v>
      </c>
      <c r="AW250" s="232" t="n">
        <v>0</v>
      </c>
      <c r="AX250" s="232" t="n">
        <v>0</v>
      </c>
      <c r="AY250" s="232" t="n">
        <v>1</v>
      </c>
      <c r="AZ250" s="232" t="n">
        <v>0</v>
      </c>
      <c r="BA250" s="232" t="n">
        <v>0</v>
      </c>
      <c r="BB250" s="232" t="n">
        <v>0</v>
      </c>
      <c r="BC250" s="232" t="n">
        <v>0</v>
      </c>
      <c r="BD250" s="232" t="n">
        <v>1</v>
      </c>
      <c r="BE250" s="232" t="n">
        <v>0</v>
      </c>
      <c r="BF250" s="232" t="n">
        <v>0</v>
      </c>
      <c r="BG250" s="232" t="n">
        <v>0</v>
      </c>
      <c r="BH250" s="232" t="n">
        <v>0</v>
      </c>
      <c r="BI250" s="232"/>
      <c r="BJ250" s="232"/>
      <c r="BK250" s="232"/>
      <c r="BM250" s="217"/>
      <c r="BN250" s="232"/>
      <c r="BO250" s="232"/>
      <c r="BP250" s="232"/>
      <c r="BS250" s="232"/>
      <c r="BT250" s="232"/>
      <c r="BU250" s="232"/>
      <c r="BW250" s="217"/>
      <c r="BX250" s="233"/>
      <c r="BY250" s="233"/>
      <c r="BZ250" s="233"/>
      <c r="CA250" s="233"/>
      <c r="CB250" s="234"/>
      <c r="CC250" s="233"/>
      <c r="CD250" s="233"/>
      <c r="CE250" s="233"/>
      <c r="CF250" s="233"/>
      <c r="CG250" s="234"/>
      <c r="CH250" s="233"/>
      <c r="CI250" s="233"/>
      <c r="CJ250" s="233"/>
      <c r="CK250" s="233"/>
      <c r="CL250" s="234"/>
      <c r="CM250" s="233"/>
      <c r="CN250" s="233"/>
      <c r="CO250" s="233"/>
      <c r="CP250" s="233"/>
      <c r="CQ250" s="234"/>
      <c r="CR250" s="233"/>
      <c r="CS250" s="233"/>
      <c r="CT250" s="233"/>
      <c r="CU250" s="233"/>
      <c r="CV250" s="234"/>
      <c r="CW250" s="233"/>
      <c r="CX250" s="233"/>
      <c r="CY250" s="233"/>
      <c r="CZ250" s="233"/>
      <c r="DA250" s="234"/>
      <c r="DB250" s="233"/>
      <c r="DC250" s="233"/>
      <c r="DD250" s="233"/>
      <c r="DE250" s="233"/>
      <c r="DF250" s="234"/>
      <c r="DG250" s="233"/>
      <c r="DH250" s="233"/>
      <c r="DI250" s="233"/>
      <c r="DJ250" s="233"/>
      <c r="DK250" s="234"/>
    </row>
    <row r="251" customFormat="false" ht="12.75" hidden="false" customHeight="false" outlineLevel="0" collapsed="false">
      <c r="A251" s="232" t="n">
        <v>1</v>
      </c>
      <c r="B251" s="232" t="n">
        <v>0</v>
      </c>
      <c r="C251" s="232" t="n">
        <v>0</v>
      </c>
      <c r="D251" s="232" t="n">
        <v>0</v>
      </c>
      <c r="E251" s="232" t="n">
        <v>0</v>
      </c>
      <c r="F251" s="232" t="n">
        <v>1</v>
      </c>
      <c r="G251" s="232" t="n">
        <v>0</v>
      </c>
      <c r="H251" s="232" t="n">
        <v>0</v>
      </c>
      <c r="I251" s="232" t="n">
        <v>0</v>
      </c>
      <c r="J251" s="235" t="n">
        <v>0</v>
      </c>
      <c r="K251" s="232" t="n">
        <v>1</v>
      </c>
      <c r="L251" s="232" t="n">
        <v>0</v>
      </c>
      <c r="M251" s="232" t="n">
        <v>0</v>
      </c>
      <c r="N251" s="232" t="n">
        <v>0</v>
      </c>
      <c r="O251" s="232" t="n">
        <v>0</v>
      </c>
      <c r="P251" s="232" t="n">
        <v>1</v>
      </c>
      <c r="Q251" s="232" t="n">
        <v>0</v>
      </c>
      <c r="R251" s="232" t="n">
        <v>0</v>
      </c>
      <c r="S251" s="232" t="n">
        <v>0</v>
      </c>
      <c r="T251" s="232" t="n">
        <v>0</v>
      </c>
      <c r="U251" s="231" t="n">
        <v>1</v>
      </c>
      <c r="V251" s="231" t="n">
        <v>0</v>
      </c>
      <c r="W251" s="231" t="n">
        <v>0</v>
      </c>
      <c r="X251" s="231" t="n">
        <v>0</v>
      </c>
      <c r="Y251" s="231" t="n">
        <v>0</v>
      </c>
      <c r="Z251" s="232" t="n">
        <v>1</v>
      </c>
      <c r="AA251" s="232" t="n">
        <v>0</v>
      </c>
      <c r="AB251" s="232" t="n">
        <v>0</v>
      </c>
      <c r="AC251" s="232" t="n">
        <v>0</v>
      </c>
      <c r="AD251" s="232" t="n">
        <v>0</v>
      </c>
      <c r="AE251" s="232" t="n">
        <v>1</v>
      </c>
      <c r="AF251" s="232" t="n">
        <v>0</v>
      </c>
      <c r="AG251" s="232" t="n">
        <v>0</v>
      </c>
      <c r="AH251" s="232" t="n">
        <v>0</v>
      </c>
      <c r="AI251" s="232" t="n">
        <v>0</v>
      </c>
      <c r="AJ251" s="232" t="n">
        <v>1</v>
      </c>
      <c r="AK251" s="232" t="n">
        <v>0</v>
      </c>
      <c r="AL251" s="232" t="n">
        <v>0</v>
      </c>
      <c r="AM251" s="232" t="n">
        <v>0</v>
      </c>
      <c r="AN251" s="232" t="n">
        <v>0</v>
      </c>
      <c r="AO251" s="232" t="n">
        <v>1</v>
      </c>
      <c r="AP251" s="232" t="n">
        <v>0</v>
      </c>
      <c r="AQ251" s="232" t="n">
        <v>0</v>
      </c>
      <c r="AR251" s="232" t="n">
        <v>0</v>
      </c>
      <c r="AS251" s="232" t="n">
        <v>0</v>
      </c>
      <c r="AT251" s="232" t="n">
        <v>1</v>
      </c>
      <c r="AU251" s="232" t="n">
        <v>0</v>
      </c>
      <c r="AV251" s="232" t="n">
        <v>0</v>
      </c>
      <c r="AW251" s="232" t="n">
        <v>0</v>
      </c>
      <c r="AX251" s="232" t="n">
        <v>0</v>
      </c>
      <c r="AY251" s="232" t="n">
        <v>1</v>
      </c>
      <c r="AZ251" s="232" t="n">
        <v>0</v>
      </c>
      <c r="BA251" s="232" t="n">
        <v>0</v>
      </c>
      <c r="BB251" s="232" t="n">
        <v>0</v>
      </c>
      <c r="BC251" s="232" t="n">
        <v>0</v>
      </c>
      <c r="BD251" s="232" t="n">
        <v>1</v>
      </c>
      <c r="BE251" s="232" t="n">
        <v>0</v>
      </c>
      <c r="BF251" s="232" t="n">
        <v>0</v>
      </c>
      <c r="BG251" s="232" t="n">
        <v>0</v>
      </c>
      <c r="BH251" s="232" t="n">
        <v>0</v>
      </c>
      <c r="BI251" s="232"/>
      <c r="BJ251" s="232"/>
      <c r="BK251" s="232"/>
      <c r="BM251" s="217"/>
      <c r="BN251" s="232"/>
      <c r="BO251" s="232"/>
      <c r="BP251" s="232"/>
      <c r="BS251" s="232"/>
      <c r="BT251" s="232"/>
      <c r="BU251" s="232"/>
      <c r="BW251" s="217"/>
      <c r="BX251" s="233"/>
      <c r="BY251" s="233"/>
      <c r="BZ251" s="233"/>
      <c r="CA251" s="233"/>
      <c r="CB251" s="234"/>
      <c r="CC251" s="233"/>
      <c r="CD251" s="233"/>
      <c r="CE251" s="233"/>
      <c r="CF251" s="233"/>
      <c r="CG251" s="234"/>
      <c r="CH251" s="233"/>
      <c r="CI251" s="233"/>
      <c r="CJ251" s="233"/>
      <c r="CK251" s="233"/>
      <c r="CL251" s="234"/>
      <c r="CM251" s="233"/>
      <c r="CN251" s="233"/>
      <c r="CO251" s="233"/>
      <c r="CP251" s="233"/>
      <c r="CQ251" s="234"/>
      <c r="CR251" s="233"/>
      <c r="CS251" s="233"/>
      <c r="CT251" s="233"/>
      <c r="CU251" s="233"/>
      <c r="CV251" s="234"/>
      <c r="CW251" s="233"/>
      <c r="CX251" s="233"/>
      <c r="CY251" s="233"/>
      <c r="CZ251" s="233"/>
      <c r="DA251" s="234"/>
      <c r="DB251" s="233"/>
      <c r="DC251" s="233"/>
      <c r="DD251" s="233"/>
      <c r="DE251" s="233"/>
      <c r="DF251" s="234"/>
      <c r="DG251" s="233"/>
      <c r="DH251" s="233"/>
      <c r="DI251" s="233"/>
      <c r="DJ251" s="233"/>
      <c r="DK251" s="234"/>
    </row>
    <row r="252" customFormat="false" ht="12.75" hidden="false" customHeight="false" outlineLevel="0" collapsed="false">
      <c r="A252" s="232" t="n">
        <v>1</v>
      </c>
      <c r="B252" s="232" t="n">
        <v>0</v>
      </c>
      <c r="C252" s="232" t="n">
        <v>0</v>
      </c>
      <c r="D252" s="232" t="n">
        <v>0</v>
      </c>
      <c r="E252" s="232" t="n">
        <v>0</v>
      </c>
      <c r="F252" s="232" t="n">
        <v>1</v>
      </c>
      <c r="G252" s="232" t="n">
        <v>0</v>
      </c>
      <c r="H252" s="232" t="n">
        <v>0</v>
      </c>
      <c r="I252" s="232" t="n">
        <v>0</v>
      </c>
      <c r="J252" s="235" t="n">
        <v>0</v>
      </c>
      <c r="K252" s="232" t="n">
        <v>1</v>
      </c>
      <c r="L252" s="232" t="n">
        <v>0</v>
      </c>
      <c r="M252" s="232" t="n">
        <v>0</v>
      </c>
      <c r="N252" s="232" t="n">
        <v>0</v>
      </c>
      <c r="O252" s="232" t="n">
        <v>0</v>
      </c>
      <c r="P252" s="232" t="n">
        <v>1</v>
      </c>
      <c r="Q252" s="232" t="n">
        <v>0</v>
      </c>
      <c r="R252" s="232" t="n">
        <v>0</v>
      </c>
      <c r="S252" s="232" t="n">
        <v>0</v>
      </c>
      <c r="T252" s="232" t="n">
        <v>0</v>
      </c>
      <c r="U252" s="231" t="n">
        <v>1</v>
      </c>
      <c r="V252" s="231" t="n">
        <v>0</v>
      </c>
      <c r="W252" s="231" t="n">
        <v>0</v>
      </c>
      <c r="X252" s="231" t="n">
        <v>0</v>
      </c>
      <c r="Y252" s="231" t="n">
        <v>0</v>
      </c>
      <c r="Z252" s="232" t="n">
        <v>1</v>
      </c>
      <c r="AA252" s="232" t="n">
        <v>0</v>
      </c>
      <c r="AB252" s="232" t="n">
        <v>0</v>
      </c>
      <c r="AC252" s="232" t="n">
        <v>0</v>
      </c>
      <c r="AD252" s="232" t="n">
        <v>0</v>
      </c>
      <c r="AE252" s="232" t="n">
        <v>1</v>
      </c>
      <c r="AF252" s="232" t="n">
        <v>0</v>
      </c>
      <c r="AG252" s="232" t="n">
        <v>0</v>
      </c>
      <c r="AH252" s="232" t="n">
        <v>0</v>
      </c>
      <c r="AI252" s="232" t="n">
        <v>0</v>
      </c>
      <c r="AJ252" s="232" t="n">
        <v>1</v>
      </c>
      <c r="AK252" s="232" t="n">
        <v>0</v>
      </c>
      <c r="AL252" s="232" t="n">
        <v>0</v>
      </c>
      <c r="AM252" s="232" t="n">
        <v>0</v>
      </c>
      <c r="AN252" s="232" t="n">
        <v>0</v>
      </c>
      <c r="AO252" s="232" t="n">
        <v>1</v>
      </c>
      <c r="AP252" s="232" t="n">
        <v>0</v>
      </c>
      <c r="AQ252" s="232" t="n">
        <v>0</v>
      </c>
      <c r="AR252" s="232" t="n">
        <v>0</v>
      </c>
      <c r="AS252" s="232" t="n">
        <v>0</v>
      </c>
      <c r="AT252" s="232" t="n">
        <v>1</v>
      </c>
      <c r="AU252" s="232" t="n">
        <v>0</v>
      </c>
      <c r="AV252" s="232" t="n">
        <v>0</v>
      </c>
      <c r="AW252" s="232" t="n">
        <v>0</v>
      </c>
      <c r="AX252" s="232" t="n">
        <v>0</v>
      </c>
      <c r="AY252" s="232" t="n">
        <v>1</v>
      </c>
      <c r="AZ252" s="232" t="n">
        <v>0</v>
      </c>
      <c r="BA252" s="232" t="n">
        <v>0</v>
      </c>
      <c r="BB252" s="232" t="n">
        <v>0</v>
      </c>
      <c r="BC252" s="232" t="n">
        <v>0</v>
      </c>
      <c r="BD252" s="232" t="n">
        <v>1</v>
      </c>
      <c r="BE252" s="232" t="n">
        <v>0</v>
      </c>
      <c r="BF252" s="232" t="n">
        <v>0</v>
      </c>
      <c r="BG252" s="232" t="n">
        <v>0</v>
      </c>
      <c r="BH252" s="232" t="n">
        <v>0</v>
      </c>
      <c r="BI252" s="232"/>
      <c r="BJ252" s="232"/>
      <c r="BK252" s="232"/>
      <c r="BM252" s="217"/>
      <c r="BN252" s="232"/>
      <c r="BO252" s="232"/>
      <c r="BP252" s="232"/>
      <c r="BS252" s="232"/>
      <c r="BT252" s="232"/>
      <c r="BU252" s="232"/>
      <c r="BW252" s="217"/>
      <c r="BX252" s="233"/>
      <c r="BY252" s="233"/>
      <c r="BZ252" s="233"/>
      <c r="CA252" s="233"/>
      <c r="CB252" s="234"/>
      <c r="CC252" s="233"/>
      <c r="CD252" s="233"/>
      <c r="CE252" s="233"/>
      <c r="CF252" s="233"/>
      <c r="CG252" s="234"/>
      <c r="CH252" s="233"/>
      <c r="CI252" s="233"/>
      <c r="CJ252" s="233"/>
      <c r="CK252" s="233"/>
      <c r="CL252" s="234"/>
      <c r="CM252" s="233"/>
      <c r="CN252" s="233"/>
      <c r="CO252" s="233"/>
      <c r="CP252" s="233"/>
      <c r="CQ252" s="234"/>
      <c r="CR252" s="233"/>
      <c r="CS252" s="233"/>
      <c r="CT252" s="233"/>
      <c r="CU252" s="233"/>
      <c r="CV252" s="234"/>
      <c r="CW252" s="233"/>
      <c r="CX252" s="233"/>
      <c r="CY252" s="233"/>
      <c r="CZ252" s="233"/>
      <c r="DA252" s="234"/>
      <c r="DB252" s="233"/>
      <c r="DC252" s="233"/>
      <c r="DD252" s="233"/>
      <c r="DE252" s="233"/>
      <c r="DF252" s="234"/>
      <c r="DG252" s="233"/>
      <c r="DH252" s="233"/>
      <c r="DI252" s="233"/>
      <c r="DJ252" s="233"/>
      <c r="DK252" s="234"/>
    </row>
    <row r="253" customFormat="false" ht="12.75" hidden="false" customHeight="false" outlineLevel="0" collapsed="false">
      <c r="A253" s="232" t="n">
        <v>1</v>
      </c>
      <c r="B253" s="232" t="n">
        <v>0</v>
      </c>
      <c r="C253" s="232" t="n">
        <v>0</v>
      </c>
      <c r="D253" s="232" t="n">
        <v>0</v>
      </c>
      <c r="E253" s="232" t="n">
        <v>0</v>
      </c>
      <c r="F253" s="232" t="n">
        <v>1</v>
      </c>
      <c r="G253" s="232" t="n">
        <v>0</v>
      </c>
      <c r="H253" s="232" t="n">
        <v>0</v>
      </c>
      <c r="I253" s="232" t="n">
        <v>0</v>
      </c>
      <c r="J253" s="235" t="n">
        <v>0</v>
      </c>
      <c r="K253" s="232" t="n">
        <v>1</v>
      </c>
      <c r="L253" s="232" t="n">
        <v>0</v>
      </c>
      <c r="M253" s="232" t="n">
        <v>0</v>
      </c>
      <c r="N253" s="232" t="n">
        <v>0</v>
      </c>
      <c r="O253" s="232" t="n">
        <v>0</v>
      </c>
      <c r="P253" s="232" t="n">
        <v>1</v>
      </c>
      <c r="Q253" s="232" t="n">
        <v>0</v>
      </c>
      <c r="R253" s="232" t="n">
        <v>0</v>
      </c>
      <c r="S253" s="232" t="n">
        <v>0</v>
      </c>
      <c r="T253" s="232" t="n">
        <v>0</v>
      </c>
      <c r="U253" s="231" t="n">
        <v>1</v>
      </c>
      <c r="V253" s="231" t="n">
        <v>0</v>
      </c>
      <c r="W253" s="231" t="n">
        <v>0</v>
      </c>
      <c r="X253" s="231" t="n">
        <v>0</v>
      </c>
      <c r="Y253" s="231" t="n">
        <v>0</v>
      </c>
      <c r="Z253" s="232" t="n">
        <v>1</v>
      </c>
      <c r="AA253" s="232" t="n">
        <v>0</v>
      </c>
      <c r="AB253" s="232" t="n">
        <v>0</v>
      </c>
      <c r="AC253" s="232" t="n">
        <v>0</v>
      </c>
      <c r="AD253" s="232" t="n">
        <v>0</v>
      </c>
      <c r="AE253" s="232" t="n">
        <v>1</v>
      </c>
      <c r="AF253" s="232" t="n">
        <v>0</v>
      </c>
      <c r="AG253" s="232" t="n">
        <v>0</v>
      </c>
      <c r="AH253" s="232" t="n">
        <v>0</v>
      </c>
      <c r="AI253" s="232" t="n">
        <v>0</v>
      </c>
      <c r="AJ253" s="232" t="n">
        <v>1</v>
      </c>
      <c r="AK253" s="232" t="n">
        <v>0</v>
      </c>
      <c r="AL253" s="232" t="n">
        <v>0</v>
      </c>
      <c r="AM253" s="232" t="n">
        <v>0</v>
      </c>
      <c r="AN253" s="232" t="n">
        <v>0</v>
      </c>
      <c r="AO253" s="232" t="n">
        <v>1</v>
      </c>
      <c r="AP253" s="232" t="n">
        <v>0</v>
      </c>
      <c r="AQ253" s="232" t="n">
        <v>0</v>
      </c>
      <c r="AR253" s="232" t="n">
        <v>0</v>
      </c>
      <c r="AS253" s="232" t="n">
        <v>0</v>
      </c>
      <c r="AT253" s="232" t="n">
        <v>1</v>
      </c>
      <c r="AU253" s="232" t="n">
        <v>0</v>
      </c>
      <c r="AV253" s="232" t="n">
        <v>0</v>
      </c>
      <c r="AW253" s="232" t="n">
        <v>0</v>
      </c>
      <c r="AX253" s="232" t="n">
        <v>0</v>
      </c>
      <c r="AY253" s="232" t="n">
        <v>1</v>
      </c>
      <c r="AZ253" s="232" t="n">
        <v>0</v>
      </c>
      <c r="BA253" s="232" t="n">
        <v>0</v>
      </c>
      <c r="BB253" s="232" t="n">
        <v>0</v>
      </c>
      <c r="BC253" s="232" t="n">
        <v>0</v>
      </c>
      <c r="BD253" s="232" t="n">
        <v>1</v>
      </c>
      <c r="BE253" s="232" t="n">
        <v>0</v>
      </c>
      <c r="BF253" s="232" t="n">
        <v>0</v>
      </c>
      <c r="BG253" s="232" t="n">
        <v>0</v>
      </c>
      <c r="BH253" s="232" t="n">
        <v>0</v>
      </c>
      <c r="BI253" s="232"/>
      <c r="BJ253" s="232"/>
      <c r="BK253" s="232"/>
      <c r="BM253" s="217"/>
      <c r="BN253" s="232"/>
      <c r="BO253" s="232"/>
      <c r="BP253" s="232"/>
      <c r="BS253" s="232"/>
      <c r="BT253" s="232"/>
      <c r="BU253" s="232"/>
      <c r="BW253" s="217"/>
      <c r="BX253" s="233"/>
      <c r="BY253" s="233"/>
      <c r="BZ253" s="233"/>
      <c r="CA253" s="233"/>
      <c r="CB253" s="234"/>
      <c r="CC253" s="233"/>
      <c r="CD253" s="233"/>
      <c r="CE253" s="233"/>
      <c r="CF253" s="233"/>
      <c r="CG253" s="234"/>
      <c r="CH253" s="233"/>
      <c r="CI253" s="233"/>
      <c r="CJ253" s="233"/>
      <c r="CK253" s="233"/>
      <c r="CL253" s="234"/>
      <c r="CM253" s="233"/>
      <c r="CN253" s="233"/>
      <c r="CO253" s="233"/>
      <c r="CP253" s="233"/>
      <c r="CQ253" s="234"/>
      <c r="CR253" s="233"/>
      <c r="CS253" s="233"/>
      <c r="CT253" s="233"/>
      <c r="CU253" s="233"/>
      <c r="CV253" s="234"/>
      <c r="CW253" s="233"/>
      <c r="CX253" s="233"/>
      <c r="CY253" s="233"/>
      <c r="CZ253" s="233"/>
      <c r="DA253" s="234"/>
      <c r="DB253" s="233"/>
      <c r="DC253" s="233"/>
      <c r="DD253" s="233"/>
      <c r="DE253" s="233"/>
      <c r="DF253" s="234"/>
      <c r="DG253" s="233"/>
      <c r="DH253" s="233"/>
      <c r="DI253" s="233"/>
      <c r="DJ253" s="233"/>
      <c r="DK253" s="234"/>
    </row>
    <row r="254" customFormat="false" ht="12.75" hidden="false" customHeight="false" outlineLevel="0" collapsed="false">
      <c r="A254" s="232" t="n">
        <v>1</v>
      </c>
      <c r="B254" s="232" t="n">
        <v>0</v>
      </c>
      <c r="C254" s="232" t="n">
        <v>0</v>
      </c>
      <c r="D254" s="232" t="n">
        <v>0</v>
      </c>
      <c r="E254" s="232" t="n">
        <v>0</v>
      </c>
      <c r="F254" s="232" t="n">
        <v>1</v>
      </c>
      <c r="G254" s="232" t="n">
        <v>0</v>
      </c>
      <c r="H254" s="232" t="n">
        <v>0</v>
      </c>
      <c r="I254" s="232" t="n">
        <v>0</v>
      </c>
      <c r="J254" s="235" t="n">
        <v>0</v>
      </c>
      <c r="K254" s="232" t="n">
        <v>1</v>
      </c>
      <c r="L254" s="232" t="n">
        <v>0</v>
      </c>
      <c r="M254" s="232" t="n">
        <v>0</v>
      </c>
      <c r="N254" s="232" t="n">
        <v>0</v>
      </c>
      <c r="O254" s="232" t="n">
        <v>0</v>
      </c>
      <c r="P254" s="232" t="n">
        <v>1</v>
      </c>
      <c r="Q254" s="232" t="n">
        <v>0</v>
      </c>
      <c r="R254" s="232" t="n">
        <v>0</v>
      </c>
      <c r="S254" s="232" t="n">
        <v>0</v>
      </c>
      <c r="T254" s="232" t="n">
        <v>0</v>
      </c>
      <c r="U254" s="231" t="n">
        <v>1</v>
      </c>
      <c r="V254" s="231" t="n">
        <v>0</v>
      </c>
      <c r="W254" s="231" t="n">
        <v>0</v>
      </c>
      <c r="X254" s="231" t="n">
        <v>0</v>
      </c>
      <c r="Y254" s="231" t="n">
        <v>0</v>
      </c>
      <c r="Z254" s="232" t="n">
        <v>1</v>
      </c>
      <c r="AA254" s="232" t="n">
        <v>0</v>
      </c>
      <c r="AB254" s="232" t="n">
        <v>0</v>
      </c>
      <c r="AC254" s="232" t="n">
        <v>0</v>
      </c>
      <c r="AD254" s="232" t="n">
        <v>0</v>
      </c>
      <c r="AE254" s="232" t="n">
        <v>1</v>
      </c>
      <c r="AF254" s="232" t="n">
        <v>0</v>
      </c>
      <c r="AG254" s="232" t="n">
        <v>0</v>
      </c>
      <c r="AH254" s="232" t="n">
        <v>0</v>
      </c>
      <c r="AI254" s="232" t="n">
        <v>0</v>
      </c>
      <c r="AJ254" s="232" t="n">
        <v>1</v>
      </c>
      <c r="AK254" s="232" t="n">
        <v>0</v>
      </c>
      <c r="AL254" s="232" t="n">
        <v>0</v>
      </c>
      <c r="AM254" s="232" t="n">
        <v>0</v>
      </c>
      <c r="AN254" s="232" t="n">
        <v>0</v>
      </c>
      <c r="AO254" s="232" t="n">
        <v>1</v>
      </c>
      <c r="AP254" s="232" t="n">
        <v>0</v>
      </c>
      <c r="AQ254" s="232" t="n">
        <v>0</v>
      </c>
      <c r="AR254" s="232" t="n">
        <v>0</v>
      </c>
      <c r="AS254" s="232" t="n">
        <v>0</v>
      </c>
      <c r="AT254" s="232" t="n">
        <v>1</v>
      </c>
      <c r="AU254" s="232" t="n">
        <v>0</v>
      </c>
      <c r="AV254" s="232" t="n">
        <v>0</v>
      </c>
      <c r="AW254" s="232" t="n">
        <v>0</v>
      </c>
      <c r="AX254" s="232" t="n">
        <v>0</v>
      </c>
      <c r="AY254" s="232" t="n">
        <v>1</v>
      </c>
      <c r="AZ254" s="232" t="n">
        <v>0</v>
      </c>
      <c r="BA254" s="232" t="n">
        <v>0</v>
      </c>
      <c r="BB254" s="232" t="n">
        <v>0</v>
      </c>
      <c r="BC254" s="232" t="n">
        <v>0</v>
      </c>
      <c r="BD254" s="232" t="n">
        <v>1</v>
      </c>
      <c r="BE254" s="232" t="n">
        <v>0</v>
      </c>
      <c r="BF254" s="232" t="n">
        <v>0</v>
      </c>
      <c r="BG254" s="232" t="n">
        <v>0</v>
      </c>
      <c r="BH254" s="232" t="n">
        <v>0</v>
      </c>
      <c r="BI254" s="232"/>
      <c r="BJ254" s="232"/>
      <c r="BK254" s="232"/>
      <c r="BM254" s="217"/>
      <c r="BN254" s="232"/>
      <c r="BO254" s="232"/>
      <c r="BP254" s="232"/>
      <c r="BS254" s="232"/>
      <c r="BT254" s="232"/>
      <c r="BU254" s="232"/>
      <c r="BW254" s="217"/>
      <c r="BX254" s="233"/>
      <c r="BY254" s="233"/>
      <c r="BZ254" s="233"/>
      <c r="CA254" s="233"/>
      <c r="CB254" s="234"/>
      <c r="CC254" s="233"/>
      <c r="CD254" s="233"/>
      <c r="CE254" s="233"/>
      <c r="CF254" s="233"/>
      <c r="CG254" s="234"/>
      <c r="CH254" s="233"/>
      <c r="CI254" s="233"/>
      <c r="CJ254" s="233"/>
      <c r="CK254" s="233"/>
      <c r="CL254" s="234"/>
      <c r="CM254" s="233"/>
      <c r="CN254" s="233"/>
      <c r="CO254" s="233"/>
      <c r="CP254" s="233"/>
      <c r="CQ254" s="234"/>
      <c r="CR254" s="233"/>
      <c r="CS254" s="233"/>
      <c r="CT254" s="233"/>
      <c r="CU254" s="233"/>
      <c r="CV254" s="234"/>
      <c r="CW254" s="233"/>
      <c r="CX254" s="233"/>
      <c r="CY254" s="233"/>
      <c r="CZ254" s="233"/>
      <c r="DA254" s="234"/>
      <c r="DB254" s="233"/>
      <c r="DC254" s="233"/>
      <c r="DD254" s="233"/>
      <c r="DE254" s="233"/>
      <c r="DF254" s="234"/>
      <c r="DG254" s="233"/>
      <c r="DH254" s="233"/>
      <c r="DI254" s="233"/>
      <c r="DJ254" s="233"/>
      <c r="DK254" s="234"/>
    </row>
    <row r="255" customFormat="false" ht="12.75" hidden="false" customHeight="false" outlineLevel="0" collapsed="false">
      <c r="A255" s="232" t="n">
        <v>1</v>
      </c>
      <c r="B255" s="232" t="n">
        <v>0</v>
      </c>
      <c r="C255" s="232" t="n">
        <v>0</v>
      </c>
      <c r="D255" s="232" t="n">
        <v>0</v>
      </c>
      <c r="E255" s="232" t="n">
        <v>0</v>
      </c>
      <c r="F255" s="232" t="n">
        <v>1</v>
      </c>
      <c r="G255" s="232" t="n">
        <v>0</v>
      </c>
      <c r="H255" s="232" t="n">
        <v>0</v>
      </c>
      <c r="I255" s="232" t="n">
        <v>0</v>
      </c>
      <c r="J255" s="235" t="n">
        <v>0</v>
      </c>
      <c r="K255" s="232" t="n">
        <v>1</v>
      </c>
      <c r="L255" s="232" t="n">
        <v>0</v>
      </c>
      <c r="M255" s="232" t="n">
        <v>0</v>
      </c>
      <c r="N255" s="232" t="n">
        <v>0</v>
      </c>
      <c r="O255" s="232" t="n">
        <v>0</v>
      </c>
      <c r="P255" s="232" t="n">
        <v>1</v>
      </c>
      <c r="Q255" s="232" t="n">
        <v>0</v>
      </c>
      <c r="R255" s="232" t="n">
        <v>0</v>
      </c>
      <c r="S255" s="232" t="n">
        <v>0</v>
      </c>
      <c r="T255" s="232" t="n">
        <v>0</v>
      </c>
      <c r="U255" s="231" t="n">
        <v>1</v>
      </c>
      <c r="V255" s="231" t="n">
        <v>0</v>
      </c>
      <c r="W255" s="231" t="n">
        <v>0</v>
      </c>
      <c r="X255" s="231" t="n">
        <v>0</v>
      </c>
      <c r="Y255" s="231" t="n">
        <v>0</v>
      </c>
      <c r="Z255" s="232" t="n">
        <v>1</v>
      </c>
      <c r="AA255" s="232" t="n">
        <v>0</v>
      </c>
      <c r="AB255" s="232" t="n">
        <v>0</v>
      </c>
      <c r="AC255" s="232" t="n">
        <v>0</v>
      </c>
      <c r="AD255" s="232" t="n">
        <v>0</v>
      </c>
      <c r="AE255" s="232" t="n">
        <v>1</v>
      </c>
      <c r="AF255" s="232" t="n">
        <v>0</v>
      </c>
      <c r="AG255" s="232" t="n">
        <v>0</v>
      </c>
      <c r="AH255" s="232" t="n">
        <v>0</v>
      </c>
      <c r="AI255" s="232" t="n">
        <v>0</v>
      </c>
      <c r="AJ255" s="232" t="n">
        <v>1</v>
      </c>
      <c r="AK255" s="232" t="n">
        <v>0</v>
      </c>
      <c r="AL255" s="232" t="n">
        <v>0</v>
      </c>
      <c r="AM255" s="232" t="n">
        <v>0</v>
      </c>
      <c r="AN255" s="232" t="n">
        <v>0</v>
      </c>
      <c r="AO255" s="232" t="n">
        <v>1</v>
      </c>
      <c r="AP255" s="232" t="n">
        <v>0</v>
      </c>
      <c r="AQ255" s="232" t="n">
        <v>0</v>
      </c>
      <c r="AR255" s="232" t="n">
        <v>0</v>
      </c>
      <c r="AS255" s="232" t="n">
        <v>0</v>
      </c>
      <c r="AT255" s="232" t="n">
        <v>1</v>
      </c>
      <c r="AU255" s="232" t="n">
        <v>0</v>
      </c>
      <c r="AV255" s="232" t="n">
        <v>0</v>
      </c>
      <c r="AW255" s="232" t="n">
        <v>0</v>
      </c>
      <c r="AX255" s="232" t="n">
        <v>0</v>
      </c>
      <c r="AY255" s="232" t="n">
        <v>1</v>
      </c>
      <c r="AZ255" s="232" t="n">
        <v>0</v>
      </c>
      <c r="BA255" s="232" t="n">
        <v>0</v>
      </c>
      <c r="BB255" s="232" t="n">
        <v>0</v>
      </c>
      <c r="BC255" s="232" t="n">
        <v>0</v>
      </c>
      <c r="BD255" s="232" t="n">
        <v>1</v>
      </c>
      <c r="BE255" s="232" t="n">
        <v>0</v>
      </c>
      <c r="BF255" s="232" t="n">
        <v>0</v>
      </c>
      <c r="BG255" s="232" t="n">
        <v>0</v>
      </c>
      <c r="BH255" s="232" t="n">
        <v>0</v>
      </c>
      <c r="BI255" s="232"/>
      <c r="BJ255" s="232"/>
      <c r="BK255" s="232"/>
      <c r="BM255" s="217"/>
      <c r="BN255" s="232"/>
      <c r="BO255" s="232"/>
      <c r="BP255" s="232"/>
      <c r="BS255" s="232"/>
      <c r="BT255" s="232"/>
      <c r="BU255" s="232"/>
      <c r="BW255" s="217"/>
      <c r="BX255" s="233"/>
      <c r="BY255" s="233"/>
      <c r="BZ255" s="233"/>
      <c r="CA255" s="233"/>
      <c r="CB255" s="234"/>
      <c r="CC255" s="233"/>
      <c r="CD255" s="233"/>
      <c r="CE255" s="233"/>
      <c r="CF255" s="233"/>
      <c r="CG255" s="234"/>
      <c r="CH255" s="233"/>
      <c r="CI255" s="233"/>
      <c r="CJ255" s="233"/>
      <c r="CK255" s="233"/>
      <c r="CL255" s="234"/>
      <c r="CM255" s="233"/>
      <c r="CN255" s="233"/>
      <c r="CO255" s="233"/>
      <c r="CP255" s="233"/>
      <c r="CQ255" s="234"/>
      <c r="CR255" s="233"/>
      <c r="CS255" s="233"/>
      <c r="CT255" s="233"/>
      <c r="CU255" s="233"/>
      <c r="CV255" s="234"/>
      <c r="CW255" s="233"/>
      <c r="CX255" s="233"/>
      <c r="CY255" s="233"/>
      <c r="CZ255" s="233"/>
      <c r="DA255" s="234"/>
      <c r="DB255" s="233"/>
      <c r="DC255" s="233"/>
      <c r="DD255" s="233"/>
      <c r="DE255" s="233"/>
      <c r="DF255" s="234"/>
      <c r="DG255" s="233"/>
      <c r="DH255" s="233"/>
      <c r="DI255" s="233"/>
      <c r="DJ255" s="233"/>
      <c r="DK255" s="234"/>
    </row>
    <row r="256" customFormat="false" ht="12.75" hidden="false" customHeight="false" outlineLevel="0" collapsed="false">
      <c r="A256" s="232" t="n">
        <v>1</v>
      </c>
      <c r="B256" s="232" t="n">
        <v>0</v>
      </c>
      <c r="C256" s="232" t="n">
        <v>0</v>
      </c>
      <c r="D256" s="232" t="n">
        <v>0</v>
      </c>
      <c r="E256" s="232" t="n">
        <v>0</v>
      </c>
      <c r="F256" s="232" t="n">
        <v>1</v>
      </c>
      <c r="G256" s="232" t="n">
        <v>0</v>
      </c>
      <c r="H256" s="232" t="n">
        <v>0</v>
      </c>
      <c r="I256" s="232" t="n">
        <v>0</v>
      </c>
      <c r="J256" s="235" t="n">
        <v>0</v>
      </c>
      <c r="K256" s="232" t="n">
        <v>1</v>
      </c>
      <c r="L256" s="232" t="n">
        <v>0</v>
      </c>
      <c r="M256" s="232" t="n">
        <v>0</v>
      </c>
      <c r="N256" s="232" t="n">
        <v>0</v>
      </c>
      <c r="O256" s="232" t="n">
        <v>0</v>
      </c>
      <c r="P256" s="232" t="n">
        <v>1</v>
      </c>
      <c r="Q256" s="232" t="n">
        <v>0</v>
      </c>
      <c r="R256" s="232" t="n">
        <v>0</v>
      </c>
      <c r="S256" s="232" t="n">
        <v>0</v>
      </c>
      <c r="T256" s="232" t="n">
        <v>0</v>
      </c>
      <c r="U256" s="231" t="n">
        <v>1</v>
      </c>
      <c r="V256" s="231" t="n">
        <v>0</v>
      </c>
      <c r="W256" s="231" t="n">
        <v>0</v>
      </c>
      <c r="X256" s="231" t="n">
        <v>0</v>
      </c>
      <c r="Y256" s="231" t="n">
        <v>0</v>
      </c>
      <c r="Z256" s="232" t="n">
        <v>1</v>
      </c>
      <c r="AA256" s="232" t="n">
        <v>0</v>
      </c>
      <c r="AB256" s="232" t="n">
        <v>0</v>
      </c>
      <c r="AC256" s="232" t="n">
        <v>0</v>
      </c>
      <c r="AD256" s="232" t="n">
        <v>0</v>
      </c>
      <c r="AE256" s="232" t="n">
        <v>1</v>
      </c>
      <c r="AF256" s="232" t="n">
        <v>0</v>
      </c>
      <c r="AG256" s="232" t="n">
        <v>0</v>
      </c>
      <c r="AH256" s="232" t="n">
        <v>0</v>
      </c>
      <c r="AI256" s="232" t="n">
        <v>0</v>
      </c>
      <c r="AJ256" s="232" t="n">
        <v>1</v>
      </c>
      <c r="AK256" s="232" t="n">
        <v>0</v>
      </c>
      <c r="AL256" s="232" t="n">
        <v>0</v>
      </c>
      <c r="AM256" s="232" t="n">
        <v>0</v>
      </c>
      <c r="AN256" s="232" t="n">
        <v>0</v>
      </c>
      <c r="AO256" s="232" t="n">
        <v>1</v>
      </c>
      <c r="AP256" s="232" t="n">
        <v>0</v>
      </c>
      <c r="AQ256" s="232" t="n">
        <v>0</v>
      </c>
      <c r="AR256" s="232" t="n">
        <v>0</v>
      </c>
      <c r="AS256" s="232" t="n">
        <v>0</v>
      </c>
      <c r="AT256" s="232" t="n">
        <v>1</v>
      </c>
      <c r="AU256" s="232" t="n">
        <v>0</v>
      </c>
      <c r="AV256" s="232" t="n">
        <v>0</v>
      </c>
      <c r="AW256" s="232" t="n">
        <v>0</v>
      </c>
      <c r="AX256" s="232" t="n">
        <v>0</v>
      </c>
      <c r="AY256" s="232" t="n">
        <v>1</v>
      </c>
      <c r="AZ256" s="232" t="n">
        <v>0</v>
      </c>
      <c r="BA256" s="232" t="n">
        <v>0</v>
      </c>
      <c r="BB256" s="232" t="n">
        <v>0</v>
      </c>
      <c r="BC256" s="232" t="n">
        <v>0</v>
      </c>
      <c r="BD256" s="232" t="n">
        <v>1</v>
      </c>
      <c r="BE256" s="232" t="n">
        <v>0</v>
      </c>
      <c r="BF256" s="232" t="n">
        <v>0</v>
      </c>
      <c r="BG256" s="232" t="n">
        <v>0</v>
      </c>
      <c r="BH256" s="232" t="n">
        <v>0</v>
      </c>
      <c r="BI256" s="232"/>
      <c r="BJ256" s="232"/>
      <c r="BK256" s="232"/>
      <c r="BM256" s="217"/>
      <c r="BN256" s="232"/>
      <c r="BO256" s="232"/>
      <c r="BP256" s="232"/>
      <c r="BS256" s="232"/>
      <c r="BT256" s="232"/>
      <c r="BU256" s="232"/>
      <c r="BW256" s="217"/>
      <c r="BX256" s="233"/>
      <c r="BY256" s="233"/>
      <c r="BZ256" s="233"/>
      <c r="CA256" s="233"/>
      <c r="CB256" s="234"/>
      <c r="CC256" s="233"/>
      <c r="CD256" s="233"/>
      <c r="CE256" s="233"/>
      <c r="CF256" s="233"/>
      <c r="CG256" s="234"/>
      <c r="CH256" s="233"/>
      <c r="CI256" s="233"/>
      <c r="CJ256" s="233"/>
      <c r="CK256" s="233"/>
      <c r="CL256" s="234"/>
      <c r="CM256" s="233"/>
      <c r="CN256" s="233"/>
      <c r="CO256" s="233"/>
      <c r="CP256" s="233"/>
      <c r="CQ256" s="234"/>
      <c r="CR256" s="233"/>
      <c r="CS256" s="233"/>
      <c r="CT256" s="233"/>
      <c r="CU256" s="233"/>
      <c r="CV256" s="234"/>
      <c r="CW256" s="233"/>
      <c r="CX256" s="233"/>
      <c r="CY256" s="233"/>
      <c r="CZ256" s="233"/>
      <c r="DA256" s="234"/>
      <c r="DB256" s="233"/>
      <c r="DC256" s="233"/>
      <c r="DD256" s="233"/>
      <c r="DE256" s="233"/>
      <c r="DF256" s="234"/>
      <c r="DG256" s="233"/>
      <c r="DH256" s="233"/>
      <c r="DI256" s="233"/>
      <c r="DJ256" s="233"/>
      <c r="DK256" s="234"/>
    </row>
    <row r="257" customFormat="false" ht="12.75" hidden="false" customHeight="false" outlineLevel="0" collapsed="false">
      <c r="A257" s="232" t="n">
        <v>1</v>
      </c>
      <c r="B257" s="232" t="n">
        <v>0</v>
      </c>
      <c r="C257" s="232" t="n">
        <v>0</v>
      </c>
      <c r="D257" s="232" t="n">
        <v>0</v>
      </c>
      <c r="E257" s="232" t="n">
        <v>0</v>
      </c>
      <c r="F257" s="232" t="n">
        <v>1</v>
      </c>
      <c r="G257" s="232" t="n">
        <v>0</v>
      </c>
      <c r="H257" s="232" t="n">
        <v>0</v>
      </c>
      <c r="I257" s="232" t="n">
        <v>0</v>
      </c>
      <c r="J257" s="235" t="n">
        <v>0</v>
      </c>
      <c r="K257" s="232" t="n">
        <v>1</v>
      </c>
      <c r="L257" s="232" t="n">
        <v>0</v>
      </c>
      <c r="M257" s="232" t="n">
        <v>0</v>
      </c>
      <c r="N257" s="232" t="n">
        <v>0</v>
      </c>
      <c r="O257" s="232" t="n">
        <v>0</v>
      </c>
      <c r="P257" s="232" t="n">
        <v>1</v>
      </c>
      <c r="Q257" s="232" t="n">
        <v>0</v>
      </c>
      <c r="R257" s="232" t="n">
        <v>0</v>
      </c>
      <c r="S257" s="232" t="n">
        <v>0</v>
      </c>
      <c r="T257" s="232" t="n">
        <v>0</v>
      </c>
      <c r="U257" s="231" t="n">
        <v>1</v>
      </c>
      <c r="V257" s="231" t="n">
        <v>0</v>
      </c>
      <c r="W257" s="231" t="n">
        <v>0</v>
      </c>
      <c r="X257" s="231" t="n">
        <v>0</v>
      </c>
      <c r="Y257" s="231" t="n">
        <v>0</v>
      </c>
      <c r="Z257" s="232" t="n">
        <v>1</v>
      </c>
      <c r="AA257" s="232" t="n">
        <v>0</v>
      </c>
      <c r="AB257" s="232" t="n">
        <v>0</v>
      </c>
      <c r="AC257" s="232" t="n">
        <v>0</v>
      </c>
      <c r="AD257" s="232" t="n">
        <v>0</v>
      </c>
      <c r="AE257" s="232" t="n">
        <v>1</v>
      </c>
      <c r="AF257" s="232" t="n">
        <v>0</v>
      </c>
      <c r="AG257" s="232" t="n">
        <v>0</v>
      </c>
      <c r="AH257" s="232" t="n">
        <v>0</v>
      </c>
      <c r="AI257" s="232" t="n">
        <v>0</v>
      </c>
      <c r="AJ257" s="232" t="n">
        <v>1</v>
      </c>
      <c r="AK257" s="232" t="n">
        <v>0</v>
      </c>
      <c r="AL257" s="232" t="n">
        <v>0</v>
      </c>
      <c r="AM257" s="232" t="n">
        <v>0</v>
      </c>
      <c r="AN257" s="232" t="n">
        <v>0</v>
      </c>
      <c r="AO257" s="232" t="n">
        <v>1</v>
      </c>
      <c r="AP257" s="232" t="n">
        <v>0</v>
      </c>
      <c r="AQ257" s="232" t="n">
        <v>0</v>
      </c>
      <c r="AR257" s="232" t="n">
        <v>0</v>
      </c>
      <c r="AS257" s="232" t="n">
        <v>0</v>
      </c>
      <c r="AT257" s="232" t="n">
        <v>1</v>
      </c>
      <c r="AU257" s="232" t="n">
        <v>0</v>
      </c>
      <c r="AV257" s="232" t="n">
        <v>0</v>
      </c>
      <c r="AW257" s="232" t="n">
        <v>0</v>
      </c>
      <c r="AX257" s="232" t="n">
        <v>0</v>
      </c>
      <c r="AY257" s="232" t="n">
        <v>1</v>
      </c>
      <c r="AZ257" s="232" t="n">
        <v>0</v>
      </c>
      <c r="BA257" s="232" t="n">
        <v>0</v>
      </c>
      <c r="BB257" s="232" t="n">
        <v>0</v>
      </c>
      <c r="BC257" s="232" t="n">
        <v>0</v>
      </c>
      <c r="BD257" s="232" t="n">
        <v>1</v>
      </c>
      <c r="BE257" s="232" t="n">
        <v>0</v>
      </c>
      <c r="BF257" s="232" t="n">
        <v>0</v>
      </c>
      <c r="BG257" s="232" t="n">
        <v>0</v>
      </c>
      <c r="BH257" s="232" t="n">
        <v>0</v>
      </c>
      <c r="BI257" s="232"/>
      <c r="BJ257" s="232"/>
      <c r="BK257" s="232"/>
      <c r="BM257" s="217"/>
      <c r="BN257" s="232"/>
      <c r="BO257" s="232"/>
      <c r="BP257" s="232"/>
      <c r="BS257" s="232"/>
      <c r="BT257" s="232"/>
      <c r="BU257" s="232"/>
      <c r="BW257" s="217"/>
      <c r="BX257" s="233"/>
      <c r="BY257" s="233"/>
      <c r="BZ257" s="233"/>
      <c r="CA257" s="233"/>
      <c r="CB257" s="234"/>
      <c r="CC257" s="233"/>
      <c r="CD257" s="233"/>
      <c r="CE257" s="233"/>
      <c r="CF257" s="233"/>
      <c r="CG257" s="234"/>
      <c r="CH257" s="233"/>
      <c r="CI257" s="233"/>
      <c r="CJ257" s="233"/>
      <c r="CK257" s="233"/>
      <c r="CL257" s="234"/>
      <c r="CM257" s="233"/>
      <c r="CN257" s="233"/>
      <c r="CO257" s="233"/>
      <c r="CP257" s="233"/>
      <c r="CQ257" s="234"/>
      <c r="CR257" s="233"/>
      <c r="CS257" s="233"/>
      <c r="CT257" s="233"/>
      <c r="CU257" s="233"/>
      <c r="CV257" s="234"/>
      <c r="CW257" s="233"/>
      <c r="CX257" s="233"/>
      <c r="CY257" s="233"/>
      <c r="CZ257" s="233"/>
      <c r="DA257" s="234"/>
      <c r="DB257" s="233"/>
      <c r="DC257" s="233"/>
      <c r="DD257" s="233"/>
      <c r="DE257" s="233"/>
      <c r="DF257" s="234"/>
      <c r="DG257" s="233"/>
      <c r="DH257" s="233"/>
      <c r="DI257" s="233"/>
      <c r="DJ257" s="233"/>
      <c r="DK257" s="234"/>
    </row>
    <row r="258" customFormat="false" ht="12.75" hidden="false" customHeight="false" outlineLevel="0" collapsed="false">
      <c r="A258" s="232" t="n">
        <v>1</v>
      </c>
      <c r="B258" s="232" t="n">
        <v>0</v>
      </c>
      <c r="C258" s="232" t="n">
        <v>0</v>
      </c>
      <c r="D258" s="232" t="n">
        <v>0</v>
      </c>
      <c r="E258" s="232" t="n">
        <v>0</v>
      </c>
      <c r="F258" s="232" t="n">
        <v>1</v>
      </c>
      <c r="G258" s="232" t="n">
        <v>0</v>
      </c>
      <c r="H258" s="232" t="n">
        <v>0</v>
      </c>
      <c r="I258" s="232" t="n">
        <v>0</v>
      </c>
      <c r="J258" s="235" t="n">
        <v>0</v>
      </c>
      <c r="K258" s="232" t="n">
        <v>1</v>
      </c>
      <c r="L258" s="232" t="n">
        <v>0</v>
      </c>
      <c r="M258" s="232" t="n">
        <v>0</v>
      </c>
      <c r="N258" s="232" t="n">
        <v>0</v>
      </c>
      <c r="O258" s="232" t="n">
        <v>0</v>
      </c>
      <c r="P258" s="232" t="n">
        <v>1</v>
      </c>
      <c r="Q258" s="232" t="n">
        <v>0</v>
      </c>
      <c r="R258" s="232" t="n">
        <v>0</v>
      </c>
      <c r="S258" s="232" t="n">
        <v>0</v>
      </c>
      <c r="T258" s="232" t="n">
        <v>0</v>
      </c>
      <c r="U258" s="231" t="n">
        <v>1</v>
      </c>
      <c r="V258" s="231" t="n">
        <v>0</v>
      </c>
      <c r="W258" s="231" t="n">
        <v>0</v>
      </c>
      <c r="X258" s="231" t="n">
        <v>0</v>
      </c>
      <c r="Y258" s="231" t="n">
        <v>0</v>
      </c>
      <c r="Z258" s="232" t="n">
        <v>1</v>
      </c>
      <c r="AA258" s="232" t="n">
        <v>0</v>
      </c>
      <c r="AB258" s="232" t="n">
        <v>0</v>
      </c>
      <c r="AC258" s="232" t="n">
        <v>0</v>
      </c>
      <c r="AD258" s="232" t="n">
        <v>0</v>
      </c>
      <c r="AE258" s="232" t="n">
        <v>1</v>
      </c>
      <c r="AF258" s="232" t="n">
        <v>0</v>
      </c>
      <c r="AG258" s="232" t="n">
        <v>0</v>
      </c>
      <c r="AH258" s="232" t="n">
        <v>0</v>
      </c>
      <c r="AI258" s="232" t="n">
        <v>0</v>
      </c>
      <c r="AJ258" s="232" t="n">
        <v>1</v>
      </c>
      <c r="AK258" s="232" t="n">
        <v>0</v>
      </c>
      <c r="AL258" s="232" t="n">
        <v>0</v>
      </c>
      <c r="AM258" s="232" t="n">
        <v>0</v>
      </c>
      <c r="AN258" s="232" t="n">
        <v>0</v>
      </c>
      <c r="AO258" s="232" t="n">
        <v>1</v>
      </c>
      <c r="AP258" s="232" t="n">
        <v>0</v>
      </c>
      <c r="AQ258" s="232" t="n">
        <v>0</v>
      </c>
      <c r="AR258" s="232" t="n">
        <v>0</v>
      </c>
      <c r="AS258" s="232" t="n">
        <v>0</v>
      </c>
      <c r="AT258" s="232" t="n">
        <v>1</v>
      </c>
      <c r="AU258" s="232" t="n">
        <v>0</v>
      </c>
      <c r="AV258" s="232" t="n">
        <v>0</v>
      </c>
      <c r="AW258" s="232" t="n">
        <v>0</v>
      </c>
      <c r="AX258" s="232" t="n">
        <v>0</v>
      </c>
      <c r="AY258" s="232" t="n">
        <v>1</v>
      </c>
      <c r="AZ258" s="232" t="n">
        <v>0</v>
      </c>
      <c r="BA258" s="232" t="n">
        <v>0</v>
      </c>
      <c r="BB258" s="232" t="n">
        <v>0</v>
      </c>
      <c r="BC258" s="232" t="n">
        <v>0</v>
      </c>
      <c r="BD258" s="232" t="n">
        <v>1</v>
      </c>
      <c r="BE258" s="232" t="n">
        <v>0</v>
      </c>
      <c r="BF258" s="232" t="n">
        <v>0</v>
      </c>
      <c r="BG258" s="232" t="n">
        <v>0</v>
      </c>
      <c r="BH258" s="232" t="n">
        <v>0</v>
      </c>
      <c r="BI258" s="232"/>
      <c r="BJ258" s="232"/>
      <c r="BK258" s="232"/>
      <c r="BM258" s="217"/>
      <c r="BN258" s="232"/>
      <c r="BO258" s="232"/>
      <c r="BP258" s="232"/>
      <c r="BS258" s="232"/>
      <c r="BT258" s="232"/>
      <c r="BU258" s="232"/>
      <c r="BW258" s="217"/>
      <c r="BX258" s="233"/>
      <c r="BY258" s="233"/>
      <c r="BZ258" s="233"/>
      <c r="CA258" s="233"/>
      <c r="CB258" s="234"/>
      <c r="CC258" s="233"/>
      <c r="CD258" s="233"/>
      <c r="CE258" s="233"/>
      <c r="CF258" s="233"/>
      <c r="CG258" s="234"/>
      <c r="CH258" s="233"/>
      <c r="CI258" s="233"/>
      <c r="CJ258" s="233"/>
      <c r="CK258" s="233"/>
      <c r="CL258" s="234"/>
      <c r="CM258" s="233"/>
      <c r="CN258" s="233"/>
      <c r="CO258" s="233"/>
      <c r="CP258" s="233"/>
      <c r="CQ258" s="234"/>
      <c r="CR258" s="233"/>
      <c r="CS258" s="233"/>
      <c r="CT258" s="233"/>
      <c r="CU258" s="233"/>
      <c r="CV258" s="234"/>
      <c r="CW258" s="233"/>
      <c r="CX258" s="233"/>
      <c r="CY258" s="233"/>
      <c r="CZ258" s="233"/>
      <c r="DA258" s="234"/>
      <c r="DB258" s="233"/>
      <c r="DC258" s="233"/>
      <c r="DD258" s="233"/>
      <c r="DE258" s="233"/>
      <c r="DF258" s="234"/>
      <c r="DG258" s="233"/>
      <c r="DH258" s="233"/>
      <c r="DI258" s="233"/>
      <c r="DJ258" s="233"/>
      <c r="DK258" s="234"/>
    </row>
    <row r="259" customFormat="false" ht="12.75" hidden="false" customHeight="false" outlineLevel="0" collapsed="false">
      <c r="A259" s="232" t="n">
        <v>1</v>
      </c>
      <c r="B259" s="232" t="n">
        <v>0</v>
      </c>
      <c r="C259" s="232" t="n">
        <v>0</v>
      </c>
      <c r="D259" s="232" t="n">
        <v>0</v>
      </c>
      <c r="E259" s="232" t="n">
        <v>0</v>
      </c>
      <c r="F259" s="232" t="n">
        <v>1</v>
      </c>
      <c r="G259" s="232" t="n">
        <v>0</v>
      </c>
      <c r="H259" s="232" t="n">
        <v>0</v>
      </c>
      <c r="I259" s="232" t="n">
        <v>0</v>
      </c>
      <c r="J259" s="235" t="n">
        <v>0</v>
      </c>
      <c r="K259" s="232" t="n">
        <v>1</v>
      </c>
      <c r="L259" s="232" t="n">
        <v>0</v>
      </c>
      <c r="M259" s="232" t="n">
        <v>0</v>
      </c>
      <c r="N259" s="232" t="n">
        <v>0</v>
      </c>
      <c r="O259" s="232" t="n">
        <v>0</v>
      </c>
      <c r="P259" s="232" t="n">
        <v>1</v>
      </c>
      <c r="Q259" s="232" t="n">
        <v>0</v>
      </c>
      <c r="R259" s="232" t="n">
        <v>0</v>
      </c>
      <c r="S259" s="232" t="n">
        <v>0</v>
      </c>
      <c r="T259" s="232" t="n">
        <v>0</v>
      </c>
      <c r="U259" s="231" t="n">
        <v>1</v>
      </c>
      <c r="V259" s="231" t="n">
        <v>0</v>
      </c>
      <c r="W259" s="231" t="n">
        <v>0</v>
      </c>
      <c r="X259" s="231" t="n">
        <v>0</v>
      </c>
      <c r="Y259" s="231" t="n">
        <v>0</v>
      </c>
      <c r="Z259" s="232" t="n">
        <v>1</v>
      </c>
      <c r="AA259" s="232" t="n">
        <v>0</v>
      </c>
      <c r="AB259" s="232" t="n">
        <v>0</v>
      </c>
      <c r="AC259" s="232" t="n">
        <v>0</v>
      </c>
      <c r="AD259" s="232" t="n">
        <v>0</v>
      </c>
      <c r="AE259" s="232" t="n">
        <v>1</v>
      </c>
      <c r="AF259" s="232" t="n">
        <v>0</v>
      </c>
      <c r="AG259" s="232" t="n">
        <v>0</v>
      </c>
      <c r="AH259" s="232" t="n">
        <v>0</v>
      </c>
      <c r="AI259" s="232" t="n">
        <v>0</v>
      </c>
      <c r="AJ259" s="232" t="n">
        <v>1</v>
      </c>
      <c r="AK259" s="232" t="n">
        <v>0</v>
      </c>
      <c r="AL259" s="232" t="n">
        <v>0</v>
      </c>
      <c r="AM259" s="232" t="n">
        <v>0</v>
      </c>
      <c r="AN259" s="232" t="n">
        <v>0</v>
      </c>
      <c r="AO259" s="232" t="n">
        <v>1</v>
      </c>
      <c r="AP259" s="232" t="n">
        <v>0</v>
      </c>
      <c r="AQ259" s="232" t="n">
        <v>0</v>
      </c>
      <c r="AR259" s="232" t="n">
        <v>0</v>
      </c>
      <c r="AS259" s="232" t="n">
        <v>0</v>
      </c>
      <c r="AT259" s="232" t="n">
        <v>1</v>
      </c>
      <c r="AU259" s="232" t="n">
        <v>0</v>
      </c>
      <c r="AV259" s="232" t="n">
        <v>0</v>
      </c>
      <c r="AW259" s="232" t="n">
        <v>0</v>
      </c>
      <c r="AX259" s="232" t="n">
        <v>0</v>
      </c>
      <c r="AY259" s="232" t="n">
        <v>1</v>
      </c>
      <c r="AZ259" s="232" t="n">
        <v>0</v>
      </c>
      <c r="BA259" s="232" t="n">
        <v>0</v>
      </c>
      <c r="BB259" s="232" t="n">
        <v>0</v>
      </c>
      <c r="BC259" s="232" t="n">
        <v>0</v>
      </c>
      <c r="BD259" s="232" t="n">
        <v>1</v>
      </c>
      <c r="BE259" s="232" t="n">
        <v>0</v>
      </c>
      <c r="BF259" s="232" t="n">
        <v>0</v>
      </c>
      <c r="BG259" s="232" t="n">
        <v>0</v>
      </c>
      <c r="BH259" s="232" t="n">
        <v>0</v>
      </c>
      <c r="BI259" s="232"/>
      <c r="BJ259" s="232"/>
      <c r="BK259" s="232"/>
      <c r="BM259" s="217"/>
      <c r="BN259" s="232"/>
      <c r="BO259" s="232"/>
      <c r="BP259" s="232"/>
      <c r="BS259" s="232"/>
      <c r="BT259" s="232"/>
      <c r="BU259" s="232"/>
      <c r="BW259" s="217"/>
      <c r="BX259" s="233"/>
      <c r="BY259" s="233"/>
      <c r="BZ259" s="233"/>
      <c r="CA259" s="233"/>
      <c r="CB259" s="234"/>
      <c r="CC259" s="233"/>
      <c r="CD259" s="233"/>
      <c r="CE259" s="233"/>
      <c r="CF259" s="233"/>
      <c r="CG259" s="234"/>
      <c r="CH259" s="233"/>
      <c r="CI259" s="233"/>
      <c r="CJ259" s="233"/>
      <c r="CK259" s="233"/>
      <c r="CL259" s="234"/>
      <c r="CM259" s="233"/>
      <c r="CN259" s="233"/>
      <c r="CO259" s="233"/>
      <c r="CP259" s="233"/>
      <c r="CQ259" s="234"/>
      <c r="CR259" s="233"/>
      <c r="CS259" s="233"/>
      <c r="CT259" s="233"/>
      <c r="CU259" s="233"/>
      <c r="CV259" s="234"/>
      <c r="CW259" s="233"/>
      <c r="CX259" s="233"/>
      <c r="CY259" s="233"/>
      <c r="CZ259" s="233"/>
      <c r="DA259" s="234"/>
      <c r="DB259" s="233"/>
      <c r="DC259" s="233"/>
      <c r="DD259" s="233"/>
      <c r="DE259" s="233"/>
      <c r="DF259" s="234"/>
      <c r="DG259" s="233"/>
      <c r="DH259" s="233"/>
      <c r="DI259" s="233"/>
      <c r="DJ259" s="233"/>
      <c r="DK259" s="234"/>
    </row>
    <row r="260" customFormat="false" ht="12.75" hidden="false" customHeight="false" outlineLevel="0" collapsed="false">
      <c r="A260" s="232" t="n">
        <v>1</v>
      </c>
      <c r="B260" s="232" t="n">
        <v>0</v>
      </c>
      <c r="C260" s="232" t="n">
        <v>0</v>
      </c>
      <c r="D260" s="232" t="n">
        <v>0</v>
      </c>
      <c r="E260" s="232" t="n">
        <v>0</v>
      </c>
      <c r="F260" s="232" t="n">
        <v>1</v>
      </c>
      <c r="G260" s="232" t="n">
        <v>0</v>
      </c>
      <c r="H260" s="232" t="n">
        <v>0</v>
      </c>
      <c r="I260" s="232" t="n">
        <v>0</v>
      </c>
      <c r="J260" s="235" t="n">
        <v>0</v>
      </c>
      <c r="K260" s="232" t="n">
        <v>1</v>
      </c>
      <c r="L260" s="232" t="n">
        <v>0</v>
      </c>
      <c r="M260" s="232" t="n">
        <v>0</v>
      </c>
      <c r="N260" s="232" t="n">
        <v>0</v>
      </c>
      <c r="O260" s="232" t="n">
        <v>0</v>
      </c>
      <c r="P260" s="232" t="n">
        <v>1</v>
      </c>
      <c r="Q260" s="232" t="n">
        <v>0</v>
      </c>
      <c r="R260" s="232" t="n">
        <v>0</v>
      </c>
      <c r="S260" s="232" t="n">
        <v>0</v>
      </c>
      <c r="T260" s="232" t="n">
        <v>0</v>
      </c>
      <c r="U260" s="231" t="n">
        <v>1</v>
      </c>
      <c r="V260" s="231" t="n">
        <v>0</v>
      </c>
      <c r="W260" s="231" t="n">
        <v>0</v>
      </c>
      <c r="X260" s="231" t="n">
        <v>0</v>
      </c>
      <c r="Y260" s="231" t="n">
        <v>0</v>
      </c>
      <c r="Z260" s="232" t="n">
        <v>1</v>
      </c>
      <c r="AA260" s="232" t="n">
        <v>0</v>
      </c>
      <c r="AB260" s="232" t="n">
        <v>0</v>
      </c>
      <c r="AC260" s="232" t="n">
        <v>0</v>
      </c>
      <c r="AD260" s="232" t="n">
        <v>0</v>
      </c>
      <c r="AE260" s="232" t="n">
        <v>1</v>
      </c>
      <c r="AF260" s="232" t="n">
        <v>0</v>
      </c>
      <c r="AG260" s="232" t="n">
        <v>0</v>
      </c>
      <c r="AH260" s="232" t="n">
        <v>0</v>
      </c>
      <c r="AI260" s="232" t="n">
        <v>0</v>
      </c>
      <c r="AJ260" s="232" t="n">
        <v>1</v>
      </c>
      <c r="AK260" s="232" t="n">
        <v>0</v>
      </c>
      <c r="AL260" s="232" t="n">
        <v>0</v>
      </c>
      <c r="AM260" s="232" t="n">
        <v>0</v>
      </c>
      <c r="AN260" s="232" t="n">
        <v>0</v>
      </c>
      <c r="AO260" s="232" t="n">
        <v>1</v>
      </c>
      <c r="AP260" s="232" t="n">
        <v>0</v>
      </c>
      <c r="AQ260" s="232" t="n">
        <v>0</v>
      </c>
      <c r="AR260" s="232" t="n">
        <v>0</v>
      </c>
      <c r="AS260" s="232" t="n">
        <v>0</v>
      </c>
      <c r="AT260" s="232" t="n">
        <v>1</v>
      </c>
      <c r="AU260" s="232" t="n">
        <v>0</v>
      </c>
      <c r="AV260" s="232" t="n">
        <v>0</v>
      </c>
      <c r="AW260" s="232" t="n">
        <v>0</v>
      </c>
      <c r="AX260" s="232" t="n">
        <v>0</v>
      </c>
      <c r="AY260" s="232" t="n">
        <v>1</v>
      </c>
      <c r="AZ260" s="232" t="n">
        <v>0</v>
      </c>
      <c r="BA260" s="232" t="n">
        <v>0</v>
      </c>
      <c r="BB260" s="232" t="n">
        <v>0</v>
      </c>
      <c r="BC260" s="232" t="n">
        <v>0</v>
      </c>
      <c r="BD260" s="232" t="n">
        <v>1</v>
      </c>
      <c r="BE260" s="232" t="n">
        <v>0</v>
      </c>
      <c r="BF260" s="232" t="n">
        <v>0</v>
      </c>
      <c r="BG260" s="232" t="n">
        <v>0</v>
      </c>
      <c r="BH260" s="232" t="n">
        <v>0</v>
      </c>
      <c r="BI260" s="232"/>
      <c r="BJ260" s="232"/>
      <c r="BK260" s="232"/>
      <c r="BM260" s="217"/>
      <c r="BN260" s="232"/>
      <c r="BO260" s="232"/>
      <c r="BP260" s="232"/>
      <c r="BS260" s="232"/>
      <c r="BT260" s="232"/>
      <c r="BU260" s="232"/>
      <c r="BW260" s="217"/>
      <c r="BX260" s="233"/>
      <c r="BY260" s="233"/>
      <c r="BZ260" s="233"/>
      <c r="CA260" s="233"/>
      <c r="CB260" s="234"/>
      <c r="CC260" s="233"/>
      <c r="CD260" s="233"/>
      <c r="CE260" s="233"/>
      <c r="CF260" s="233"/>
      <c r="CG260" s="234"/>
      <c r="CH260" s="233"/>
      <c r="CI260" s="233"/>
      <c r="CJ260" s="233"/>
      <c r="CK260" s="233"/>
      <c r="CL260" s="234"/>
      <c r="CM260" s="233"/>
      <c r="CN260" s="233"/>
      <c r="CO260" s="233"/>
      <c r="CP260" s="233"/>
      <c r="CQ260" s="234"/>
      <c r="CR260" s="233"/>
      <c r="CS260" s="233"/>
      <c r="CT260" s="233"/>
      <c r="CU260" s="233"/>
      <c r="CV260" s="234"/>
      <c r="CW260" s="233"/>
      <c r="CX260" s="233"/>
      <c r="CY260" s="233"/>
      <c r="CZ260" s="233"/>
      <c r="DA260" s="234"/>
      <c r="DB260" s="233"/>
      <c r="DC260" s="233"/>
      <c r="DD260" s="233"/>
      <c r="DE260" s="233"/>
      <c r="DF260" s="234"/>
      <c r="DG260" s="233"/>
      <c r="DH260" s="233"/>
      <c r="DI260" s="233"/>
      <c r="DJ260" s="233"/>
      <c r="DK260" s="234"/>
    </row>
    <row r="261" customFormat="false" ht="12.75" hidden="false" customHeight="false" outlineLevel="0" collapsed="false">
      <c r="A261" s="232" t="n">
        <v>1</v>
      </c>
      <c r="B261" s="232" t="n">
        <v>0</v>
      </c>
      <c r="C261" s="232" t="n">
        <v>0</v>
      </c>
      <c r="D261" s="232" t="n">
        <v>0</v>
      </c>
      <c r="E261" s="232" t="n">
        <v>0</v>
      </c>
      <c r="F261" s="232" t="n">
        <v>1</v>
      </c>
      <c r="G261" s="232" t="n">
        <v>0</v>
      </c>
      <c r="H261" s="232" t="n">
        <v>0</v>
      </c>
      <c r="I261" s="232" t="n">
        <v>0</v>
      </c>
      <c r="J261" s="235" t="n">
        <v>0</v>
      </c>
      <c r="K261" s="232" t="n">
        <v>1</v>
      </c>
      <c r="L261" s="232" t="n">
        <v>0</v>
      </c>
      <c r="M261" s="232" t="n">
        <v>0</v>
      </c>
      <c r="N261" s="232" t="n">
        <v>0</v>
      </c>
      <c r="O261" s="232" t="n">
        <v>0</v>
      </c>
      <c r="P261" s="232" t="n">
        <v>1</v>
      </c>
      <c r="Q261" s="232" t="n">
        <v>0</v>
      </c>
      <c r="R261" s="232" t="n">
        <v>0</v>
      </c>
      <c r="S261" s="232" t="n">
        <v>0</v>
      </c>
      <c r="T261" s="232" t="n">
        <v>0</v>
      </c>
      <c r="U261" s="231" t="n">
        <v>1</v>
      </c>
      <c r="V261" s="231" t="n">
        <v>0</v>
      </c>
      <c r="W261" s="231" t="n">
        <v>0</v>
      </c>
      <c r="X261" s="231" t="n">
        <v>0</v>
      </c>
      <c r="Y261" s="231" t="n">
        <v>0</v>
      </c>
      <c r="Z261" s="232" t="n">
        <v>1</v>
      </c>
      <c r="AA261" s="232" t="n">
        <v>0</v>
      </c>
      <c r="AB261" s="232" t="n">
        <v>0</v>
      </c>
      <c r="AC261" s="232" t="n">
        <v>0</v>
      </c>
      <c r="AD261" s="232" t="n">
        <v>0</v>
      </c>
      <c r="AE261" s="232" t="n">
        <v>1</v>
      </c>
      <c r="AF261" s="232" t="n">
        <v>0</v>
      </c>
      <c r="AG261" s="232" t="n">
        <v>0</v>
      </c>
      <c r="AH261" s="232" t="n">
        <v>0</v>
      </c>
      <c r="AI261" s="232" t="n">
        <v>0</v>
      </c>
      <c r="AJ261" s="232" t="n">
        <v>1</v>
      </c>
      <c r="AK261" s="232" t="n">
        <v>0</v>
      </c>
      <c r="AL261" s="232" t="n">
        <v>0</v>
      </c>
      <c r="AM261" s="232" t="n">
        <v>0</v>
      </c>
      <c r="AN261" s="232" t="n">
        <v>0</v>
      </c>
      <c r="AO261" s="232" t="n">
        <v>1</v>
      </c>
      <c r="AP261" s="232" t="n">
        <v>0</v>
      </c>
      <c r="AQ261" s="232" t="n">
        <v>0</v>
      </c>
      <c r="AR261" s="232" t="n">
        <v>0</v>
      </c>
      <c r="AS261" s="232" t="n">
        <v>0</v>
      </c>
      <c r="AT261" s="232" t="n">
        <v>1</v>
      </c>
      <c r="AU261" s="232" t="n">
        <v>0</v>
      </c>
      <c r="AV261" s="232" t="n">
        <v>0</v>
      </c>
      <c r="AW261" s="232" t="n">
        <v>0</v>
      </c>
      <c r="AX261" s="232" t="n">
        <v>0</v>
      </c>
      <c r="AY261" s="232" t="n">
        <v>1</v>
      </c>
      <c r="AZ261" s="232" t="n">
        <v>0</v>
      </c>
      <c r="BA261" s="232" t="n">
        <v>0</v>
      </c>
      <c r="BB261" s="232" t="n">
        <v>0</v>
      </c>
      <c r="BC261" s="232" t="n">
        <v>0</v>
      </c>
      <c r="BD261" s="232" t="n">
        <v>1</v>
      </c>
      <c r="BE261" s="232" t="n">
        <v>0</v>
      </c>
      <c r="BF261" s="232" t="n">
        <v>0</v>
      </c>
      <c r="BG261" s="232" t="n">
        <v>0</v>
      </c>
      <c r="BH261" s="232" t="n">
        <v>0</v>
      </c>
      <c r="BI261" s="232"/>
      <c r="BJ261" s="232"/>
      <c r="BK261" s="232"/>
      <c r="BM261" s="217"/>
      <c r="BN261" s="232"/>
      <c r="BO261" s="232"/>
      <c r="BP261" s="232"/>
      <c r="BS261" s="232"/>
      <c r="BT261" s="232"/>
      <c r="BU261" s="232"/>
      <c r="BW261" s="217"/>
      <c r="BX261" s="233"/>
      <c r="BY261" s="233"/>
      <c r="BZ261" s="233"/>
      <c r="CA261" s="233"/>
      <c r="CB261" s="234"/>
      <c r="CC261" s="233"/>
      <c r="CD261" s="233"/>
      <c r="CE261" s="233"/>
      <c r="CF261" s="233"/>
      <c r="CG261" s="234"/>
      <c r="CH261" s="233"/>
      <c r="CI261" s="233"/>
      <c r="CJ261" s="233"/>
      <c r="CK261" s="233"/>
      <c r="CL261" s="234"/>
      <c r="CM261" s="233"/>
      <c r="CN261" s="233"/>
      <c r="CO261" s="233"/>
      <c r="CP261" s="233"/>
      <c r="CQ261" s="234"/>
      <c r="CR261" s="233"/>
      <c r="CS261" s="233"/>
      <c r="CT261" s="233"/>
      <c r="CU261" s="233"/>
      <c r="CV261" s="234"/>
      <c r="CW261" s="233"/>
      <c r="CX261" s="233"/>
      <c r="CY261" s="233"/>
      <c r="CZ261" s="233"/>
      <c r="DA261" s="234"/>
      <c r="DB261" s="233"/>
      <c r="DC261" s="233"/>
      <c r="DD261" s="233"/>
      <c r="DE261" s="233"/>
      <c r="DF261" s="234"/>
      <c r="DG261" s="233"/>
      <c r="DH261" s="233"/>
      <c r="DI261" s="233"/>
      <c r="DJ261" s="233"/>
      <c r="DK261" s="234"/>
    </row>
    <row r="262" customFormat="false" ht="12.75" hidden="false" customHeight="false" outlineLevel="0" collapsed="false">
      <c r="A262" s="232" t="n">
        <v>1</v>
      </c>
      <c r="B262" s="232" t="n">
        <v>0</v>
      </c>
      <c r="C262" s="232" t="n">
        <v>0</v>
      </c>
      <c r="D262" s="232" t="n">
        <v>0</v>
      </c>
      <c r="E262" s="232" t="n">
        <v>0</v>
      </c>
      <c r="F262" s="232" t="n">
        <v>1</v>
      </c>
      <c r="G262" s="232" t="n">
        <v>0</v>
      </c>
      <c r="H262" s="232" t="n">
        <v>0</v>
      </c>
      <c r="I262" s="232" t="n">
        <v>0</v>
      </c>
      <c r="J262" s="235" t="n">
        <v>0</v>
      </c>
      <c r="K262" s="232" t="n">
        <v>1</v>
      </c>
      <c r="L262" s="232" t="n">
        <v>0</v>
      </c>
      <c r="M262" s="232" t="n">
        <v>0</v>
      </c>
      <c r="N262" s="232" t="n">
        <v>0</v>
      </c>
      <c r="O262" s="232" t="n">
        <v>0</v>
      </c>
      <c r="P262" s="232" t="n">
        <v>1</v>
      </c>
      <c r="Q262" s="232" t="n">
        <v>0</v>
      </c>
      <c r="R262" s="232" t="n">
        <v>0</v>
      </c>
      <c r="S262" s="232" t="n">
        <v>0</v>
      </c>
      <c r="T262" s="232" t="n">
        <v>0</v>
      </c>
      <c r="U262" s="231" t="n">
        <v>1</v>
      </c>
      <c r="V262" s="231" t="n">
        <v>0</v>
      </c>
      <c r="W262" s="231" t="n">
        <v>0</v>
      </c>
      <c r="X262" s="231" t="n">
        <v>0</v>
      </c>
      <c r="Y262" s="231" t="n">
        <v>0</v>
      </c>
      <c r="Z262" s="232" t="n">
        <v>1</v>
      </c>
      <c r="AA262" s="232" t="n">
        <v>0</v>
      </c>
      <c r="AB262" s="232" t="n">
        <v>0</v>
      </c>
      <c r="AC262" s="232" t="n">
        <v>0</v>
      </c>
      <c r="AD262" s="232" t="n">
        <v>0</v>
      </c>
      <c r="AE262" s="232" t="n">
        <v>1</v>
      </c>
      <c r="AF262" s="232" t="n">
        <v>0</v>
      </c>
      <c r="AG262" s="232" t="n">
        <v>0</v>
      </c>
      <c r="AH262" s="232" t="n">
        <v>0</v>
      </c>
      <c r="AI262" s="232" t="n">
        <v>0</v>
      </c>
      <c r="AJ262" s="232" t="n">
        <v>1</v>
      </c>
      <c r="AK262" s="232" t="n">
        <v>0</v>
      </c>
      <c r="AL262" s="232" t="n">
        <v>0</v>
      </c>
      <c r="AM262" s="232" t="n">
        <v>0</v>
      </c>
      <c r="AN262" s="232" t="n">
        <v>0</v>
      </c>
      <c r="AO262" s="232" t="n">
        <v>1</v>
      </c>
      <c r="AP262" s="232" t="n">
        <v>0</v>
      </c>
      <c r="AQ262" s="232" t="n">
        <v>0</v>
      </c>
      <c r="AR262" s="232" t="n">
        <v>0</v>
      </c>
      <c r="AS262" s="232" t="n">
        <v>0</v>
      </c>
      <c r="AT262" s="232" t="n">
        <v>1</v>
      </c>
      <c r="AU262" s="232" t="n">
        <v>0</v>
      </c>
      <c r="AV262" s="232" t="n">
        <v>0</v>
      </c>
      <c r="AW262" s="232" t="n">
        <v>0</v>
      </c>
      <c r="AX262" s="232" t="n">
        <v>0</v>
      </c>
      <c r="AY262" s="232" t="n">
        <v>1</v>
      </c>
      <c r="AZ262" s="232" t="n">
        <v>0</v>
      </c>
      <c r="BA262" s="232" t="n">
        <v>0</v>
      </c>
      <c r="BB262" s="232" t="n">
        <v>0</v>
      </c>
      <c r="BC262" s="232" t="n">
        <v>0</v>
      </c>
      <c r="BD262" s="232" t="n">
        <v>1</v>
      </c>
      <c r="BE262" s="232" t="n">
        <v>0</v>
      </c>
      <c r="BF262" s="232" t="n">
        <v>0</v>
      </c>
      <c r="BG262" s="232" t="n">
        <v>0</v>
      </c>
      <c r="BH262" s="232" t="n">
        <v>0</v>
      </c>
      <c r="BI262" s="232"/>
      <c r="BJ262" s="232"/>
      <c r="BK262" s="232"/>
      <c r="BM262" s="217"/>
      <c r="BN262" s="232"/>
      <c r="BO262" s="232"/>
      <c r="BP262" s="232"/>
      <c r="BS262" s="232"/>
      <c r="BT262" s="232"/>
      <c r="BU262" s="232"/>
      <c r="BW262" s="217"/>
      <c r="BX262" s="233"/>
      <c r="BY262" s="233"/>
      <c r="BZ262" s="233"/>
      <c r="CA262" s="233"/>
      <c r="CB262" s="234"/>
      <c r="CC262" s="233"/>
      <c r="CD262" s="233"/>
      <c r="CE262" s="233"/>
      <c r="CF262" s="233"/>
      <c r="CG262" s="234"/>
      <c r="CH262" s="233"/>
      <c r="CI262" s="233"/>
      <c r="CJ262" s="233"/>
      <c r="CK262" s="233"/>
      <c r="CL262" s="234"/>
      <c r="CM262" s="233"/>
      <c r="CN262" s="233"/>
      <c r="CO262" s="233"/>
      <c r="CP262" s="233"/>
      <c r="CQ262" s="234"/>
      <c r="CR262" s="233"/>
      <c r="CS262" s="233"/>
      <c r="CT262" s="233"/>
      <c r="CU262" s="233"/>
      <c r="CV262" s="234"/>
      <c r="CW262" s="233"/>
      <c r="CX262" s="233"/>
      <c r="CY262" s="233"/>
      <c r="CZ262" s="233"/>
      <c r="DA262" s="234"/>
      <c r="DB262" s="233"/>
      <c r="DC262" s="233"/>
      <c r="DD262" s="233"/>
      <c r="DE262" s="233"/>
      <c r="DF262" s="234"/>
      <c r="DG262" s="233"/>
      <c r="DH262" s="233"/>
      <c r="DI262" s="233"/>
      <c r="DJ262" s="233"/>
      <c r="DK262" s="234"/>
    </row>
    <row r="263" customFormat="false" ht="12.75" hidden="false" customHeight="false" outlineLevel="0" collapsed="false">
      <c r="BR263" s="0"/>
      <c r="BX263" s="233"/>
      <c r="BY263" s="233"/>
      <c r="BZ263" s="233"/>
      <c r="CA263" s="233"/>
      <c r="CB263" s="234"/>
      <c r="CC263" s="233"/>
      <c r="CD263" s="233"/>
      <c r="CE263" s="233"/>
      <c r="CF263" s="233"/>
      <c r="CG263" s="234"/>
      <c r="CH263" s="233"/>
      <c r="CI263" s="233"/>
      <c r="CJ263" s="233"/>
      <c r="CK263" s="233"/>
      <c r="CL263" s="234"/>
      <c r="CM263" s="233"/>
      <c r="CN263" s="233"/>
      <c r="CO263" s="233"/>
      <c r="CP263" s="233"/>
      <c r="CQ263" s="234"/>
      <c r="CR263" s="233"/>
      <c r="CS263" s="233"/>
      <c r="CT263" s="233"/>
      <c r="CU263" s="233"/>
      <c r="CV263" s="234"/>
      <c r="CW263" s="233"/>
      <c r="CX263" s="233"/>
      <c r="CY263" s="233"/>
      <c r="CZ263" s="233"/>
      <c r="DA263" s="234"/>
      <c r="DB263" s="233"/>
      <c r="DC263" s="233"/>
      <c r="DD263" s="233"/>
      <c r="DE263" s="233"/>
      <c r="DF263" s="234"/>
      <c r="DG263" s="233"/>
      <c r="DH263" s="233"/>
      <c r="DI263" s="233"/>
      <c r="DJ263" s="233"/>
      <c r="DK263" s="234"/>
    </row>
    <row r="264" customFormat="false" ht="12.75" hidden="false" customHeight="false" outlineLevel="0" collapsed="false">
      <c r="BR264" s="0"/>
      <c r="BX264" s="233"/>
      <c r="BY264" s="233"/>
      <c r="BZ264" s="233"/>
      <c r="CA264" s="233"/>
      <c r="CB264" s="234"/>
      <c r="CC264" s="233"/>
      <c r="CD264" s="233"/>
      <c r="CE264" s="233"/>
      <c r="CF264" s="233"/>
      <c r="CG264" s="234"/>
      <c r="CH264" s="233"/>
      <c r="CI264" s="233"/>
      <c r="CJ264" s="233"/>
      <c r="CK264" s="233"/>
      <c r="CL264" s="234"/>
      <c r="CM264" s="233"/>
      <c r="CN264" s="233"/>
      <c r="CO264" s="233"/>
      <c r="CP264" s="233"/>
      <c r="CQ264" s="234"/>
      <c r="CR264" s="233"/>
      <c r="CS264" s="233"/>
      <c r="CT264" s="233"/>
      <c r="CU264" s="233"/>
      <c r="CV264" s="234"/>
      <c r="CW264" s="233"/>
      <c r="CX264" s="233"/>
      <c r="CY264" s="233"/>
      <c r="CZ264" s="233"/>
      <c r="DA264" s="234"/>
      <c r="DB264" s="233"/>
      <c r="DC264" s="233"/>
      <c r="DD264" s="233"/>
      <c r="DE264" s="233"/>
      <c r="DF264" s="234"/>
      <c r="DG264" s="233"/>
      <c r="DH264" s="233"/>
      <c r="DI264" s="233"/>
      <c r="DJ264" s="233"/>
      <c r="DK264" s="234"/>
    </row>
    <row r="265" customFormat="false" ht="12.75" hidden="false" customHeight="false" outlineLevel="0" collapsed="false">
      <c r="BR265" s="0"/>
      <c r="BX265" s="233"/>
      <c r="BY265" s="233"/>
      <c r="BZ265" s="233"/>
      <c r="CA265" s="233"/>
      <c r="CB265" s="234"/>
      <c r="CC265" s="233"/>
      <c r="CD265" s="233"/>
      <c r="CE265" s="233"/>
      <c r="CF265" s="233"/>
      <c r="CG265" s="234"/>
      <c r="CH265" s="233"/>
      <c r="CI265" s="233"/>
      <c r="CJ265" s="233"/>
      <c r="CK265" s="233"/>
      <c r="CL265" s="234"/>
      <c r="CM265" s="233"/>
      <c r="CN265" s="233"/>
      <c r="CO265" s="233"/>
      <c r="CP265" s="233"/>
      <c r="CQ265" s="234"/>
      <c r="CR265" s="233"/>
      <c r="CS265" s="233"/>
      <c r="CT265" s="233"/>
      <c r="CU265" s="233"/>
      <c r="CV265" s="234"/>
      <c r="CW265" s="233"/>
      <c r="CX265" s="233"/>
      <c r="CY265" s="233"/>
      <c r="CZ265" s="233"/>
      <c r="DA265" s="234"/>
      <c r="DB265" s="233"/>
      <c r="DC265" s="233"/>
      <c r="DD265" s="233"/>
      <c r="DE265" s="233"/>
      <c r="DF265" s="234"/>
      <c r="DG265" s="233"/>
      <c r="DH265" s="233"/>
      <c r="DI265" s="233"/>
      <c r="DJ265" s="233"/>
      <c r="DK265" s="234"/>
    </row>
    <row r="266" customFormat="false" ht="12.75" hidden="false" customHeight="false" outlineLevel="0" collapsed="false">
      <c r="BR266" s="0"/>
      <c r="BX266" s="233"/>
      <c r="BY266" s="233"/>
      <c r="BZ266" s="233"/>
      <c r="CA266" s="233"/>
      <c r="CB266" s="234"/>
      <c r="CC266" s="233"/>
      <c r="CD266" s="233"/>
      <c r="CE266" s="233"/>
      <c r="CF266" s="233"/>
      <c r="CG266" s="234"/>
      <c r="CH266" s="233"/>
      <c r="CI266" s="233"/>
      <c r="CJ266" s="233"/>
      <c r="CK266" s="233"/>
      <c r="CL266" s="234"/>
      <c r="CM266" s="233"/>
      <c r="CN266" s="233"/>
      <c r="CO266" s="233"/>
      <c r="CP266" s="233"/>
      <c r="CQ266" s="234"/>
      <c r="CR266" s="233"/>
      <c r="CS266" s="233"/>
      <c r="CT266" s="233"/>
      <c r="CU266" s="233"/>
      <c r="CV266" s="234"/>
      <c r="CW266" s="233"/>
      <c r="CX266" s="233"/>
      <c r="CY266" s="233"/>
      <c r="CZ266" s="233"/>
      <c r="DA266" s="234"/>
      <c r="DB266" s="233"/>
      <c r="DC266" s="233"/>
      <c r="DD266" s="233"/>
      <c r="DE266" s="233"/>
      <c r="DF266" s="234"/>
      <c r="DG266" s="233"/>
      <c r="DH266" s="233"/>
      <c r="DI266" s="233"/>
      <c r="DJ266" s="233"/>
      <c r="DK266" s="234"/>
    </row>
    <row r="267" customFormat="false" ht="12.75" hidden="false" customHeight="false" outlineLevel="0" collapsed="false">
      <c r="BR267" s="0"/>
      <c r="BX267" s="233"/>
      <c r="BY267" s="233"/>
      <c r="BZ267" s="233"/>
      <c r="CA267" s="233"/>
      <c r="CB267" s="234"/>
      <c r="CC267" s="233"/>
      <c r="CD267" s="233"/>
      <c r="CE267" s="233"/>
      <c r="CF267" s="233"/>
      <c r="CG267" s="234"/>
      <c r="CH267" s="233"/>
      <c r="CI267" s="233"/>
      <c r="CJ267" s="233"/>
      <c r="CK267" s="233"/>
      <c r="CL267" s="234"/>
      <c r="CM267" s="233"/>
      <c r="CN267" s="233"/>
      <c r="CO267" s="233"/>
      <c r="CP267" s="233"/>
      <c r="CQ267" s="234"/>
      <c r="CR267" s="233"/>
      <c r="CS267" s="233"/>
      <c r="CT267" s="233"/>
      <c r="CU267" s="233"/>
      <c r="CV267" s="234"/>
      <c r="CW267" s="233"/>
      <c r="CX267" s="233"/>
      <c r="CY267" s="233"/>
      <c r="CZ267" s="233"/>
      <c r="DA267" s="234"/>
      <c r="DB267" s="233"/>
      <c r="DC267" s="233"/>
      <c r="DD267" s="233"/>
      <c r="DE267" s="233"/>
      <c r="DF267" s="234"/>
      <c r="DG267" s="233"/>
      <c r="DH267" s="233"/>
      <c r="DI267" s="233"/>
      <c r="DJ267" s="233"/>
      <c r="DK267" s="234"/>
    </row>
    <row r="268" customFormat="false" ht="12.75" hidden="false" customHeight="false" outlineLevel="0" collapsed="false">
      <c r="BR268" s="0"/>
      <c r="BX268" s="233"/>
      <c r="BY268" s="233"/>
      <c r="BZ268" s="233"/>
      <c r="CA268" s="233"/>
      <c r="CB268" s="234"/>
      <c r="CC268" s="233"/>
      <c r="CD268" s="233"/>
      <c r="CE268" s="233"/>
      <c r="CF268" s="233"/>
      <c r="CG268" s="234"/>
      <c r="CH268" s="233"/>
      <c r="CI268" s="233"/>
      <c r="CJ268" s="233"/>
      <c r="CK268" s="233"/>
      <c r="CL268" s="234"/>
      <c r="CM268" s="233"/>
      <c r="CN268" s="233"/>
      <c r="CO268" s="233"/>
      <c r="CP268" s="233"/>
      <c r="CQ268" s="234"/>
      <c r="CR268" s="233"/>
      <c r="CS268" s="233"/>
      <c r="CT268" s="233"/>
      <c r="CU268" s="233"/>
      <c r="CV268" s="234"/>
      <c r="CW268" s="233"/>
      <c r="CX268" s="233"/>
      <c r="CY268" s="233"/>
      <c r="CZ268" s="233"/>
      <c r="DA268" s="234"/>
      <c r="DB268" s="233"/>
      <c r="DC268" s="233"/>
      <c r="DD268" s="233"/>
      <c r="DE268" s="233"/>
      <c r="DF268" s="234"/>
      <c r="DG268" s="233"/>
      <c r="DH268" s="233"/>
      <c r="DI268" s="233"/>
      <c r="DJ268" s="233"/>
      <c r="DK268" s="234"/>
    </row>
    <row r="269" customFormat="false" ht="12.75" hidden="false" customHeight="false" outlineLevel="0" collapsed="false">
      <c r="BR269" s="0"/>
      <c r="BX269" s="233"/>
      <c r="BY269" s="233"/>
      <c r="BZ269" s="233"/>
      <c r="CA269" s="233"/>
      <c r="CB269" s="234"/>
      <c r="CC269" s="233"/>
      <c r="CD269" s="233"/>
      <c r="CE269" s="233"/>
      <c r="CF269" s="233"/>
      <c r="CG269" s="234"/>
      <c r="CH269" s="233"/>
      <c r="CI269" s="233"/>
      <c r="CJ269" s="233"/>
      <c r="CK269" s="233"/>
      <c r="CL269" s="234"/>
      <c r="CM269" s="233"/>
      <c r="CN269" s="233"/>
      <c r="CO269" s="233"/>
      <c r="CP269" s="233"/>
      <c r="CQ269" s="234"/>
      <c r="CR269" s="233"/>
      <c r="CS269" s="233"/>
      <c r="CT269" s="233"/>
      <c r="CU269" s="233"/>
      <c r="CV269" s="234"/>
      <c r="CW269" s="233"/>
      <c r="CX269" s="233"/>
      <c r="CY269" s="233"/>
      <c r="CZ269" s="233"/>
      <c r="DA269" s="234"/>
      <c r="DB269" s="233"/>
      <c r="DC269" s="233"/>
      <c r="DD269" s="233"/>
      <c r="DE269" s="233"/>
      <c r="DF269" s="234"/>
      <c r="DG269" s="233"/>
      <c r="DH269" s="233"/>
      <c r="DI269" s="233"/>
      <c r="DJ269" s="233"/>
      <c r="DK269" s="234"/>
    </row>
    <row r="270" customFormat="false" ht="12.75" hidden="false" customHeight="false" outlineLevel="0" collapsed="false">
      <c r="BR270" s="0"/>
      <c r="BX270" s="233"/>
      <c r="BY270" s="233"/>
      <c r="BZ270" s="233"/>
      <c r="CA270" s="233"/>
      <c r="CB270" s="234"/>
      <c r="CC270" s="233"/>
      <c r="CD270" s="233"/>
      <c r="CE270" s="233"/>
      <c r="CF270" s="233"/>
      <c r="CG270" s="234"/>
      <c r="CH270" s="233"/>
      <c r="CI270" s="233"/>
      <c r="CJ270" s="233"/>
      <c r="CK270" s="233"/>
      <c r="CL270" s="234"/>
      <c r="CM270" s="233"/>
      <c r="CN270" s="233"/>
      <c r="CO270" s="233"/>
      <c r="CP270" s="233"/>
      <c r="CQ270" s="234"/>
      <c r="CR270" s="233"/>
      <c r="CS270" s="233"/>
      <c r="CT270" s="233"/>
      <c r="CU270" s="233"/>
      <c r="CV270" s="234"/>
      <c r="CW270" s="233"/>
      <c r="CX270" s="233"/>
      <c r="CY270" s="233"/>
      <c r="CZ270" s="233"/>
      <c r="DA270" s="234"/>
      <c r="DB270" s="233"/>
      <c r="DC270" s="233"/>
      <c r="DD270" s="233"/>
      <c r="DE270" s="233"/>
      <c r="DF270" s="234"/>
      <c r="DG270" s="233"/>
      <c r="DH270" s="233"/>
      <c r="DI270" s="233"/>
      <c r="DJ270" s="233"/>
      <c r="DK270" s="234"/>
    </row>
    <row r="271" customFormat="false" ht="12.75" hidden="false" customHeight="false" outlineLevel="0" collapsed="false">
      <c r="BR271" s="0"/>
      <c r="BX271" s="233"/>
      <c r="BY271" s="233"/>
      <c r="BZ271" s="233"/>
      <c r="CA271" s="233"/>
      <c r="CB271" s="234"/>
      <c r="CC271" s="233"/>
      <c r="CD271" s="233"/>
      <c r="CE271" s="233"/>
      <c r="CF271" s="233"/>
      <c r="CG271" s="234"/>
      <c r="CH271" s="233"/>
      <c r="CI271" s="233"/>
      <c r="CJ271" s="233"/>
      <c r="CK271" s="233"/>
      <c r="CL271" s="234"/>
      <c r="CM271" s="233"/>
      <c r="CN271" s="233"/>
      <c r="CO271" s="233"/>
      <c r="CP271" s="233"/>
      <c r="CQ271" s="234"/>
      <c r="CR271" s="233"/>
      <c r="CS271" s="233"/>
      <c r="CT271" s="233"/>
      <c r="CU271" s="233"/>
      <c r="CV271" s="234"/>
      <c r="CW271" s="233"/>
      <c r="CX271" s="233"/>
      <c r="CY271" s="233"/>
      <c r="CZ271" s="233"/>
      <c r="DA271" s="234"/>
      <c r="DB271" s="233"/>
      <c r="DC271" s="233"/>
      <c r="DD271" s="233"/>
      <c r="DE271" s="233"/>
      <c r="DF271" s="234"/>
      <c r="DG271" s="233"/>
      <c r="DH271" s="233"/>
      <c r="DI271" s="233"/>
      <c r="DJ271" s="233"/>
      <c r="DK271" s="234"/>
    </row>
    <row r="272" customFormat="false" ht="12.75" hidden="false" customHeight="false" outlineLevel="0" collapsed="false">
      <c r="BR272" s="0"/>
      <c r="BX272" s="233"/>
      <c r="BY272" s="233"/>
      <c r="BZ272" s="233"/>
      <c r="CA272" s="233"/>
      <c r="CB272" s="234"/>
      <c r="CC272" s="233"/>
      <c r="CD272" s="233"/>
      <c r="CE272" s="233"/>
      <c r="CF272" s="233"/>
      <c r="CG272" s="234"/>
      <c r="CH272" s="233"/>
      <c r="CI272" s="233"/>
      <c r="CJ272" s="233"/>
      <c r="CK272" s="233"/>
      <c r="CL272" s="234"/>
      <c r="CM272" s="233"/>
      <c r="CN272" s="233"/>
      <c r="CO272" s="233"/>
      <c r="CP272" s="233"/>
      <c r="CQ272" s="234"/>
      <c r="CR272" s="233"/>
      <c r="CS272" s="233"/>
      <c r="CT272" s="233"/>
      <c r="CU272" s="233"/>
      <c r="CV272" s="234"/>
      <c r="CW272" s="233"/>
      <c r="CX272" s="233"/>
      <c r="CY272" s="233"/>
      <c r="CZ272" s="233"/>
      <c r="DA272" s="234"/>
      <c r="DB272" s="233"/>
      <c r="DC272" s="233"/>
      <c r="DD272" s="233"/>
      <c r="DE272" s="233"/>
      <c r="DF272" s="234"/>
      <c r="DG272" s="233"/>
      <c r="DH272" s="233"/>
      <c r="DI272" s="233"/>
      <c r="DJ272" s="233"/>
      <c r="DK272" s="234"/>
    </row>
    <row r="273" customFormat="false" ht="12.75" hidden="false" customHeight="false" outlineLevel="0" collapsed="false">
      <c r="BR273" s="0"/>
      <c r="BX273" s="233"/>
      <c r="BY273" s="233"/>
      <c r="BZ273" s="233"/>
      <c r="CA273" s="233"/>
      <c r="CB273" s="234"/>
      <c r="CC273" s="233"/>
      <c r="CD273" s="233"/>
      <c r="CE273" s="233"/>
      <c r="CF273" s="233"/>
      <c r="CG273" s="234"/>
      <c r="CH273" s="233"/>
      <c r="CI273" s="233"/>
      <c r="CJ273" s="233"/>
      <c r="CK273" s="233"/>
      <c r="CL273" s="234"/>
      <c r="CM273" s="233"/>
      <c r="CN273" s="233"/>
      <c r="CO273" s="233"/>
      <c r="CP273" s="233"/>
      <c r="CQ273" s="234"/>
      <c r="CR273" s="233"/>
      <c r="CS273" s="233"/>
      <c r="CT273" s="233"/>
      <c r="CU273" s="233"/>
      <c r="CV273" s="234"/>
      <c r="CW273" s="233"/>
      <c r="CX273" s="233"/>
      <c r="CY273" s="233"/>
      <c r="CZ273" s="233"/>
      <c r="DA273" s="234"/>
      <c r="DB273" s="233"/>
      <c r="DC273" s="233"/>
      <c r="DD273" s="233"/>
      <c r="DE273" s="233"/>
      <c r="DF273" s="234"/>
      <c r="DG273" s="233"/>
      <c r="DH273" s="233"/>
      <c r="DI273" s="233"/>
      <c r="DJ273" s="233"/>
      <c r="DK273" s="234"/>
    </row>
    <row r="274" customFormat="false" ht="12.75" hidden="false" customHeight="false" outlineLevel="0" collapsed="false">
      <c r="BR274" s="0"/>
      <c r="BX274" s="233"/>
      <c r="BY274" s="233"/>
      <c r="BZ274" s="233"/>
      <c r="CA274" s="233"/>
      <c r="CB274" s="234"/>
      <c r="CC274" s="233"/>
      <c r="CD274" s="233"/>
      <c r="CE274" s="233"/>
      <c r="CF274" s="233"/>
      <c r="CG274" s="234"/>
      <c r="CH274" s="233"/>
      <c r="CI274" s="233"/>
      <c r="CJ274" s="233"/>
      <c r="CK274" s="233"/>
      <c r="CL274" s="234"/>
      <c r="CM274" s="233"/>
      <c r="CN274" s="233"/>
      <c r="CO274" s="233"/>
      <c r="CP274" s="233"/>
      <c r="CQ274" s="234"/>
      <c r="CR274" s="233"/>
      <c r="CS274" s="233"/>
      <c r="CT274" s="233"/>
      <c r="CU274" s="233"/>
      <c r="CV274" s="234"/>
      <c r="CW274" s="233"/>
      <c r="CX274" s="233"/>
      <c r="CY274" s="233"/>
      <c r="CZ274" s="233"/>
      <c r="DA274" s="234"/>
      <c r="DB274" s="233"/>
      <c r="DC274" s="233"/>
      <c r="DD274" s="233"/>
      <c r="DE274" s="233"/>
      <c r="DF274" s="234"/>
      <c r="DG274" s="233"/>
      <c r="DH274" s="233"/>
      <c r="DI274" s="233"/>
      <c r="DJ274" s="233"/>
      <c r="DK274" s="234"/>
    </row>
    <row r="275" customFormat="false" ht="12.75" hidden="false" customHeight="false" outlineLevel="0" collapsed="false">
      <c r="BR275" s="0"/>
      <c r="BX275" s="233"/>
      <c r="BY275" s="233"/>
      <c r="BZ275" s="233"/>
      <c r="CA275" s="233"/>
      <c r="CB275" s="234"/>
      <c r="CC275" s="233"/>
      <c r="CD275" s="233"/>
      <c r="CE275" s="233"/>
      <c r="CF275" s="233"/>
      <c r="CG275" s="234"/>
      <c r="CH275" s="233"/>
      <c r="CI275" s="233"/>
      <c r="CJ275" s="233"/>
      <c r="CK275" s="233"/>
      <c r="CL275" s="234"/>
      <c r="CM275" s="233"/>
      <c r="CN275" s="233"/>
      <c r="CO275" s="233"/>
      <c r="CP275" s="233"/>
      <c r="CQ275" s="234"/>
      <c r="CR275" s="233"/>
      <c r="CS275" s="233"/>
      <c r="CT275" s="233"/>
      <c r="CU275" s="233"/>
      <c r="CV275" s="234"/>
      <c r="CW275" s="233"/>
      <c r="CX275" s="233"/>
      <c r="CY275" s="233"/>
      <c r="CZ275" s="233"/>
      <c r="DA275" s="234"/>
      <c r="DB275" s="233"/>
      <c r="DC275" s="233"/>
      <c r="DD275" s="233"/>
      <c r="DE275" s="233"/>
      <c r="DF275" s="234"/>
      <c r="DG275" s="233"/>
      <c r="DH275" s="233"/>
      <c r="DI275" s="233"/>
      <c r="DJ275" s="233"/>
      <c r="DK275" s="234"/>
    </row>
    <row r="276" customFormat="false" ht="12.75" hidden="false" customHeight="false" outlineLevel="0" collapsed="false">
      <c r="BR276" s="0"/>
      <c r="BX276" s="233"/>
      <c r="BY276" s="233"/>
      <c r="BZ276" s="233"/>
      <c r="CA276" s="233"/>
      <c r="CB276" s="234"/>
      <c r="CC276" s="233"/>
      <c r="CD276" s="233"/>
      <c r="CE276" s="233"/>
      <c r="CF276" s="233"/>
      <c r="CG276" s="234"/>
      <c r="CH276" s="233"/>
      <c r="CI276" s="233"/>
      <c r="CJ276" s="233"/>
      <c r="CK276" s="233"/>
      <c r="CL276" s="234"/>
      <c r="CM276" s="233"/>
      <c r="CN276" s="233"/>
      <c r="CO276" s="233"/>
      <c r="CP276" s="233"/>
      <c r="CQ276" s="234"/>
      <c r="CR276" s="233"/>
      <c r="CS276" s="233"/>
      <c r="CT276" s="233"/>
      <c r="CU276" s="233"/>
      <c r="CV276" s="234"/>
      <c r="CW276" s="233"/>
      <c r="CX276" s="233"/>
      <c r="CY276" s="233"/>
      <c r="CZ276" s="233"/>
      <c r="DA276" s="234"/>
      <c r="DB276" s="233"/>
      <c r="DC276" s="233"/>
      <c r="DD276" s="233"/>
      <c r="DE276" s="233"/>
      <c r="DF276" s="234"/>
      <c r="DG276" s="233"/>
      <c r="DH276" s="233"/>
      <c r="DI276" s="233"/>
      <c r="DJ276" s="233"/>
      <c r="DK276" s="234"/>
    </row>
    <row r="277" customFormat="false" ht="12.75" hidden="false" customHeight="false" outlineLevel="0" collapsed="false">
      <c r="BR277" s="0"/>
      <c r="BX277" s="233"/>
      <c r="BY277" s="233"/>
      <c r="BZ277" s="233"/>
      <c r="CA277" s="233"/>
      <c r="CB277" s="234"/>
      <c r="CC277" s="233"/>
      <c r="CD277" s="233"/>
      <c r="CE277" s="233"/>
      <c r="CF277" s="233"/>
      <c r="CG277" s="234"/>
      <c r="CH277" s="233"/>
      <c r="CI277" s="233"/>
      <c r="CJ277" s="233"/>
      <c r="CK277" s="233"/>
      <c r="CL277" s="234"/>
      <c r="CM277" s="233"/>
      <c r="CN277" s="233"/>
      <c r="CO277" s="233"/>
      <c r="CP277" s="233"/>
      <c r="CQ277" s="234"/>
      <c r="CR277" s="233"/>
      <c r="CS277" s="233"/>
      <c r="CT277" s="233"/>
      <c r="CU277" s="233"/>
      <c r="CV277" s="234"/>
      <c r="CW277" s="233"/>
      <c r="CX277" s="233"/>
      <c r="CY277" s="233"/>
      <c r="CZ277" s="233"/>
      <c r="DA277" s="234"/>
      <c r="DB277" s="233"/>
      <c r="DC277" s="233"/>
      <c r="DD277" s="233"/>
      <c r="DE277" s="233"/>
      <c r="DF277" s="234"/>
      <c r="DG277" s="233"/>
      <c r="DH277" s="233"/>
      <c r="DI277" s="233"/>
      <c r="DJ277" s="233"/>
      <c r="DK277" s="234"/>
    </row>
    <row r="278" customFormat="false" ht="12.75" hidden="false" customHeight="false" outlineLevel="0" collapsed="false">
      <c r="BR278" s="0"/>
      <c r="BX278" s="233"/>
      <c r="BY278" s="233"/>
      <c r="BZ278" s="233"/>
      <c r="CA278" s="233"/>
      <c r="CB278" s="234"/>
      <c r="CC278" s="233"/>
      <c r="CD278" s="233"/>
      <c r="CE278" s="233"/>
      <c r="CF278" s="233"/>
      <c r="CG278" s="234"/>
      <c r="CH278" s="233"/>
      <c r="CI278" s="233"/>
      <c r="CJ278" s="233"/>
      <c r="CK278" s="233"/>
      <c r="CL278" s="234"/>
      <c r="CM278" s="233"/>
      <c r="CN278" s="233"/>
      <c r="CO278" s="233"/>
      <c r="CP278" s="233"/>
      <c r="CQ278" s="234"/>
      <c r="CR278" s="233"/>
      <c r="CS278" s="233"/>
      <c r="CT278" s="233"/>
      <c r="CU278" s="233"/>
      <c r="CV278" s="234"/>
      <c r="CW278" s="233"/>
      <c r="CX278" s="233"/>
      <c r="CY278" s="233"/>
      <c r="CZ278" s="233"/>
      <c r="DA278" s="234"/>
      <c r="DB278" s="233"/>
      <c r="DC278" s="233"/>
      <c r="DD278" s="233"/>
      <c r="DE278" s="233"/>
      <c r="DF278" s="234"/>
      <c r="DG278" s="233"/>
      <c r="DH278" s="233"/>
      <c r="DI278" s="233"/>
      <c r="DJ278" s="233"/>
      <c r="DK278" s="234"/>
    </row>
    <row r="279" customFormat="false" ht="12.75" hidden="false" customHeight="false" outlineLevel="0" collapsed="false">
      <c r="BR279" s="0"/>
      <c r="BX279" s="233"/>
      <c r="BY279" s="233"/>
      <c r="BZ279" s="233"/>
      <c r="CA279" s="233"/>
      <c r="CB279" s="234"/>
      <c r="CC279" s="233"/>
      <c r="CD279" s="233"/>
      <c r="CE279" s="233"/>
      <c r="CF279" s="233"/>
      <c r="CG279" s="234"/>
      <c r="CH279" s="233"/>
      <c r="CI279" s="233"/>
      <c r="CJ279" s="233"/>
      <c r="CK279" s="233"/>
      <c r="CL279" s="234"/>
      <c r="CM279" s="233"/>
      <c r="CN279" s="233"/>
      <c r="CO279" s="233"/>
      <c r="CP279" s="233"/>
      <c r="CQ279" s="234"/>
      <c r="CR279" s="233"/>
      <c r="CS279" s="233"/>
      <c r="CT279" s="233"/>
      <c r="CU279" s="233"/>
      <c r="CV279" s="234"/>
      <c r="CW279" s="233"/>
      <c r="CX279" s="233"/>
      <c r="CY279" s="233"/>
      <c r="CZ279" s="233"/>
      <c r="DA279" s="234"/>
      <c r="DB279" s="233"/>
      <c r="DC279" s="233"/>
      <c r="DD279" s="233"/>
      <c r="DE279" s="233"/>
      <c r="DF279" s="234"/>
      <c r="DG279" s="233"/>
      <c r="DH279" s="233"/>
      <c r="DI279" s="233"/>
      <c r="DJ279" s="233"/>
      <c r="DK279" s="234"/>
    </row>
    <row r="280" customFormat="false" ht="12.75" hidden="false" customHeight="false" outlineLevel="0" collapsed="false">
      <c r="BR280" s="0"/>
      <c r="BX280" s="233"/>
      <c r="BY280" s="233"/>
      <c r="BZ280" s="233"/>
      <c r="CA280" s="233"/>
      <c r="CB280" s="234"/>
      <c r="CC280" s="233"/>
      <c r="CD280" s="233"/>
      <c r="CE280" s="233"/>
      <c r="CF280" s="233"/>
      <c r="CG280" s="234"/>
      <c r="CH280" s="233"/>
      <c r="CI280" s="233"/>
      <c r="CJ280" s="233"/>
      <c r="CK280" s="233"/>
      <c r="CL280" s="234"/>
      <c r="CM280" s="233"/>
      <c r="CN280" s="233"/>
      <c r="CO280" s="233"/>
      <c r="CP280" s="233"/>
      <c r="CQ280" s="234"/>
      <c r="CR280" s="233"/>
      <c r="CS280" s="233"/>
      <c r="CT280" s="233"/>
      <c r="CU280" s="233"/>
      <c r="CV280" s="234"/>
      <c r="CW280" s="233"/>
      <c r="CX280" s="233"/>
      <c r="CY280" s="233"/>
      <c r="CZ280" s="233"/>
      <c r="DA280" s="234"/>
      <c r="DB280" s="233"/>
      <c r="DC280" s="233"/>
      <c r="DD280" s="233"/>
      <c r="DE280" s="233"/>
      <c r="DF280" s="234"/>
      <c r="DG280" s="233"/>
      <c r="DH280" s="233"/>
      <c r="DI280" s="233"/>
      <c r="DJ280" s="233"/>
      <c r="DK280" s="234"/>
    </row>
    <row r="281" customFormat="false" ht="12.75" hidden="false" customHeight="false" outlineLevel="0" collapsed="false">
      <c r="BR281" s="0"/>
      <c r="BX281" s="233"/>
      <c r="BY281" s="233"/>
      <c r="BZ281" s="233"/>
      <c r="CA281" s="233"/>
      <c r="CB281" s="234"/>
      <c r="CC281" s="233"/>
      <c r="CD281" s="233"/>
      <c r="CE281" s="233"/>
      <c r="CF281" s="233"/>
      <c r="CG281" s="234"/>
      <c r="CH281" s="233"/>
      <c r="CI281" s="233"/>
      <c r="CJ281" s="233"/>
      <c r="CK281" s="233"/>
      <c r="CL281" s="234"/>
      <c r="CM281" s="233"/>
      <c r="CN281" s="233"/>
      <c r="CO281" s="233"/>
      <c r="CP281" s="233"/>
      <c r="CQ281" s="234"/>
      <c r="CR281" s="233"/>
      <c r="CS281" s="233"/>
      <c r="CT281" s="233"/>
      <c r="CU281" s="233"/>
      <c r="CV281" s="234"/>
      <c r="CW281" s="233"/>
      <c r="CX281" s="233"/>
      <c r="CY281" s="233"/>
      <c r="CZ281" s="233"/>
      <c r="DA281" s="234"/>
      <c r="DB281" s="233"/>
      <c r="DC281" s="233"/>
      <c r="DD281" s="233"/>
      <c r="DE281" s="233"/>
      <c r="DF281" s="234"/>
      <c r="DG281" s="233"/>
      <c r="DH281" s="233"/>
      <c r="DI281" s="233"/>
      <c r="DJ281" s="233"/>
      <c r="DK281" s="234"/>
    </row>
    <row r="282" customFormat="false" ht="12.75" hidden="false" customHeight="false" outlineLevel="0" collapsed="false">
      <c r="BR282" s="0"/>
      <c r="BX282" s="233"/>
      <c r="BY282" s="233"/>
      <c r="BZ282" s="233"/>
      <c r="CA282" s="233"/>
      <c r="CB282" s="234"/>
      <c r="CC282" s="233"/>
      <c r="CD282" s="233"/>
      <c r="CE282" s="233"/>
      <c r="CF282" s="233"/>
      <c r="CG282" s="234"/>
      <c r="CH282" s="233"/>
      <c r="CI282" s="233"/>
      <c r="CJ282" s="233"/>
      <c r="CK282" s="233"/>
      <c r="CL282" s="234"/>
      <c r="CM282" s="233"/>
      <c r="CN282" s="233"/>
      <c r="CO282" s="233"/>
      <c r="CP282" s="233"/>
      <c r="CQ282" s="234"/>
      <c r="CR282" s="233"/>
      <c r="CS282" s="233"/>
      <c r="CT282" s="233"/>
      <c r="CU282" s="233"/>
      <c r="CV282" s="234"/>
      <c r="CW282" s="233"/>
      <c r="CX282" s="233"/>
      <c r="CY282" s="233"/>
      <c r="CZ282" s="233"/>
      <c r="DA282" s="234"/>
      <c r="DB282" s="233"/>
      <c r="DC282" s="233"/>
      <c r="DD282" s="233"/>
      <c r="DE282" s="233"/>
      <c r="DF282" s="234"/>
      <c r="DG282" s="233"/>
      <c r="DH282" s="233"/>
      <c r="DI282" s="233"/>
      <c r="DJ282" s="233"/>
      <c r="DK282" s="234"/>
    </row>
    <row r="283" customFormat="false" ht="12.75" hidden="false" customHeight="false" outlineLevel="0" collapsed="false">
      <c r="BR283" s="0"/>
      <c r="BX283" s="233"/>
      <c r="BY283" s="233"/>
      <c r="BZ283" s="233"/>
      <c r="CA283" s="233"/>
      <c r="CB283" s="234"/>
      <c r="CC283" s="233"/>
      <c r="CD283" s="233"/>
      <c r="CE283" s="233"/>
      <c r="CF283" s="233"/>
      <c r="CG283" s="234"/>
      <c r="CH283" s="233"/>
      <c r="CI283" s="233"/>
      <c r="CJ283" s="233"/>
      <c r="CK283" s="233"/>
      <c r="CL283" s="234"/>
      <c r="CM283" s="233"/>
      <c r="CN283" s="233"/>
      <c r="CO283" s="233"/>
      <c r="CP283" s="233"/>
      <c r="CQ283" s="234"/>
      <c r="CR283" s="233"/>
      <c r="CS283" s="233"/>
      <c r="CT283" s="233"/>
      <c r="CU283" s="233"/>
      <c r="CV283" s="234"/>
      <c r="CW283" s="233"/>
      <c r="CX283" s="233"/>
      <c r="CY283" s="233"/>
      <c r="CZ283" s="233"/>
      <c r="DA283" s="234"/>
      <c r="DB283" s="233"/>
      <c r="DC283" s="233"/>
      <c r="DD283" s="233"/>
      <c r="DE283" s="233"/>
      <c r="DF283" s="234"/>
      <c r="DG283" s="233"/>
      <c r="DH283" s="233"/>
      <c r="DI283" s="233"/>
      <c r="DJ283" s="233"/>
      <c r="DK283" s="234"/>
    </row>
    <row r="284" customFormat="false" ht="12.75" hidden="false" customHeight="false" outlineLevel="0" collapsed="false">
      <c r="BR284" s="0"/>
      <c r="BX284" s="233"/>
      <c r="BY284" s="233"/>
      <c r="BZ284" s="233"/>
      <c r="CA284" s="233"/>
      <c r="CB284" s="234"/>
      <c r="CC284" s="233"/>
      <c r="CD284" s="233"/>
      <c r="CE284" s="233"/>
      <c r="CF284" s="233"/>
      <c r="CG284" s="234"/>
      <c r="CH284" s="233"/>
      <c r="CI284" s="233"/>
      <c r="CJ284" s="233"/>
      <c r="CK284" s="233"/>
      <c r="CL284" s="234"/>
      <c r="CM284" s="233"/>
      <c r="CN284" s="233"/>
      <c r="CO284" s="233"/>
      <c r="CP284" s="233"/>
      <c r="CQ284" s="234"/>
      <c r="CR284" s="233"/>
      <c r="CS284" s="233"/>
      <c r="CT284" s="233"/>
      <c r="CU284" s="233"/>
      <c r="CV284" s="234"/>
      <c r="CW284" s="233"/>
      <c r="CX284" s="233"/>
      <c r="CY284" s="233"/>
      <c r="CZ284" s="233"/>
      <c r="DA284" s="234"/>
      <c r="DB284" s="233"/>
      <c r="DC284" s="233"/>
      <c r="DD284" s="233"/>
      <c r="DE284" s="233"/>
      <c r="DF284" s="234"/>
      <c r="DG284" s="233"/>
      <c r="DH284" s="233"/>
      <c r="DI284" s="233"/>
      <c r="DJ284" s="233"/>
      <c r="DK284" s="234"/>
    </row>
    <row r="285" customFormat="false" ht="12.75" hidden="false" customHeight="false" outlineLevel="0" collapsed="false">
      <c r="BR285" s="0"/>
      <c r="BX285" s="233"/>
      <c r="BY285" s="233"/>
      <c r="BZ285" s="233"/>
      <c r="CA285" s="233"/>
      <c r="CB285" s="234"/>
      <c r="CC285" s="233"/>
      <c r="CD285" s="233"/>
      <c r="CE285" s="233"/>
      <c r="CF285" s="233"/>
      <c r="CG285" s="234"/>
      <c r="CH285" s="233"/>
      <c r="CI285" s="233"/>
      <c r="CJ285" s="233"/>
      <c r="CK285" s="233"/>
      <c r="CL285" s="234"/>
      <c r="CM285" s="233"/>
      <c r="CN285" s="233"/>
      <c r="CO285" s="233"/>
      <c r="CP285" s="233"/>
      <c r="CQ285" s="234"/>
      <c r="CR285" s="233"/>
      <c r="CS285" s="233"/>
      <c r="CT285" s="233"/>
      <c r="CU285" s="233"/>
      <c r="CV285" s="234"/>
      <c r="CW285" s="233"/>
      <c r="CX285" s="233"/>
      <c r="CY285" s="233"/>
      <c r="CZ285" s="233"/>
      <c r="DA285" s="234"/>
      <c r="DB285" s="233"/>
      <c r="DC285" s="233"/>
      <c r="DD285" s="233"/>
      <c r="DE285" s="233"/>
      <c r="DF285" s="234"/>
      <c r="DG285" s="233"/>
      <c r="DH285" s="233"/>
      <c r="DI285" s="233"/>
      <c r="DJ285" s="233"/>
      <c r="DK285" s="234"/>
    </row>
    <row r="286" customFormat="false" ht="12.75" hidden="false" customHeight="false" outlineLevel="0" collapsed="false">
      <c r="BR286" s="0"/>
      <c r="BX286" s="233"/>
      <c r="BY286" s="233"/>
      <c r="BZ286" s="233"/>
      <c r="CA286" s="233"/>
      <c r="CB286" s="234"/>
      <c r="CC286" s="233"/>
      <c r="CD286" s="233"/>
      <c r="CE286" s="233"/>
      <c r="CF286" s="233"/>
      <c r="CG286" s="234"/>
      <c r="CH286" s="233"/>
      <c r="CI286" s="233"/>
      <c r="CJ286" s="233"/>
      <c r="CK286" s="233"/>
      <c r="CL286" s="234"/>
      <c r="CM286" s="233"/>
      <c r="CN286" s="233"/>
      <c r="CO286" s="233"/>
      <c r="CP286" s="233"/>
      <c r="CQ286" s="234"/>
      <c r="CR286" s="233"/>
      <c r="CS286" s="233"/>
      <c r="CT286" s="233"/>
      <c r="CU286" s="233"/>
      <c r="CV286" s="234"/>
      <c r="CW286" s="233"/>
      <c r="CX286" s="233"/>
      <c r="CY286" s="233"/>
      <c r="CZ286" s="233"/>
      <c r="DA286" s="234"/>
      <c r="DB286" s="233"/>
      <c r="DC286" s="233"/>
      <c r="DD286" s="233"/>
      <c r="DE286" s="233"/>
      <c r="DF286" s="234"/>
      <c r="DG286" s="233"/>
      <c r="DH286" s="233"/>
      <c r="DI286" s="233"/>
      <c r="DJ286" s="233"/>
      <c r="DK286" s="234"/>
    </row>
    <row r="287" customFormat="false" ht="12.75" hidden="false" customHeight="false" outlineLevel="0" collapsed="false">
      <c r="BR287" s="0"/>
      <c r="BX287" s="233"/>
      <c r="BY287" s="233"/>
      <c r="BZ287" s="233"/>
      <c r="CA287" s="233"/>
      <c r="CB287" s="234"/>
      <c r="CC287" s="233"/>
      <c r="CD287" s="233"/>
      <c r="CE287" s="233"/>
      <c r="CF287" s="233"/>
      <c r="CG287" s="234"/>
      <c r="CH287" s="233"/>
      <c r="CI287" s="233"/>
      <c r="CJ287" s="233"/>
      <c r="CK287" s="233"/>
      <c r="CL287" s="234"/>
      <c r="CM287" s="233"/>
      <c r="CN287" s="233"/>
      <c r="CO287" s="233"/>
      <c r="CP287" s="233"/>
      <c r="CQ287" s="234"/>
      <c r="CR287" s="233"/>
      <c r="CS287" s="233"/>
      <c r="CT287" s="233"/>
      <c r="CU287" s="233"/>
      <c r="CV287" s="234"/>
      <c r="CW287" s="233"/>
      <c r="CX287" s="233"/>
      <c r="CY287" s="233"/>
      <c r="CZ287" s="233"/>
      <c r="DA287" s="234"/>
      <c r="DB287" s="233"/>
      <c r="DC287" s="233"/>
      <c r="DD287" s="233"/>
      <c r="DE287" s="233"/>
      <c r="DF287" s="234"/>
      <c r="DG287" s="233"/>
      <c r="DH287" s="233"/>
      <c r="DI287" s="233"/>
      <c r="DJ287" s="233"/>
      <c r="DK287" s="234"/>
    </row>
    <row r="288" customFormat="false" ht="12.75" hidden="false" customHeight="false" outlineLevel="0" collapsed="false">
      <c r="BR288" s="0"/>
      <c r="BX288" s="233"/>
      <c r="BY288" s="233"/>
      <c r="BZ288" s="233"/>
      <c r="CA288" s="233"/>
      <c r="CB288" s="234"/>
      <c r="CC288" s="233"/>
      <c r="CD288" s="233"/>
      <c r="CE288" s="233"/>
      <c r="CF288" s="233"/>
      <c r="CG288" s="234"/>
      <c r="CH288" s="233"/>
      <c r="CI288" s="233"/>
      <c r="CJ288" s="233"/>
      <c r="CK288" s="233"/>
      <c r="CL288" s="234"/>
      <c r="CM288" s="233"/>
      <c r="CN288" s="233"/>
      <c r="CO288" s="233"/>
      <c r="CP288" s="233"/>
      <c r="CQ288" s="234"/>
      <c r="CR288" s="233"/>
      <c r="CS288" s="233"/>
      <c r="CT288" s="233"/>
      <c r="CU288" s="233"/>
      <c r="CV288" s="234"/>
      <c r="CW288" s="233"/>
      <c r="CX288" s="233"/>
      <c r="CY288" s="233"/>
      <c r="CZ288" s="233"/>
      <c r="DA288" s="234"/>
      <c r="DB288" s="233"/>
      <c r="DC288" s="233"/>
      <c r="DD288" s="233"/>
      <c r="DE288" s="233"/>
      <c r="DF288" s="234"/>
      <c r="DG288" s="233"/>
      <c r="DH288" s="233"/>
      <c r="DI288" s="233"/>
      <c r="DJ288" s="233"/>
      <c r="DK288" s="234"/>
    </row>
    <row r="289" customFormat="false" ht="12.75" hidden="false" customHeight="false" outlineLevel="0" collapsed="false">
      <c r="BR289" s="0"/>
      <c r="BX289" s="233"/>
      <c r="BY289" s="233"/>
      <c r="BZ289" s="233"/>
      <c r="CA289" s="233"/>
      <c r="CB289" s="234"/>
      <c r="CC289" s="233"/>
      <c r="CD289" s="233"/>
      <c r="CE289" s="233"/>
      <c r="CF289" s="233"/>
      <c r="CG289" s="234"/>
      <c r="CH289" s="233"/>
      <c r="CI289" s="233"/>
      <c r="CJ289" s="233"/>
      <c r="CK289" s="233"/>
      <c r="CL289" s="234"/>
      <c r="CM289" s="233"/>
      <c r="CN289" s="233"/>
      <c r="CO289" s="233"/>
      <c r="CP289" s="233"/>
      <c r="CQ289" s="234"/>
      <c r="CR289" s="233"/>
      <c r="CS289" s="233"/>
      <c r="CT289" s="233"/>
      <c r="CU289" s="233"/>
      <c r="CV289" s="234"/>
      <c r="CW289" s="233"/>
      <c r="CX289" s="233"/>
      <c r="CY289" s="233"/>
      <c r="CZ289" s="233"/>
      <c r="DA289" s="234"/>
      <c r="DB289" s="233"/>
      <c r="DC289" s="233"/>
      <c r="DD289" s="233"/>
      <c r="DE289" s="233"/>
      <c r="DF289" s="234"/>
      <c r="DG289" s="233"/>
      <c r="DH289" s="233"/>
      <c r="DI289" s="233"/>
      <c r="DJ289" s="233"/>
      <c r="DK289" s="234"/>
    </row>
    <row r="290" customFormat="false" ht="12.75" hidden="false" customHeight="false" outlineLevel="0" collapsed="false">
      <c r="BR290" s="0"/>
      <c r="BX290" s="233"/>
      <c r="BY290" s="233"/>
      <c r="BZ290" s="233"/>
      <c r="CA290" s="233"/>
      <c r="CB290" s="234"/>
      <c r="CC290" s="233"/>
      <c r="CD290" s="233"/>
      <c r="CE290" s="233"/>
      <c r="CF290" s="233"/>
      <c r="CG290" s="234"/>
      <c r="CH290" s="233"/>
      <c r="CI290" s="233"/>
      <c r="CJ290" s="233"/>
      <c r="CK290" s="233"/>
      <c r="CL290" s="234"/>
      <c r="CM290" s="233"/>
      <c r="CN290" s="233"/>
      <c r="CO290" s="233"/>
      <c r="CP290" s="233"/>
      <c r="CQ290" s="234"/>
      <c r="CR290" s="233"/>
      <c r="CS290" s="233"/>
      <c r="CT290" s="233"/>
      <c r="CU290" s="233"/>
      <c r="CV290" s="234"/>
      <c r="CW290" s="233"/>
      <c r="CX290" s="233"/>
      <c r="CY290" s="233"/>
      <c r="CZ290" s="233"/>
      <c r="DA290" s="234"/>
      <c r="DB290" s="233"/>
      <c r="DC290" s="233"/>
      <c r="DD290" s="233"/>
      <c r="DE290" s="233"/>
      <c r="DF290" s="234"/>
      <c r="DG290" s="233"/>
      <c r="DH290" s="233"/>
      <c r="DI290" s="233"/>
      <c r="DJ290" s="233"/>
      <c r="DK290" s="234"/>
    </row>
    <row r="291" customFormat="false" ht="12.75" hidden="false" customHeight="false" outlineLevel="0" collapsed="false">
      <c r="BR291" s="0"/>
      <c r="BX291" s="233"/>
      <c r="BY291" s="233"/>
      <c r="BZ291" s="233"/>
      <c r="CA291" s="233"/>
      <c r="CB291" s="234"/>
      <c r="CC291" s="233"/>
      <c r="CD291" s="233"/>
      <c r="CE291" s="233"/>
      <c r="CF291" s="233"/>
      <c r="CG291" s="234"/>
      <c r="CH291" s="233"/>
      <c r="CI291" s="233"/>
      <c r="CJ291" s="233"/>
      <c r="CK291" s="233"/>
      <c r="CL291" s="234"/>
      <c r="CM291" s="233"/>
      <c r="CN291" s="233"/>
      <c r="CO291" s="233"/>
      <c r="CP291" s="233"/>
      <c r="CQ291" s="234"/>
      <c r="CR291" s="233"/>
      <c r="CS291" s="233"/>
      <c r="CT291" s="233"/>
      <c r="CU291" s="233"/>
      <c r="CV291" s="234"/>
      <c r="CW291" s="233"/>
      <c r="CX291" s="233"/>
      <c r="CY291" s="233"/>
      <c r="CZ291" s="233"/>
      <c r="DA291" s="234"/>
      <c r="DB291" s="233"/>
      <c r="DC291" s="233"/>
      <c r="DD291" s="233"/>
      <c r="DE291" s="233"/>
      <c r="DF291" s="234"/>
      <c r="DG291" s="233"/>
      <c r="DH291" s="233"/>
      <c r="DI291" s="233"/>
      <c r="DJ291" s="233"/>
      <c r="DK291" s="234"/>
    </row>
    <row r="292" customFormat="false" ht="12.75" hidden="false" customHeight="false" outlineLevel="0" collapsed="false">
      <c r="BR292" s="0"/>
      <c r="BX292" s="233"/>
      <c r="BY292" s="233"/>
      <c r="BZ292" s="233"/>
      <c r="CA292" s="233"/>
      <c r="CB292" s="234"/>
      <c r="CC292" s="233"/>
      <c r="CD292" s="233"/>
      <c r="CE292" s="233"/>
      <c r="CF292" s="233"/>
      <c r="CG292" s="234"/>
      <c r="CH292" s="233"/>
      <c r="CI292" s="233"/>
      <c r="CJ292" s="233"/>
      <c r="CK292" s="233"/>
      <c r="CL292" s="234"/>
      <c r="CM292" s="233"/>
      <c r="CN292" s="233"/>
      <c r="CO292" s="233"/>
      <c r="CP292" s="233"/>
      <c r="CQ292" s="234"/>
      <c r="CR292" s="233"/>
      <c r="CS292" s="233"/>
      <c r="CT292" s="233"/>
      <c r="CU292" s="233"/>
      <c r="CV292" s="234"/>
      <c r="CW292" s="233"/>
      <c r="CX292" s="233"/>
      <c r="CY292" s="233"/>
      <c r="CZ292" s="233"/>
      <c r="DA292" s="234"/>
      <c r="DB292" s="233"/>
      <c r="DC292" s="233"/>
      <c r="DD292" s="233"/>
      <c r="DE292" s="233"/>
      <c r="DF292" s="234"/>
      <c r="DG292" s="233"/>
      <c r="DH292" s="233"/>
      <c r="DI292" s="233"/>
      <c r="DJ292" s="233"/>
      <c r="DK292" s="234"/>
    </row>
    <row r="293" customFormat="false" ht="12.75" hidden="false" customHeight="false" outlineLevel="0" collapsed="false">
      <c r="BR293" s="0"/>
      <c r="BX293" s="233"/>
      <c r="BY293" s="233"/>
      <c r="BZ293" s="233"/>
      <c r="CA293" s="233"/>
      <c r="CB293" s="234"/>
      <c r="CC293" s="233"/>
      <c r="CD293" s="233"/>
      <c r="CE293" s="233"/>
      <c r="CF293" s="233"/>
      <c r="CG293" s="234"/>
      <c r="CH293" s="233"/>
      <c r="CI293" s="233"/>
      <c r="CJ293" s="233"/>
      <c r="CK293" s="233"/>
      <c r="CL293" s="234"/>
      <c r="CM293" s="233"/>
      <c r="CN293" s="233"/>
      <c r="CO293" s="233"/>
      <c r="CP293" s="233"/>
      <c r="CQ293" s="234"/>
      <c r="CR293" s="233"/>
      <c r="CS293" s="233"/>
      <c r="CT293" s="233"/>
      <c r="CU293" s="233"/>
      <c r="CV293" s="234"/>
      <c r="CW293" s="233"/>
      <c r="CX293" s="233"/>
      <c r="CY293" s="233"/>
      <c r="CZ293" s="233"/>
      <c r="DA293" s="234"/>
      <c r="DB293" s="233"/>
      <c r="DC293" s="233"/>
      <c r="DD293" s="233"/>
      <c r="DE293" s="233"/>
      <c r="DF293" s="234"/>
      <c r="DG293" s="233"/>
      <c r="DH293" s="233"/>
      <c r="DI293" s="233"/>
      <c r="DJ293" s="233"/>
      <c r="DK293" s="234"/>
    </row>
    <row r="294" customFormat="false" ht="12.75" hidden="false" customHeight="false" outlineLevel="0" collapsed="false">
      <c r="BR294" s="0"/>
      <c r="BX294" s="233"/>
      <c r="BY294" s="233"/>
      <c r="BZ294" s="233"/>
      <c r="CA294" s="233"/>
      <c r="CB294" s="234"/>
      <c r="CC294" s="233"/>
      <c r="CD294" s="233"/>
      <c r="CE294" s="233"/>
      <c r="CF294" s="233"/>
      <c r="CG294" s="234"/>
      <c r="CH294" s="233"/>
      <c r="CI294" s="233"/>
      <c r="CJ294" s="233"/>
      <c r="CK294" s="233"/>
      <c r="CL294" s="234"/>
      <c r="CM294" s="233"/>
      <c r="CN294" s="233"/>
      <c r="CO294" s="233"/>
      <c r="CP294" s="233"/>
      <c r="CQ294" s="234"/>
      <c r="CR294" s="233"/>
      <c r="CS294" s="233"/>
      <c r="CT294" s="233"/>
      <c r="CU294" s="233"/>
      <c r="CV294" s="234"/>
      <c r="CW294" s="233"/>
      <c r="CX294" s="233"/>
      <c r="CY294" s="233"/>
      <c r="CZ294" s="233"/>
      <c r="DA294" s="234"/>
      <c r="DB294" s="233"/>
      <c r="DC294" s="233"/>
      <c r="DD294" s="233"/>
      <c r="DE294" s="233"/>
      <c r="DF294" s="234"/>
      <c r="DG294" s="233"/>
      <c r="DH294" s="233"/>
      <c r="DI294" s="233"/>
      <c r="DJ294" s="233"/>
      <c r="DK294" s="234"/>
    </row>
    <row r="295" customFormat="false" ht="12.75" hidden="false" customHeight="false" outlineLevel="0" collapsed="false">
      <c r="BR295" s="0"/>
      <c r="BX295" s="233"/>
      <c r="BY295" s="233"/>
      <c r="BZ295" s="233"/>
      <c r="CA295" s="233"/>
      <c r="CB295" s="234"/>
      <c r="CC295" s="233"/>
      <c r="CD295" s="233"/>
      <c r="CE295" s="233"/>
      <c r="CF295" s="233"/>
      <c r="CG295" s="234"/>
      <c r="CH295" s="233"/>
      <c r="CI295" s="233"/>
      <c r="CJ295" s="233"/>
      <c r="CK295" s="233"/>
      <c r="CL295" s="234"/>
      <c r="CM295" s="233"/>
      <c r="CN295" s="233"/>
      <c r="CO295" s="233"/>
      <c r="CP295" s="233"/>
      <c r="CQ295" s="234"/>
      <c r="CR295" s="233"/>
      <c r="CS295" s="233"/>
      <c r="CT295" s="233"/>
      <c r="CU295" s="233"/>
      <c r="CV295" s="234"/>
      <c r="CW295" s="233"/>
      <c r="CX295" s="233"/>
      <c r="CY295" s="233"/>
      <c r="CZ295" s="233"/>
      <c r="DA295" s="234"/>
      <c r="DB295" s="233"/>
      <c r="DC295" s="233"/>
      <c r="DD295" s="233"/>
      <c r="DE295" s="233"/>
      <c r="DF295" s="234"/>
      <c r="DG295" s="233"/>
      <c r="DH295" s="233"/>
      <c r="DI295" s="233"/>
      <c r="DJ295" s="233"/>
      <c r="DK295" s="234"/>
    </row>
    <row r="296" customFormat="false" ht="12.75" hidden="false" customHeight="false" outlineLevel="0" collapsed="false">
      <c r="BR296" s="0"/>
      <c r="BX296" s="233"/>
      <c r="BY296" s="233"/>
      <c r="BZ296" s="233"/>
      <c r="CA296" s="233"/>
      <c r="CB296" s="234"/>
      <c r="CC296" s="233"/>
      <c r="CD296" s="233"/>
      <c r="CE296" s="233"/>
      <c r="CF296" s="233"/>
      <c r="CG296" s="234"/>
      <c r="CH296" s="233"/>
      <c r="CI296" s="233"/>
      <c r="CJ296" s="233"/>
      <c r="CK296" s="233"/>
      <c r="CL296" s="234"/>
      <c r="CM296" s="233"/>
      <c r="CN296" s="233"/>
      <c r="CO296" s="233"/>
      <c r="CP296" s="233"/>
      <c r="CQ296" s="234"/>
      <c r="CR296" s="233"/>
      <c r="CS296" s="233"/>
      <c r="CT296" s="233"/>
      <c r="CU296" s="233"/>
      <c r="CV296" s="234"/>
      <c r="CW296" s="233"/>
      <c r="CX296" s="233"/>
      <c r="CY296" s="233"/>
      <c r="CZ296" s="233"/>
      <c r="DA296" s="234"/>
      <c r="DB296" s="233"/>
      <c r="DC296" s="233"/>
      <c r="DD296" s="233"/>
      <c r="DE296" s="233"/>
      <c r="DF296" s="234"/>
      <c r="DG296" s="233"/>
      <c r="DH296" s="233"/>
      <c r="DI296" s="233"/>
      <c r="DJ296" s="233"/>
      <c r="DK296" s="234"/>
    </row>
    <row r="297" customFormat="false" ht="12.75" hidden="false" customHeight="false" outlineLevel="0" collapsed="false">
      <c r="BR297" s="0"/>
      <c r="BX297" s="233"/>
      <c r="BY297" s="233"/>
      <c r="BZ297" s="233"/>
      <c r="CA297" s="233"/>
      <c r="CB297" s="234"/>
      <c r="CC297" s="233"/>
      <c r="CD297" s="233"/>
      <c r="CE297" s="233"/>
      <c r="CF297" s="233"/>
      <c r="CG297" s="234"/>
      <c r="CH297" s="233"/>
      <c r="CI297" s="233"/>
      <c r="CJ297" s="233"/>
      <c r="CK297" s="233"/>
      <c r="CL297" s="234"/>
      <c r="CM297" s="233"/>
      <c r="CN297" s="233"/>
      <c r="CO297" s="233"/>
      <c r="CP297" s="233"/>
      <c r="CQ297" s="234"/>
      <c r="CR297" s="233"/>
      <c r="CS297" s="233"/>
      <c r="CT297" s="233"/>
      <c r="CU297" s="233"/>
      <c r="CV297" s="234"/>
      <c r="CW297" s="233"/>
      <c r="CX297" s="233"/>
      <c r="CY297" s="233"/>
      <c r="CZ297" s="233"/>
      <c r="DA297" s="234"/>
      <c r="DB297" s="233"/>
      <c r="DC297" s="233"/>
      <c r="DD297" s="233"/>
      <c r="DE297" s="233"/>
      <c r="DF297" s="234"/>
      <c r="DG297" s="233"/>
      <c r="DH297" s="233"/>
      <c r="DI297" s="233"/>
      <c r="DJ297" s="233"/>
      <c r="DK297" s="234"/>
    </row>
    <row r="298" customFormat="false" ht="12.75" hidden="false" customHeight="false" outlineLevel="0" collapsed="false">
      <c r="BR298" s="0"/>
      <c r="BX298" s="233"/>
      <c r="BY298" s="233"/>
      <c r="BZ298" s="233"/>
      <c r="CA298" s="233"/>
      <c r="CB298" s="234"/>
      <c r="CC298" s="233"/>
      <c r="CD298" s="233"/>
      <c r="CE298" s="233"/>
      <c r="CF298" s="233"/>
      <c r="CG298" s="234"/>
      <c r="CH298" s="233"/>
      <c r="CI298" s="233"/>
      <c r="CJ298" s="233"/>
      <c r="CK298" s="233"/>
      <c r="CL298" s="234"/>
      <c r="CM298" s="233"/>
      <c r="CN298" s="233"/>
      <c r="CO298" s="233"/>
      <c r="CP298" s="233"/>
      <c r="CQ298" s="234"/>
      <c r="CR298" s="233"/>
      <c r="CS298" s="233"/>
      <c r="CT298" s="233"/>
      <c r="CU298" s="233"/>
      <c r="CV298" s="234"/>
      <c r="CW298" s="233"/>
      <c r="CX298" s="233"/>
      <c r="CY298" s="233"/>
      <c r="CZ298" s="233"/>
      <c r="DA298" s="234"/>
      <c r="DB298" s="233"/>
      <c r="DC298" s="233"/>
      <c r="DD298" s="233"/>
      <c r="DE298" s="233"/>
      <c r="DF298" s="234"/>
      <c r="DG298" s="233"/>
      <c r="DH298" s="233"/>
      <c r="DI298" s="233"/>
      <c r="DJ298" s="233"/>
      <c r="DK298" s="234"/>
    </row>
    <row r="299" customFormat="false" ht="12.75" hidden="false" customHeight="false" outlineLevel="0" collapsed="false">
      <c r="BR299" s="0"/>
      <c r="BX299" s="233"/>
      <c r="BY299" s="233"/>
      <c r="BZ299" s="233"/>
      <c r="CA299" s="233"/>
      <c r="CB299" s="234"/>
      <c r="CC299" s="233"/>
      <c r="CD299" s="233"/>
      <c r="CE299" s="233"/>
      <c r="CF299" s="233"/>
      <c r="CG299" s="234"/>
      <c r="CH299" s="233"/>
      <c r="CI299" s="233"/>
      <c r="CJ299" s="233"/>
      <c r="CK299" s="233"/>
      <c r="CL299" s="234"/>
      <c r="CM299" s="233"/>
      <c r="CN299" s="233"/>
      <c r="CO299" s="233"/>
      <c r="CP299" s="233"/>
      <c r="CQ299" s="234"/>
      <c r="CR299" s="233"/>
      <c r="CS299" s="233"/>
      <c r="CT299" s="233"/>
      <c r="CU299" s="233"/>
      <c r="CV299" s="234"/>
      <c r="CW299" s="233"/>
      <c r="CX299" s="233"/>
      <c r="CY299" s="233"/>
      <c r="CZ299" s="233"/>
      <c r="DA299" s="234"/>
      <c r="DB299" s="233"/>
      <c r="DC299" s="233"/>
      <c r="DD299" s="233"/>
      <c r="DE299" s="233"/>
      <c r="DF299" s="234"/>
      <c r="DG299" s="233"/>
      <c r="DH299" s="233"/>
      <c r="DI299" s="233"/>
      <c r="DJ299" s="233"/>
      <c r="DK299" s="234"/>
    </row>
    <row r="300" customFormat="false" ht="12.75" hidden="false" customHeight="false" outlineLevel="0" collapsed="false">
      <c r="BR300" s="0"/>
      <c r="BX300" s="233"/>
      <c r="BY300" s="233"/>
      <c r="BZ300" s="233"/>
      <c r="CA300" s="233"/>
      <c r="CB300" s="234"/>
      <c r="CC300" s="233"/>
      <c r="CD300" s="233"/>
      <c r="CE300" s="233"/>
      <c r="CF300" s="233"/>
      <c r="CG300" s="234"/>
      <c r="CH300" s="233"/>
      <c r="CI300" s="233"/>
      <c r="CJ300" s="233"/>
      <c r="CK300" s="233"/>
      <c r="CL300" s="234"/>
      <c r="CM300" s="233"/>
      <c r="CN300" s="233"/>
      <c r="CO300" s="233"/>
      <c r="CP300" s="233"/>
      <c r="CQ300" s="234"/>
      <c r="CR300" s="233"/>
      <c r="CS300" s="233"/>
      <c r="CT300" s="233"/>
      <c r="CU300" s="233"/>
      <c r="CV300" s="234"/>
      <c r="CW300" s="233"/>
      <c r="CX300" s="233"/>
      <c r="CY300" s="233"/>
      <c r="CZ300" s="233"/>
      <c r="DA300" s="234"/>
      <c r="DB300" s="233"/>
      <c r="DC300" s="233"/>
      <c r="DD300" s="233"/>
      <c r="DE300" s="233"/>
      <c r="DF300" s="234"/>
      <c r="DG300" s="233"/>
      <c r="DH300" s="233"/>
      <c r="DI300" s="233"/>
      <c r="DJ300" s="233"/>
      <c r="DK300" s="234"/>
    </row>
    <row r="301" customFormat="false" ht="12.75" hidden="false" customHeight="false" outlineLevel="0" collapsed="false">
      <c r="BR301" s="0"/>
      <c r="BX301" s="233"/>
      <c r="BY301" s="233"/>
      <c r="BZ301" s="233"/>
      <c r="CA301" s="233"/>
      <c r="CB301" s="234"/>
      <c r="CC301" s="233"/>
      <c r="CD301" s="233"/>
      <c r="CE301" s="233"/>
      <c r="CF301" s="233"/>
      <c r="CG301" s="234"/>
      <c r="CH301" s="233"/>
      <c r="CI301" s="233"/>
      <c r="CJ301" s="233"/>
      <c r="CK301" s="233"/>
      <c r="CL301" s="234"/>
      <c r="CM301" s="233"/>
      <c r="CN301" s="233"/>
      <c r="CO301" s="233"/>
      <c r="CP301" s="233"/>
      <c r="CQ301" s="234"/>
      <c r="CR301" s="233"/>
      <c r="CS301" s="233"/>
      <c r="CT301" s="233"/>
      <c r="CU301" s="233"/>
      <c r="CV301" s="234"/>
      <c r="CW301" s="233"/>
      <c r="CX301" s="233"/>
      <c r="CY301" s="233"/>
      <c r="CZ301" s="233"/>
      <c r="DA301" s="234"/>
      <c r="DB301" s="233"/>
      <c r="DC301" s="233"/>
      <c r="DD301" s="233"/>
      <c r="DE301" s="233"/>
      <c r="DF301" s="234"/>
      <c r="DG301" s="233"/>
      <c r="DH301" s="233"/>
      <c r="DI301" s="233"/>
      <c r="DJ301" s="233"/>
      <c r="DK301" s="234"/>
    </row>
    <row r="302" customFormat="false" ht="12.75" hidden="false" customHeight="false" outlineLevel="0" collapsed="false">
      <c r="BR302" s="0"/>
      <c r="BX302" s="233"/>
      <c r="BY302" s="233"/>
      <c r="BZ302" s="233"/>
      <c r="CA302" s="233"/>
      <c r="CB302" s="234"/>
      <c r="CC302" s="233"/>
      <c r="CD302" s="233"/>
      <c r="CE302" s="233"/>
      <c r="CF302" s="233"/>
      <c r="CG302" s="234"/>
      <c r="CH302" s="233"/>
      <c r="CI302" s="233"/>
      <c r="CJ302" s="233"/>
      <c r="CK302" s="233"/>
      <c r="CL302" s="234"/>
      <c r="CM302" s="233"/>
      <c r="CN302" s="233"/>
      <c r="CO302" s="233"/>
      <c r="CP302" s="233"/>
      <c r="CQ302" s="234"/>
      <c r="CR302" s="233"/>
      <c r="CS302" s="233"/>
      <c r="CT302" s="233"/>
      <c r="CU302" s="233"/>
      <c r="CV302" s="234"/>
      <c r="CW302" s="233"/>
      <c r="CX302" s="233"/>
      <c r="CY302" s="233"/>
      <c r="CZ302" s="233"/>
      <c r="DA302" s="234"/>
      <c r="DB302" s="233"/>
      <c r="DC302" s="233"/>
      <c r="DD302" s="233"/>
      <c r="DE302" s="233"/>
      <c r="DF302" s="234"/>
      <c r="DG302" s="233"/>
      <c r="DH302" s="233"/>
      <c r="DI302" s="233"/>
      <c r="DJ302" s="233"/>
      <c r="DK302" s="234"/>
    </row>
    <row r="303" customFormat="false" ht="12.75" hidden="false" customHeight="false" outlineLevel="0" collapsed="false">
      <c r="BR303" s="0"/>
      <c r="BX303" s="233"/>
      <c r="BY303" s="233"/>
      <c r="BZ303" s="233"/>
      <c r="CA303" s="233"/>
      <c r="CB303" s="234"/>
      <c r="CC303" s="233"/>
      <c r="CD303" s="233"/>
      <c r="CE303" s="233"/>
      <c r="CF303" s="233"/>
      <c r="CG303" s="234"/>
      <c r="CH303" s="233"/>
      <c r="CI303" s="233"/>
      <c r="CJ303" s="233"/>
      <c r="CK303" s="233"/>
      <c r="CL303" s="234"/>
      <c r="CM303" s="233"/>
      <c r="CN303" s="233"/>
      <c r="CO303" s="233"/>
      <c r="CP303" s="233"/>
      <c r="CQ303" s="234"/>
      <c r="CR303" s="233"/>
      <c r="CS303" s="233"/>
      <c r="CT303" s="233"/>
      <c r="CU303" s="233"/>
      <c r="CV303" s="234"/>
      <c r="CW303" s="233"/>
      <c r="CX303" s="233"/>
      <c r="CY303" s="233"/>
      <c r="CZ303" s="233"/>
      <c r="DA303" s="234"/>
      <c r="DB303" s="233"/>
      <c r="DC303" s="233"/>
      <c r="DD303" s="233"/>
      <c r="DE303" s="233"/>
      <c r="DF303" s="234"/>
      <c r="DG303" s="233"/>
      <c r="DH303" s="233"/>
      <c r="DI303" s="233"/>
      <c r="DJ303" s="233"/>
      <c r="DK303" s="234"/>
    </row>
    <row r="304" customFormat="false" ht="12.75" hidden="false" customHeight="false" outlineLevel="0" collapsed="false">
      <c r="BR304" s="0"/>
      <c r="BX304" s="233"/>
      <c r="BY304" s="233"/>
      <c r="BZ304" s="233"/>
      <c r="CA304" s="233"/>
      <c r="CB304" s="234"/>
      <c r="CC304" s="233"/>
      <c r="CD304" s="233"/>
      <c r="CE304" s="233"/>
      <c r="CF304" s="233"/>
      <c r="CG304" s="234"/>
      <c r="CH304" s="233"/>
      <c r="CI304" s="233"/>
      <c r="CJ304" s="233"/>
      <c r="CK304" s="233"/>
      <c r="CL304" s="234"/>
      <c r="CM304" s="233"/>
      <c r="CN304" s="233"/>
      <c r="CO304" s="233"/>
      <c r="CP304" s="233"/>
      <c r="CQ304" s="234"/>
      <c r="CR304" s="233"/>
      <c r="CS304" s="233"/>
      <c r="CT304" s="233"/>
      <c r="CU304" s="233"/>
      <c r="CV304" s="234"/>
      <c r="CW304" s="233"/>
      <c r="CX304" s="233"/>
      <c r="CY304" s="233"/>
      <c r="CZ304" s="233"/>
      <c r="DA304" s="234"/>
      <c r="DB304" s="233"/>
      <c r="DC304" s="233"/>
      <c r="DD304" s="233"/>
      <c r="DE304" s="233"/>
      <c r="DF304" s="234"/>
      <c r="DG304" s="233"/>
      <c r="DH304" s="233"/>
      <c r="DI304" s="233"/>
      <c r="DJ304" s="233"/>
      <c r="DK304" s="234"/>
    </row>
    <row r="305" customFormat="false" ht="12.75" hidden="false" customHeight="false" outlineLevel="0" collapsed="false">
      <c r="BR305" s="0"/>
      <c r="BX305" s="233"/>
      <c r="BY305" s="233"/>
      <c r="BZ305" s="233"/>
      <c r="CA305" s="233"/>
      <c r="CB305" s="234"/>
      <c r="CC305" s="233"/>
      <c r="CD305" s="233"/>
      <c r="CE305" s="233"/>
      <c r="CF305" s="233"/>
      <c r="CG305" s="234"/>
      <c r="CH305" s="233"/>
      <c r="CI305" s="233"/>
      <c r="CJ305" s="233"/>
      <c r="CK305" s="233"/>
      <c r="CL305" s="234"/>
      <c r="CM305" s="233"/>
      <c r="CN305" s="233"/>
      <c r="CO305" s="233"/>
      <c r="CP305" s="233"/>
      <c r="CQ305" s="234"/>
      <c r="CR305" s="233"/>
      <c r="CS305" s="233"/>
      <c r="CT305" s="233"/>
      <c r="CU305" s="233"/>
      <c r="CV305" s="234"/>
      <c r="CW305" s="233"/>
      <c r="CX305" s="233"/>
      <c r="CY305" s="233"/>
      <c r="CZ305" s="233"/>
      <c r="DA305" s="234"/>
      <c r="DB305" s="233"/>
      <c r="DC305" s="233"/>
      <c r="DD305" s="233"/>
      <c r="DE305" s="233"/>
      <c r="DF305" s="234"/>
      <c r="DG305" s="233"/>
      <c r="DH305" s="233"/>
      <c r="DI305" s="233"/>
      <c r="DJ305" s="233"/>
      <c r="DK305" s="234"/>
    </row>
    <row r="306" customFormat="false" ht="12.75" hidden="false" customHeight="false" outlineLevel="0" collapsed="false">
      <c r="BR306" s="0"/>
      <c r="BX306" s="233"/>
      <c r="BY306" s="233"/>
      <c r="BZ306" s="233"/>
      <c r="CA306" s="233"/>
      <c r="CB306" s="234"/>
      <c r="CC306" s="233"/>
      <c r="CD306" s="233"/>
      <c r="CE306" s="233"/>
      <c r="CF306" s="233"/>
      <c r="CG306" s="234"/>
      <c r="CH306" s="233"/>
      <c r="CI306" s="233"/>
      <c r="CJ306" s="233"/>
      <c r="CK306" s="233"/>
      <c r="CL306" s="234"/>
      <c r="CM306" s="233"/>
      <c r="CN306" s="233"/>
      <c r="CO306" s="233"/>
      <c r="CP306" s="233"/>
      <c r="CQ306" s="234"/>
      <c r="CR306" s="233"/>
      <c r="CS306" s="233"/>
      <c r="CT306" s="233"/>
      <c r="CU306" s="233"/>
      <c r="CV306" s="234"/>
      <c r="CW306" s="233"/>
      <c r="CX306" s="233"/>
      <c r="CY306" s="233"/>
      <c r="CZ306" s="233"/>
      <c r="DA306" s="234"/>
      <c r="DB306" s="233"/>
      <c r="DC306" s="233"/>
      <c r="DD306" s="233"/>
      <c r="DE306" s="233"/>
      <c r="DF306" s="234"/>
      <c r="DG306" s="233"/>
      <c r="DH306" s="233"/>
      <c r="DI306" s="233"/>
      <c r="DJ306" s="233"/>
      <c r="DK306" s="234"/>
    </row>
    <row r="307" customFormat="false" ht="12.75" hidden="false" customHeight="false" outlineLevel="0" collapsed="false">
      <c r="BR307" s="0"/>
      <c r="BX307" s="233"/>
      <c r="BY307" s="233"/>
      <c r="BZ307" s="233"/>
      <c r="CA307" s="233"/>
      <c r="CB307" s="234"/>
      <c r="CC307" s="233"/>
      <c r="CD307" s="233"/>
      <c r="CE307" s="233"/>
      <c r="CF307" s="233"/>
      <c r="CG307" s="234"/>
      <c r="CH307" s="233"/>
      <c r="CI307" s="233"/>
      <c r="CJ307" s="233"/>
      <c r="CK307" s="233"/>
      <c r="CL307" s="234"/>
      <c r="CM307" s="233"/>
      <c r="CN307" s="233"/>
      <c r="CO307" s="233"/>
      <c r="CP307" s="233"/>
      <c r="CQ307" s="234"/>
      <c r="CR307" s="233"/>
      <c r="CS307" s="233"/>
      <c r="CT307" s="233"/>
      <c r="CU307" s="233"/>
      <c r="CV307" s="234"/>
      <c r="CW307" s="233"/>
      <c r="CX307" s="233"/>
      <c r="CY307" s="233"/>
      <c r="CZ307" s="233"/>
      <c r="DA307" s="234"/>
      <c r="DB307" s="233"/>
      <c r="DC307" s="233"/>
      <c r="DD307" s="233"/>
      <c r="DE307" s="233"/>
      <c r="DF307" s="234"/>
      <c r="DG307" s="233"/>
      <c r="DH307" s="233"/>
      <c r="DI307" s="233"/>
      <c r="DJ307" s="233"/>
      <c r="DK307" s="234"/>
    </row>
    <row r="308" customFormat="false" ht="12.75" hidden="false" customHeight="false" outlineLevel="0" collapsed="false">
      <c r="BR308" s="0"/>
      <c r="BX308" s="233"/>
      <c r="BY308" s="233"/>
      <c r="BZ308" s="233"/>
      <c r="CA308" s="233"/>
      <c r="CB308" s="234"/>
      <c r="CC308" s="233"/>
      <c r="CD308" s="233"/>
      <c r="CE308" s="233"/>
      <c r="CF308" s="233"/>
      <c r="CG308" s="234"/>
      <c r="CH308" s="233"/>
      <c r="CI308" s="233"/>
      <c r="CJ308" s="233"/>
      <c r="CK308" s="233"/>
      <c r="CL308" s="234"/>
      <c r="CM308" s="233"/>
      <c r="CN308" s="233"/>
      <c r="CO308" s="233"/>
      <c r="CP308" s="233"/>
      <c r="CQ308" s="234"/>
      <c r="CR308" s="233"/>
      <c r="CS308" s="233"/>
      <c r="CT308" s="233"/>
      <c r="CU308" s="233"/>
      <c r="CV308" s="234"/>
      <c r="CW308" s="233"/>
      <c r="CX308" s="233"/>
      <c r="CY308" s="233"/>
      <c r="CZ308" s="233"/>
      <c r="DA308" s="234"/>
      <c r="DB308" s="233"/>
      <c r="DC308" s="233"/>
      <c r="DD308" s="233"/>
      <c r="DE308" s="233"/>
      <c r="DF308" s="234"/>
      <c r="DG308" s="233"/>
      <c r="DH308" s="233"/>
      <c r="DI308" s="233"/>
      <c r="DJ308" s="233"/>
      <c r="DK308" s="234"/>
    </row>
    <row r="309" customFormat="false" ht="12.75" hidden="false" customHeight="false" outlineLevel="0" collapsed="false">
      <c r="BR309" s="0"/>
      <c r="BX309" s="233"/>
      <c r="BY309" s="233"/>
      <c r="BZ309" s="233"/>
      <c r="CA309" s="233"/>
      <c r="CB309" s="234"/>
      <c r="CC309" s="233"/>
      <c r="CD309" s="233"/>
      <c r="CE309" s="233"/>
      <c r="CF309" s="233"/>
      <c r="CG309" s="234"/>
      <c r="CH309" s="233"/>
      <c r="CI309" s="233"/>
      <c r="CJ309" s="233"/>
      <c r="CK309" s="233"/>
      <c r="CL309" s="234"/>
      <c r="CM309" s="233"/>
      <c r="CN309" s="233"/>
      <c r="CO309" s="233"/>
      <c r="CP309" s="233"/>
      <c r="CQ309" s="234"/>
      <c r="CR309" s="233"/>
      <c r="CS309" s="233"/>
      <c r="CT309" s="233"/>
      <c r="CU309" s="233"/>
      <c r="CV309" s="234"/>
      <c r="CW309" s="233"/>
      <c r="CX309" s="233"/>
      <c r="CY309" s="233"/>
      <c r="CZ309" s="233"/>
      <c r="DA309" s="234"/>
      <c r="DB309" s="233"/>
      <c r="DC309" s="233"/>
      <c r="DD309" s="233"/>
      <c r="DE309" s="233"/>
      <c r="DF309" s="234"/>
      <c r="DG309" s="233"/>
      <c r="DH309" s="233"/>
      <c r="DI309" s="233"/>
      <c r="DJ309" s="233"/>
      <c r="DK309" s="234"/>
    </row>
    <row r="310" customFormat="false" ht="12.75" hidden="false" customHeight="false" outlineLevel="0" collapsed="false">
      <c r="BR310" s="0"/>
      <c r="BX310" s="233"/>
      <c r="BY310" s="233"/>
      <c r="BZ310" s="233"/>
      <c r="CA310" s="233"/>
      <c r="CB310" s="234"/>
      <c r="CC310" s="233"/>
      <c r="CD310" s="233"/>
      <c r="CE310" s="233"/>
      <c r="CF310" s="233"/>
      <c r="CG310" s="234"/>
      <c r="CH310" s="233"/>
      <c r="CI310" s="233"/>
      <c r="CJ310" s="233"/>
      <c r="CK310" s="233"/>
      <c r="CL310" s="234"/>
      <c r="CM310" s="233"/>
      <c r="CN310" s="233"/>
      <c r="CO310" s="233"/>
      <c r="CP310" s="233"/>
      <c r="CQ310" s="234"/>
      <c r="CR310" s="233"/>
      <c r="CS310" s="233"/>
      <c r="CT310" s="233"/>
      <c r="CU310" s="233"/>
      <c r="CV310" s="234"/>
      <c r="CW310" s="233"/>
      <c r="CX310" s="233"/>
      <c r="CY310" s="233"/>
      <c r="CZ310" s="233"/>
      <c r="DA310" s="234"/>
      <c r="DB310" s="233"/>
      <c r="DC310" s="233"/>
      <c r="DD310" s="233"/>
      <c r="DE310" s="233"/>
      <c r="DF310" s="234"/>
      <c r="DG310" s="233"/>
      <c r="DH310" s="233"/>
      <c r="DI310" s="233"/>
      <c r="DJ310" s="233"/>
      <c r="DK310" s="234"/>
    </row>
    <row r="311" customFormat="false" ht="12.75" hidden="false" customHeight="false" outlineLevel="0" collapsed="false">
      <c r="BR311" s="0"/>
      <c r="BX311" s="233"/>
      <c r="BY311" s="233"/>
      <c r="BZ311" s="233"/>
      <c r="CA311" s="233"/>
      <c r="CB311" s="234"/>
      <c r="CC311" s="233"/>
      <c r="CD311" s="233"/>
      <c r="CE311" s="233"/>
      <c r="CF311" s="233"/>
      <c r="CG311" s="234"/>
      <c r="CH311" s="233"/>
      <c r="CI311" s="233"/>
      <c r="CJ311" s="233"/>
      <c r="CK311" s="233"/>
      <c r="CL311" s="234"/>
      <c r="CM311" s="233"/>
      <c r="CN311" s="233"/>
      <c r="CO311" s="233"/>
      <c r="CP311" s="233"/>
      <c r="CQ311" s="234"/>
      <c r="CR311" s="233"/>
      <c r="CS311" s="233"/>
      <c r="CT311" s="233"/>
      <c r="CU311" s="233"/>
      <c r="CV311" s="234"/>
      <c r="CW311" s="233"/>
      <c r="CX311" s="233"/>
      <c r="CY311" s="233"/>
      <c r="CZ311" s="233"/>
      <c r="DA311" s="234"/>
      <c r="DB311" s="233"/>
      <c r="DC311" s="233"/>
      <c r="DD311" s="233"/>
      <c r="DE311" s="233"/>
      <c r="DF311" s="234"/>
      <c r="DG311" s="233"/>
      <c r="DH311" s="233"/>
      <c r="DI311" s="233"/>
      <c r="DJ311" s="233"/>
      <c r="DK311" s="234"/>
    </row>
    <row r="312" customFormat="false" ht="12.75" hidden="false" customHeight="false" outlineLevel="0" collapsed="false">
      <c r="BR312" s="0"/>
      <c r="BX312" s="233"/>
      <c r="BY312" s="233"/>
      <c r="BZ312" s="233"/>
      <c r="CA312" s="233"/>
      <c r="CB312" s="234"/>
      <c r="CC312" s="233"/>
      <c r="CD312" s="233"/>
      <c r="CE312" s="233"/>
      <c r="CF312" s="233"/>
      <c r="CG312" s="234"/>
      <c r="CH312" s="233"/>
      <c r="CI312" s="233"/>
      <c r="CJ312" s="233"/>
      <c r="CK312" s="233"/>
      <c r="CL312" s="234"/>
      <c r="CM312" s="233"/>
      <c r="CN312" s="233"/>
      <c r="CO312" s="233"/>
      <c r="CP312" s="233"/>
      <c r="CQ312" s="234"/>
      <c r="CR312" s="233"/>
      <c r="CS312" s="233"/>
      <c r="CT312" s="233"/>
      <c r="CU312" s="233"/>
      <c r="CV312" s="234"/>
      <c r="CW312" s="233"/>
      <c r="CX312" s="233"/>
      <c r="CY312" s="233"/>
      <c r="CZ312" s="233"/>
      <c r="DA312" s="234"/>
      <c r="DB312" s="233"/>
      <c r="DC312" s="233"/>
      <c r="DD312" s="233"/>
      <c r="DE312" s="233"/>
      <c r="DF312" s="234"/>
      <c r="DG312" s="233"/>
      <c r="DH312" s="233"/>
      <c r="DI312" s="233"/>
      <c r="DJ312" s="233"/>
      <c r="DK312" s="234"/>
    </row>
    <row r="313" customFormat="false" ht="12.75" hidden="false" customHeight="false" outlineLevel="0" collapsed="false">
      <c r="BR313" s="0"/>
      <c r="BX313" s="233"/>
      <c r="BY313" s="233"/>
      <c r="BZ313" s="233"/>
      <c r="CA313" s="233"/>
      <c r="CB313" s="234"/>
      <c r="CC313" s="233"/>
      <c r="CD313" s="233"/>
      <c r="CE313" s="233"/>
      <c r="CF313" s="233"/>
      <c r="CG313" s="234"/>
      <c r="CH313" s="233"/>
      <c r="CI313" s="233"/>
      <c r="CJ313" s="233"/>
      <c r="CK313" s="233"/>
      <c r="CL313" s="234"/>
      <c r="CM313" s="233"/>
      <c r="CN313" s="233"/>
      <c r="CO313" s="233"/>
      <c r="CP313" s="233"/>
      <c r="CQ313" s="234"/>
      <c r="CR313" s="233"/>
      <c r="CS313" s="233"/>
      <c r="CT313" s="233"/>
      <c r="CU313" s="233"/>
      <c r="CV313" s="234"/>
      <c r="CW313" s="233"/>
      <c r="CX313" s="233"/>
      <c r="CY313" s="233"/>
      <c r="CZ313" s="233"/>
      <c r="DA313" s="234"/>
      <c r="DB313" s="233"/>
      <c r="DC313" s="233"/>
      <c r="DD313" s="233"/>
      <c r="DE313" s="233"/>
      <c r="DF313" s="234"/>
      <c r="DG313" s="233"/>
      <c r="DH313" s="233"/>
      <c r="DI313" s="233"/>
      <c r="DJ313" s="233"/>
      <c r="DK313" s="234"/>
    </row>
    <row r="314" customFormat="false" ht="12.75" hidden="false" customHeight="false" outlineLevel="0" collapsed="false">
      <c r="BR314" s="0"/>
      <c r="BX314" s="233"/>
      <c r="BY314" s="233"/>
      <c r="BZ314" s="233"/>
      <c r="CA314" s="233"/>
      <c r="CB314" s="234"/>
      <c r="CC314" s="233"/>
      <c r="CD314" s="233"/>
      <c r="CE314" s="233"/>
      <c r="CF314" s="233"/>
      <c r="CG314" s="234"/>
      <c r="CH314" s="233"/>
      <c r="CI314" s="233"/>
      <c r="CJ314" s="233"/>
      <c r="CK314" s="233"/>
      <c r="CL314" s="234"/>
      <c r="CM314" s="233"/>
      <c r="CN314" s="233"/>
      <c r="CO314" s="233"/>
      <c r="CP314" s="233"/>
      <c r="CQ314" s="234"/>
      <c r="CR314" s="233"/>
      <c r="CS314" s="233"/>
      <c r="CT314" s="233"/>
      <c r="CU314" s="233"/>
      <c r="CV314" s="234"/>
      <c r="CW314" s="233"/>
      <c r="CX314" s="233"/>
      <c r="CY314" s="233"/>
      <c r="CZ314" s="233"/>
      <c r="DA314" s="234"/>
      <c r="DB314" s="233"/>
      <c r="DC314" s="233"/>
      <c r="DD314" s="233"/>
      <c r="DE314" s="233"/>
      <c r="DF314" s="234"/>
      <c r="DG314" s="233"/>
      <c r="DH314" s="233"/>
      <c r="DI314" s="233"/>
      <c r="DJ314" s="233"/>
      <c r="DK314" s="234"/>
    </row>
    <row r="315" customFormat="false" ht="12.75" hidden="false" customHeight="false" outlineLevel="0" collapsed="false">
      <c r="BR315" s="0"/>
      <c r="BX315" s="233"/>
      <c r="BY315" s="233"/>
      <c r="BZ315" s="233"/>
      <c r="CA315" s="233"/>
      <c r="CB315" s="234"/>
      <c r="CC315" s="233"/>
      <c r="CD315" s="233"/>
      <c r="CE315" s="233"/>
      <c r="CF315" s="233"/>
      <c r="CG315" s="234"/>
      <c r="CH315" s="233"/>
      <c r="CI315" s="233"/>
      <c r="CJ315" s="233"/>
      <c r="CK315" s="233"/>
      <c r="CL315" s="234"/>
      <c r="CM315" s="233"/>
      <c r="CN315" s="233"/>
      <c r="CO315" s="233"/>
      <c r="CP315" s="233"/>
      <c r="CQ315" s="234"/>
      <c r="CR315" s="233"/>
      <c r="CS315" s="233"/>
      <c r="CT315" s="233"/>
      <c r="CU315" s="233"/>
      <c r="CV315" s="234"/>
      <c r="CW315" s="233"/>
      <c r="CX315" s="233"/>
      <c r="CY315" s="233"/>
      <c r="CZ315" s="233"/>
      <c r="DA315" s="234"/>
      <c r="DB315" s="233"/>
      <c r="DC315" s="233"/>
      <c r="DD315" s="233"/>
      <c r="DE315" s="233"/>
      <c r="DF315" s="234"/>
      <c r="DG315" s="233"/>
      <c r="DH315" s="233"/>
      <c r="DI315" s="233"/>
      <c r="DJ315" s="233"/>
      <c r="DK315" s="234"/>
    </row>
    <row r="316" customFormat="false" ht="12.75" hidden="false" customHeight="false" outlineLevel="0" collapsed="false">
      <c r="BR316" s="0"/>
      <c r="BX316" s="233"/>
      <c r="BY316" s="233"/>
      <c r="BZ316" s="233"/>
      <c r="CA316" s="233"/>
      <c r="CB316" s="234"/>
      <c r="CC316" s="233"/>
      <c r="CD316" s="233"/>
      <c r="CE316" s="233"/>
      <c r="CF316" s="233"/>
      <c r="CG316" s="234"/>
      <c r="CH316" s="233"/>
      <c r="CI316" s="233"/>
      <c r="CJ316" s="233"/>
      <c r="CK316" s="233"/>
      <c r="CL316" s="234"/>
      <c r="CM316" s="233"/>
      <c r="CN316" s="233"/>
      <c r="CO316" s="233"/>
      <c r="CP316" s="233"/>
      <c r="CQ316" s="234"/>
      <c r="CR316" s="233"/>
      <c r="CS316" s="233"/>
      <c r="CT316" s="233"/>
      <c r="CU316" s="233"/>
      <c r="CV316" s="234"/>
      <c r="CW316" s="233"/>
      <c r="CX316" s="233"/>
      <c r="CY316" s="233"/>
      <c r="CZ316" s="233"/>
      <c r="DA316" s="234"/>
      <c r="DB316" s="233"/>
      <c r="DC316" s="233"/>
      <c r="DD316" s="233"/>
      <c r="DE316" s="233"/>
      <c r="DF316" s="234"/>
      <c r="DG316" s="233"/>
      <c r="DH316" s="233"/>
      <c r="DI316" s="233"/>
      <c r="DJ316" s="233"/>
      <c r="DK316" s="234"/>
    </row>
    <row r="317" customFormat="false" ht="12.75" hidden="false" customHeight="false" outlineLevel="0" collapsed="false">
      <c r="BR317" s="0"/>
      <c r="BX317" s="233"/>
      <c r="BY317" s="233"/>
      <c r="BZ317" s="233"/>
      <c r="CA317" s="233"/>
      <c r="CB317" s="234"/>
      <c r="CC317" s="233"/>
      <c r="CD317" s="233"/>
      <c r="CE317" s="233"/>
      <c r="CF317" s="233"/>
      <c r="CG317" s="234"/>
      <c r="CH317" s="233"/>
      <c r="CI317" s="233"/>
      <c r="CJ317" s="233"/>
      <c r="CK317" s="233"/>
      <c r="CL317" s="234"/>
      <c r="CM317" s="233"/>
      <c r="CN317" s="233"/>
      <c r="CO317" s="233"/>
      <c r="CP317" s="233"/>
      <c r="CQ317" s="234"/>
      <c r="CR317" s="233"/>
      <c r="CS317" s="233"/>
      <c r="CT317" s="233"/>
      <c r="CU317" s="233"/>
      <c r="CV317" s="234"/>
      <c r="CW317" s="233"/>
      <c r="CX317" s="233"/>
      <c r="CY317" s="233"/>
      <c r="CZ317" s="233"/>
      <c r="DA317" s="234"/>
      <c r="DB317" s="233"/>
      <c r="DC317" s="233"/>
      <c r="DD317" s="233"/>
      <c r="DE317" s="233"/>
      <c r="DF317" s="234"/>
      <c r="DG317" s="233"/>
      <c r="DH317" s="233"/>
      <c r="DI317" s="233"/>
      <c r="DJ317" s="233"/>
      <c r="DK317" s="234"/>
    </row>
    <row r="318" customFormat="false" ht="12.75" hidden="false" customHeight="false" outlineLevel="0" collapsed="false">
      <c r="BR318" s="0"/>
      <c r="BX318" s="233"/>
      <c r="BY318" s="233"/>
      <c r="BZ318" s="233"/>
      <c r="CA318" s="233"/>
      <c r="CB318" s="234"/>
      <c r="CC318" s="233"/>
      <c r="CD318" s="233"/>
      <c r="CE318" s="233"/>
      <c r="CF318" s="233"/>
      <c r="CG318" s="234"/>
      <c r="CH318" s="233"/>
      <c r="CI318" s="233"/>
      <c r="CJ318" s="233"/>
      <c r="CK318" s="233"/>
      <c r="CL318" s="234"/>
      <c r="CM318" s="233"/>
      <c r="CN318" s="233"/>
      <c r="CO318" s="233"/>
      <c r="CP318" s="233"/>
      <c r="CQ318" s="234"/>
      <c r="CR318" s="233"/>
      <c r="CS318" s="233"/>
      <c r="CT318" s="233"/>
      <c r="CU318" s="233"/>
      <c r="CV318" s="234"/>
      <c r="CW318" s="233"/>
      <c r="CX318" s="233"/>
      <c r="CY318" s="233"/>
      <c r="CZ318" s="233"/>
      <c r="DA318" s="234"/>
      <c r="DB318" s="233"/>
      <c r="DC318" s="233"/>
      <c r="DD318" s="233"/>
      <c r="DE318" s="233"/>
      <c r="DF318" s="234"/>
      <c r="DG318" s="233"/>
      <c r="DH318" s="233"/>
      <c r="DI318" s="233"/>
      <c r="DJ318" s="233"/>
      <c r="DK318" s="234"/>
    </row>
    <row r="319" customFormat="false" ht="12.75" hidden="false" customHeight="false" outlineLevel="0" collapsed="false">
      <c r="BR319" s="0"/>
      <c r="BX319" s="233"/>
      <c r="BY319" s="233"/>
      <c r="BZ319" s="233"/>
      <c r="CA319" s="233"/>
      <c r="CB319" s="234"/>
      <c r="CC319" s="233"/>
      <c r="CD319" s="233"/>
      <c r="CE319" s="233"/>
      <c r="CF319" s="233"/>
      <c r="CG319" s="234"/>
      <c r="CH319" s="233"/>
      <c r="CI319" s="233"/>
      <c r="CJ319" s="233"/>
      <c r="CK319" s="233"/>
      <c r="CL319" s="234"/>
      <c r="CM319" s="233"/>
      <c r="CN319" s="233"/>
      <c r="CO319" s="233"/>
      <c r="CP319" s="233"/>
      <c r="CQ319" s="234"/>
      <c r="CR319" s="233"/>
      <c r="CS319" s="233"/>
      <c r="CT319" s="233"/>
      <c r="CU319" s="233"/>
      <c r="CV319" s="234"/>
      <c r="CW319" s="233"/>
      <c r="CX319" s="233"/>
      <c r="CY319" s="233"/>
      <c r="CZ319" s="233"/>
      <c r="DA319" s="234"/>
      <c r="DB319" s="233"/>
      <c r="DC319" s="233"/>
      <c r="DD319" s="233"/>
      <c r="DE319" s="233"/>
      <c r="DF319" s="234"/>
      <c r="DG319" s="233"/>
      <c r="DH319" s="233"/>
      <c r="DI319" s="233"/>
      <c r="DJ319" s="233"/>
      <c r="DK319" s="234"/>
    </row>
    <row r="320" customFormat="false" ht="12.75" hidden="false" customHeight="false" outlineLevel="0" collapsed="false">
      <c r="BR320" s="0"/>
      <c r="BX320" s="233"/>
      <c r="BY320" s="233"/>
      <c r="BZ320" s="233"/>
      <c r="CA320" s="233"/>
      <c r="CB320" s="234"/>
      <c r="CC320" s="233"/>
      <c r="CD320" s="233"/>
      <c r="CE320" s="233"/>
      <c r="CF320" s="233"/>
      <c r="CG320" s="234"/>
      <c r="CH320" s="233"/>
      <c r="CI320" s="233"/>
      <c r="CJ320" s="233"/>
      <c r="CK320" s="233"/>
      <c r="CL320" s="234"/>
      <c r="CM320" s="233"/>
      <c r="CN320" s="233"/>
      <c r="CO320" s="233"/>
      <c r="CP320" s="233"/>
      <c r="CQ320" s="234"/>
      <c r="CR320" s="233"/>
      <c r="CS320" s="233"/>
      <c r="CT320" s="233"/>
      <c r="CU320" s="233"/>
      <c r="CV320" s="234"/>
      <c r="CW320" s="233"/>
      <c r="CX320" s="233"/>
      <c r="CY320" s="233"/>
      <c r="CZ320" s="233"/>
      <c r="DA320" s="234"/>
      <c r="DB320" s="233"/>
      <c r="DC320" s="233"/>
      <c r="DD320" s="233"/>
      <c r="DE320" s="233"/>
      <c r="DF320" s="234"/>
      <c r="DG320" s="233"/>
      <c r="DH320" s="233"/>
      <c r="DI320" s="233"/>
      <c r="DJ320" s="233"/>
      <c r="DK320" s="234"/>
    </row>
    <row r="321" customFormat="false" ht="12.75" hidden="false" customHeight="false" outlineLevel="0" collapsed="false">
      <c r="BR321" s="0"/>
      <c r="BX321" s="233"/>
      <c r="BY321" s="233"/>
      <c r="BZ321" s="233"/>
      <c r="CA321" s="233"/>
      <c r="CB321" s="234"/>
      <c r="CC321" s="233"/>
      <c r="CD321" s="233"/>
      <c r="CE321" s="233"/>
      <c r="CF321" s="233"/>
      <c r="CG321" s="234"/>
      <c r="CH321" s="233"/>
      <c r="CI321" s="233"/>
      <c r="CJ321" s="233"/>
      <c r="CK321" s="233"/>
      <c r="CL321" s="234"/>
      <c r="CM321" s="233"/>
      <c r="CN321" s="233"/>
      <c r="CO321" s="233"/>
      <c r="CP321" s="233"/>
      <c r="CQ321" s="234"/>
      <c r="CR321" s="233"/>
      <c r="CS321" s="233"/>
      <c r="CT321" s="233"/>
      <c r="CU321" s="233"/>
      <c r="CV321" s="234"/>
      <c r="CW321" s="233"/>
      <c r="CX321" s="233"/>
      <c r="CY321" s="233"/>
      <c r="CZ321" s="233"/>
      <c r="DA321" s="234"/>
      <c r="DB321" s="233"/>
      <c r="DC321" s="233"/>
      <c r="DD321" s="233"/>
      <c r="DE321" s="233"/>
      <c r="DF321" s="234"/>
      <c r="DG321" s="233"/>
      <c r="DH321" s="233"/>
      <c r="DI321" s="233"/>
      <c r="DJ321" s="233"/>
      <c r="DK321" s="234"/>
    </row>
    <row r="322" customFormat="false" ht="12.75" hidden="false" customHeight="false" outlineLevel="0" collapsed="false">
      <c r="BR322" s="0"/>
      <c r="BX322" s="233"/>
      <c r="BY322" s="233"/>
      <c r="BZ322" s="233"/>
      <c r="CA322" s="233"/>
      <c r="CB322" s="234"/>
      <c r="CC322" s="233"/>
      <c r="CD322" s="233"/>
      <c r="CE322" s="233"/>
      <c r="CF322" s="233"/>
      <c r="CG322" s="234"/>
      <c r="CH322" s="233"/>
      <c r="CI322" s="233"/>
      <c r="CJ322" s="233"/>
      <c r="CK322" s="233"/>
      <c r="CL322" s="234"/>
      <c r="CM322" s="233"/>
      <c r="CN322" s="233"/>
      <c r="CO322" s="233"/>
      <c r="CP322" s="233"/>
      <c r="CQ322" s="234"/>
      <c r="CR322" s="233"/>
      <c r="CS322" s="233"/>
      <c r="CT322" s="233"/>
      <c r="CU322" s="233"/>
      <c r="CV322" s="234"/>
      <c r="CW322" s="233"/>
      <c r="CX322" s="233"/>
      <c r="CY322" s="233"/>
      <c r="CZ322" s="233"/>
      <c r="DA322" s="234"/>
      <c r="DB322" s="233"/>
      <c r="DC322" s="233"/>
      <c r="DD322" s="233"/>
      <c r="DE322" s="233"/>
      <c r="DF322" s="234"/>
      <c r="DG322" s="233"/>
      <c r="DH322" s="233"/>
      <c r="DI322" s="233"/>
      <c r="DJ322" s="233"/>
      <c r="DK322" s="234"/>
    </row>
    <row r="323" customFormat="false" ht="12.75" hidden="false" customHeight="false" outlineLevel="0" collapsed="false">
      <c r="BR323" s="0"/>
      <c r="BX323" s="233"/>
      <c r="BY323" s="233"/>
      <c r="BZ323" s="233"/>
      <c r="CA323" s="233"/>
      <c r="CB323" s="234"/>
      <c r="CC323" s="233"/>
      <c r="CD323" s="233"/>
      <c r="CE323" s="233"/>
      <c r="CF323" s="233"/>
      <c r="CG323" s="234"/>
      <c r="CH323" s="233"/>
      <c r="CI323" s="233"/>
      <c r="CJ323" s="233"/>
      <c r="CK323" s="233"/>
      <c r="CL323" s="234"/>
      <c r="CM323" s="233"/>
      <c r="CN323" s="233"/>
      <c r="CO323" s="233"/>
      <c r="CP323" s="233"/>
      <c r="CQ323" s="234"/>
      <c r="CR323" s="233"/>
      <c r="CS323" s="233"/>
      <c r="CT323" s="233"/>
      <c r="CU323" s="233"/>
      <c r="CV323" s="234"/>
      <c r="CW323" s="233"/>
      <c r="CX323" s="233"/>
      <c r="CY323" s="233"/>
      <c r="CZ323" s="233"/>
      <c r="DA323" s="234"/>
      <c r="DB323" s="233"/>
      <c r="DC323" s="233"/>
      <c r="DD323" s="233"/>
      <c r="DE323" s="233"/>
      <c r="DF323" s="234"/>
      <c r="DG323" s="233"/>
      <c r="DH323" s="233"/>
      <c r="DI323" s="233"/>
      <c r="DJ323" s="233"/>
      <c r="DK323" s="234"/>
    </row>
    <row r="324" customFormat="false" ht="12.75" hidden="false" customHeight="false" outlineLevel="0" collapsed="false">
      <c r="BR324" s="0"/>
      <c r="BX324" s="233"/>
      <c r="BY324" s="233"/>
      <c r="BZ324" s="233"/>
      <c r="CA324" s="233"/>
      <c r="CB324" s="234"/>
      <c r="CC324" s="233"/>
      <c r="CD324" s="233"/>
      <c r="CE324" s="233"/>
      <c r="CF324" s="233"/>
      <c r="CG324" s="234"/>
      <c r="CH324" s="233"/>
      <c r="CI324" s="233"/>
      <c r="CJ324" s="233"/>
      <c r="CK324" s="233"/>
      <c r="CL324" s="234"/>
      <c r="CM324" s="233"/>
      <c r="CN324" s="233"/>
      <c r="CO324" s="233"/>
      <c r="CP324" s="233"/>
      <c r="CQ324" s="234"/>
      <c r="CR324" s="233"/>
      <c r="CS324" s="233"/>
      <c r="CT324" s="233"/>
      <c r="CU324" s="233"/>
      <c r="CV324" s="234"/>
      <c r="CW324" s="233"/>
      <c r="CX324" s="233"/>
      <c r="CY324" s="233"/>
      <c r="CZ324" s="233"/>
      <c r="DA324" s="234"/>
      <c r="DB324" s="233"/>
      <c r="DC324" s="233"/>
      <c r="DD324" s="233"/>
      <c r="DE324" s="233"/>
      <c r="DF324" s="234"/>
      <c r="DG324" s="233"/>
      <c r="DH324" s="233"/>
      <c r="DI324" s="233"/>
      <c r="DJ324" s="233"/>
      <c r="DK324" s="234"/>
    </row>
    <row r="325" customFormat="false" ht="12.75" hidden="false" customHeight="false" outlineLevel="0" collapsed="false">
      <c r="BR325" s="0"/>
      <c r="BX325" s="233"/>
      <c r="BY325" s="233"/>
      <c r="BZ325" s="233"/>
      <c r="CA325" s="233"/>
      <c r="CB325" s="234"/>
      <c r="CC325" s="233"/>
      <c r="CD325" s="233"/>
      <c r="CE325" s="233"/>
      <c r="CF325" s="233"/>
      <c r="CG325" s="234"/>
      <c r="CH325" s="233"/>
      <c r="CI325" s="233"/>
      <c r="CJ325" s="233"/>
      <c r="CK325" s="233"/>
      <c r="CL325" s="234"/>
      <c r="CM325" s="233"/>
      <c r="CN325" s="233"/>
      <c r="CO325" s="233"/>
      <c r="CP325" s="233"/>
      <c r="CQ325" s="234"/>
      <c r="CR325" s="233"/>
      <c r="CS325" s="233"/>
      <c r="CT325" s="233"/>
      <c r="CU325" s="233"/>
      <c r="CV325" s="234"/>
      <c r="CW325" s="233"/>
      <c r="CX325" s="233"/>
      <c r="CY325" s="233"/>
      <c r="CZ325" s="233"/>
      <c r="DA325" s="234"/>
      <c r="DB325" s="233"/>
      <c r="DC325" s="233"/>
      <c r="DD325" s="233"/>
      <c r="DE325" s="233"/>
      <c r="DF325" s="234"/>
      <c r="DG325" s="233"/>
      <c r="DH325" s="233"/>
      <c r="DI325" s="233"/>
      <c r="DJ325" s="233"/>
      <c r="DK325" s="234"/>
    </row>
    <row r="326" customFormat="false" ht="12.75" hidden="false" customHeight="false" outlineLevel="0" collapsed="false">
      <c r="BR326" s="0"/>
      <c r="BX326" s="233"/>
      <c r="BY326" s="233"/>
      <c r="BZ326" s="233"/>
      <c r="CA326" s="233"/>
      <c r="CB326" s="234"/>
      <c r="CC326" s="233"/>
      <c r="CD326" s="233"/>
      <c r="CE326" s="233"/>
      <c r="CF326" s="233"/>
      <c r="CG326" s="234"/>
      <c r="CH326" s="233"/>
      <c r="CI326" s="233"/>
      <c r="CJ326" s="233"/>
      <c r="CK326" s="233"/>
      <c r="CL326" s="234"/>
      <c r="CM326" s="233"/>
      <c r="CN326" s="233"/>
      <c r="CO326" s="233"/>
      <c r="CP326" s="233"/>
      <c r="CQ326" s="234"/>
      <c r="CR326" s="233"/>
      <c r="CS326" s="233"/>
      <c r="CT326" s="233"/>
      <c r="CU326" s="233"/>
      <c r="CV326" s="234"/>
      <c r="CW326" s="233"/>
      <c r="CX326" s="233"/>
      <c r="CY326" s="233"/>
      <c r="CZ326" s="233"/>
      <c r="DA326" s="234"/>
      <c r="DB326" s="233"/>
      <c r="DC326" s="233"/>
      <c r="DD326" s="233"/>
      <c r="DE326" s="233"/>
      <c r="DF326" s="234"/>
      <c r="DG326" s="233"/>
      <c r="DH326" s="233"/>
      <c r="DI326" s="233"/>
      <c r="DJ326" s="233"/>
      <c r="DK326" s="234"/>
    </row>
    <row r="327" customFormat="false" ht="12.75" hidden="false" customHeight="false" outlineLevel="0" collapsed="false">
      <c r="BR327" s="0"/>
      <c r="BX327" s="233"/>
      <c r="BY327" s="233"/>
      <c r="BZ327" s="233"/>
      <c r="CA327" s="233"/>
      <c r="CB327" s="234"/>
      <c r="CC327" s="233"/>
      <c r="CD327" s="233"/>
      <c r="CE327" s="233"/>
      <c r="CF327" s="233"/>
      <c r="CG327" s="234"/>
      <c r="CH327" s="233"/>
      <c r="CI327" s="233"/>
      <c r="CJ327" s="233"/>
      <c r="CK327" s="233"/>
      <c r="CL327" s="234"/>
      <c r="CM327" s="233"/>
      <c r="CN327" s="233"/>
      <c r="CO327" s="233"/>
      <c r="CP327" s="233"/>
      <c r="CQ327" s="234"/>
      <c r="CR327" s="233"/>
      <c r="CS327" s="233"/>
      <c r="CT327" s="233"/>
      <c r="CU327" s="233"/>
      <c r="CV327" s="234"/>
      <c r="CW327" s="233"/>
      <c r="CX327" s="233"/>
      <c r="CY327" s="233"/>
      <c r="CZ327" s="233"/>
      <c r="DA327" s="234"/>
      <c r="DB327" s="233"/>
      <c r="DC327" s="233"/>
      <c r="DD327" s="233"/>
      <c r="DE327" s="233"/>
      <c r="DF327" s="234"/>
      <c r="DG327" s="233"/>
      <c r="DH327" s="233"/>
      <c r="DI327" s="233"/>
      <c r="DJ327" s="233"/>
      <c r="DK327" s="234"/>
    </row>
    <row r="328" customFormat="false" ht="12.75" hidden="false" customHeight="false" outlineLevel="0" collapsed="false">
      <c r="BR328" s="0"/>
      <c r="BX328" s="233"/>
      <c r="BY328" s="233"/>
      <c r="BZ328" s="233"/>
      <c r="CA328" s="233"/>
      <c r="CB328" s="234"/>
      <c r="CC328" s="233"/>
      <c r="CD328" s="233"/>
      <c r="CE328" s="233"/>
      <c r="CF328" s="233"/>
      <c r="CG328" s="234"/>
      <c r="CH328" s="233"/>
      <c r="CI328" s="233"/>
      <c r="CJ328" s="233"/>
      <c r="CK328" s="233"/>
      <c r="CL328" s="234"/>
      <c r="CM328" s="233"/>
      <c r="CN328" s="233"/>
      <c r="CO328" s="233"/>
      <c r="CP328" s="233"/>
      <c r="CQ328" s="234"/>
      <c r="CR328" s="233"/>
      <c r="CS328" s="233"/>
      <c r="CT328" s="233"/>
      <c r="CU328" s="233"/>
      <c r="CV328" s="234"/>
      <c r="CW328" s="233"/>
      <c r="CX328" s="233"/>
      <c r="CY328" s="233"/>
      <c r="CZ328" s="233"/>
      <c r="DA328" s="234"/>
      <c r="DB328" s="233"/>
      <c r="DC328" s="233"/>
      <c r="DD328" s="233"/>
      <c r="DE328" s="233"/>
      <c r="DF328" s="234"/>
      <c r="DG328" s="233"/>
      <c r="DH328" s="233"/>
      <c r="DI328" s="233"/>
      <c r="DJ328" s="233"/>
      <c r="DK328" s="234"/>
    </row>
    <row r="329" customFormat="false" ht="12.75" hidden="false" customHeight="false" outlineLevel="0" collapsed="false">
      <c r="BR329" s="0"/>
      <c r="BX329" s="233"/>
      <c r="BY329" s="233"/>
      <c r="BZ329" s="233"/>
      <c r="CA329" s="233"/>
      <c r="CB329" s="234"/>
      <c r="CC329" s="233"/>
      <c r="CD329" s="233"/>
      <c r="CE329" s="233"/>
      <c r="CF329" s="233"/>
      <c r="CG329" s="234"/>
      <c r="CH329" s="233"/>
      <c r="CI329" s="233"/>
      <c r="CJ329" s="233"/>
      <c r="CK329" s="233"/>
      <c r="CL329" s="234"/>
      <c r="CM329" s="233"/>
      <c r="CN329" s="233"/>
      <c r="CO329" s="233"/>
      <c r="CP329" s="233"/>
      <c r="CQ329" s="234"/>
      <c r="CR329" s="233"/>
      <c r="CS329" s="233"/>
      <c r="CT329" s="233"/>
      <c r="CU329" s="233"/>
      <c r="CV329" s="234"/>
      <c r="CW329" s="233"/>
      <c r="CX329" s="233"/>
      <c r="CY329" s="233"/>
      <c r="CZ329" s="233"/>
      <c r="DA329" s="234"/>
      <c r="DB329" s="233"/>
      <c r="DC329" s="233"/>
      <c r="DD329" s="233"/>
      <c r="DE329" s="233"/>
      <c r="DF329" s="234"/>
      <c r="DG329" s="233"/>
      <c r="DH329" s="233"/>
      <c r="DI329" s="233"/>
      <c r="DJ329" s="233"/>
      <c r="DK329" s="234"/>
    </row>
    <row r="330" customFormat="false" ht="12.75" hidden="false" customHeight="false" outlineLevel="0" collapsed="false">
      <c r="BR330" s="0"/>
      <c r="BX330" s="233"/>
      <c r="BY330" s="233"/>
      <c r="BZ330" s="233"/>
      <c r="CA330" s="233"/>
      <c r="CB330" s="234"/>
      <c r="CC330" s="233"/>
      <c r="CD330" s="233"/>
      <c r="CE330" s="233"/>
      <c r="CF330" s="233"/>
      <c r="CG330" s="234"/>
      <c r="CH330" s="233"/>
      <c r="CI330" s="233"/>
      <c r="CJ330" s="233"/>
      <c r="CK330" s="233"/>
      <c r="CL330" s="234"/>
      <c r="CM330" s="233"/>
      <c r="CN330" s="233"/>
      <c r="CO330" s="233"/>
      <c r="CP330" s="233"/>
      <c r="CQ330" s="234"/>
      <c r="CR330" s="233"/>
      <c r="CS330" s="233"/>
      <c r="CT330" s="233"/>
      <c r="CU330" s="233"/>
      <c r="CV330" s="234"/>
      <c r="CW330" s="233"/>
      <c r="CX330" s="233"/>
      <c r="CY330" s="233"/>
      <c r="CZ330" s="233"/>
      <c r="DA330" s="234"/>
      <c r="DB330" s="233"/>
      <c r="DC330" s="233"/>
      <c r="DD330" s="233"/>
      <c r="DE330" s="233"/>
      <c r="DF330" s="234"/>
      <c r="DG330" s="233"/>
      <c r="DH330" s="233"/>
      <c r="DI330" s="233"/>
      <c r="DJ330" s="233"/>
      <c r="DK330" s="234"/>
    </row>
    <row r="331" customFormat="false" ht="12.75" hidden="false" customHeight="false" outlineLevel="0" collapsed="false">
      <c r="BR331" s="0"/>
      <c r="BX331" s="233"/>
      <c r="BY331" s="233"/>
      <c r="BZ331" s="233"/>
      <c r="CA331" s="233"/>
      <c r="CB331" s="234"/>
      <c r="CC331" s="233"/>
      <c r="CD331" s="233"/>
      <c r="CE331" s="233"/>
      <c r="CF331" s="233"/>
      <c r="CG331" s="234"/>
      <c r="CH331" s="233"/>
      <c r="CI331" s="233"/>
      <c r="CJ331" s="233"/>
      <c r="CK331" s="233"/>
      <c r="CL331" s="234"/>
      <c r="CM331" s="233"/>
      <c r="CN331" s="233"/>
      <c r="CO331" s="233"/>
      <c r="CP331" s="233"/>
      <c r="CQ331" s="234"/>
      <c r="CR331" s="233"/>
      <c r="CS331" s="233"/>
      <c r="CT331" s="233"/>
      <c r="CU331" s="233"/>
      <c r="CV331" s="234"/>
      <c r="CW331" s="233"/>
      <c r="CX331" s="233"/>
      <c r="CY331" s="233"/>
      <c r="CZ331" s="233"/>
      <c r="DA331" s="234"/>
      <c r="DB331" s="233"/>
      <c r="DC331" s="233"/>
      <c r="DD331" s="233"/>
      <c r="DE331" s="233"/>
      <c r="DF331" s="234"/>
      <c r="DG331" s="233"/>
      <c r="DH331" s="233"/>
      <c r="DI331" s="233"/>
      <c r="DJ331" s="233"/>
      <c r="DK331" s="234"/>
    </row>
    <row r="332" customFormat="false" ht="12.75" hidden="false" customHeight="false" outlineLevel="0" collapsed="false">
      <c r="BR332" s="0"/>
      <c r="BX332" s="233"/>
      <c r="BY332" s="233"/>
      <c r="BZ332" s="233"/>
      <c r="CA332" s="233"/>
      <c r="CB332" s="234"/>
      <c r="CC332" s="233"/>
      <c r="CD332" s="233"/>
      <c r="CE332" s="233"/>
      <c r="CF332" s="233"/>
      <c r="CG332" s="234"/>
      <c r="CH332" s="233"/>
      <c r="CI332" s="233"/>
      <c r="CJ332" s="233"/>
      <c r="CK332" s="233"/>
      <c r="CL332" s="234"/>
      <c r="CM332" s="233"/>
      <c r="CN332" s="233"/>
      <c r="CO332" s="233"/>
      <c r="CP332" s="233"/>
      <c r="CQ332" s="234"/>
      <c r="CR332" s="233"/>
      <c r="CS332" s="233"/>
      <c r="CT332" s="233"/>
      <c r="CU332" s="233"/>
      <c r="CV332" s="234"/>
      <c r="CW332" s="233"/>
      <c r="CX332" s="233"/>
      <c r="CY332" s="233"/>
      <c r="CZ332" s="233"/>
      <c r="DA332" s="234"/>
      <c r="DB332" s="233"/>
      <c r="DC332" s="233"/>
      <c r="DD332" s="233"/>
      <c r="DE332" s="233"/>
      <c r="DF332" s="234"/>
      <c r="DG332" s="233"/>
      <c r="DH332" s="233"/>
      <c r="DI332" s="233"/>
      <c r="DJ332" s="233"/>
      <c r="DK332" s="234"/>
    </row>
    <row r="333" customFormat="false" ht="12.75" hidden="false" customHeight="false" outlineLevel="0" collapsed="false">
      <c r="BR333" s="0"/>
      <c r="BX333" s="233"/>
      <c r="BY333" s="233"/>
      <c r="BZ333" s="233"/>
      <c r="CA333" s="233"/>
      <c r="CB333" s="234"/>
      <c r="CC333" s="233"/>
      <c r="CD333" s="233"/>
      <c r="CE333" s="233"/>
      <c r="CF333" s="233"/>
      <c r="CG333" s="234"/>
      <c r="CH333" s="233"/>
      <c r="CI333" s="233"/>
      <c r="CJ333" s="233"/>
      <c r="CK333" s="233"/>
      <c r="CL333" s="234"/>
      <c r="CM333" s="233"/>
      <c r="CN333" s="233"/>
      <c r="CO333" s="233"/>
      <c r="CP333" s="233"/>
      <c r="CQ333" s="234"/>
      <c r="CR333" s="233"/>
      <c r="CS333" s="233"/>
      <c r="CT333" s="233"/>
      <c r="CU333" s="233"/>
      <c r="CV333" s="234"/>
      <c r="CW333" s="233"/>
      <c r="CX333" s="233"/>
      <c r="CY333" s="233"/>
      <c r="CZ333" s="233"/>
      <c r="DA333" s="234"/>
      <c r="DB333" s="233"/>
      <c r="DC333" s="233"/>
      <c r="DD333" s="233"/>
      <c r="DE333" s="233"/>
      <c r="DF333" s="234"/>
      <c r="DG333" s="233"/>
      <c r="DH333" s="233"/>
      <c r="DI333" s="233"/>
      <c r="DJ333" s="233"/>
      <c r="DK333" s="234"/>
    </row>
    <row r="334" customFormat="false" ht="12.75" hidden="false" customHeight="false" outlineLevel="0" collapsed="false">
      <c r="BR334" s="0"/>
      <c r="BX334" s="233"/>
      <c r="BY334" s="233"/>
      <c r="BZ334" s="233"/>
      <c r="CA334" s="233"/>
      <c r="CB334" s="234"/>
      <c r="CC334" s="233"/>
      <c r="CD334" s="233"/>
      <c r="CE334" s="233"/>
      <c r="CF334" s="233"/>
      <c r="CG334" s="234"/>
      <c r="CH334" s="233"/>
      <c r="CI334" s="233"/>
      <c r="CJ334" s="233"/>
      <c r="CK334" s="233"/>
      <c r="CL334" s="234"/>
      <c r="CM334" s="233"/>
      <c r="CN334" s="233"/>
      <c r="CO334" s="233"/>
      <c r="CP334" s="233"/>
      <c r="CQ334" s="234"/>
      <c r="CR334" s="233"/>
      <c r="CS334" s="233"/>
      <c r="CT334" s="233"/>
      <c r="CU334" s="233"/>
      <c r="CV334" s="234"/>
      <c r="CW334" s="233"/>
      <c r="CX334" s="233"/>
      <c r="CY334" s="233"/>
      <c r="CZ334" s="233"/>
      <c r="DA334" s="234"/>
      <c r="DB334" s="233"/>
      <c r="DC334" s="233"/>
      <c r="DD334" s="233"/>
      <c r="DE334" s="233"/>
      <c r="DF334" s="234"/>
      <c r="DG334" s="233"/>
      <c r="DH334" s="233"/>
      <c r="DI334" s="233"/>
      <c r="DJ334" s="233"/>
      <c r="DK334" s="234"/>
    </row>
    <row r="335" customFormat="false" ht="12.75" hidden="false" customHeight="false" outlineLevel="0" collapsed="false">
      <c r="BR335" s="0"/>
      <c r="BX335" s="233"/>
      <c r="BY335" s="233"/>
      <c r="BZ335" s="233"/>
      <c r="CA335" s="233"/>
      <c r="CB335" s="234"/>
      <c r="CC335" s="233"/>
      <c r="CD335" s="233"/>
      <c r="CE335" s="233"/>
      <c r="CF335" s="233"/>
      <c r="CG335" s="234"/>
      <c r="CH335" s="233"/>
      <c r="CI335" s="233"/>
      <c r="CJ335" s="233"/>
      <c r="CK335" s="233"/>
      <c r="CL335" s="234"/>
      <c r="CM335" s="233"/>
      <c r="CN335" s="233"/>
      <c r="CO335" s="233"/>
      <c r="CP335" s="233"/>
      <c r="CQ335" s="234"/>
      <c r="CR335" s="233"/>
      <c r="CS335" s="233"/>
      <c r="CT335" s="233"/>
      <c r="CU335" s="233"/>
      <c r="CV335" s="234"/>
      <c r="CW335" s="233"/>
      <c r="CX335" s="233"/>
      <c r="CY335" s="233"/>
      <c r="CZ335" s="233"/>
      <c r="DA335" s="234"/>
      <c r="DB335" s="233"/>
      <c r="DC335" s="233"/>
      <c r="DD335" s="233"/>
      <c r="DE335" s="233"/>
      <c r="DF335" s="234"/>
      <c r="DG335" s="233"/>
      <c r="DH335" s="233"/>
      <c r="DI335" s="233"/>
      <c r="DJ335" s="233"/>
      <c r="DK335" s="234"/>
    </row>
    <row r="336" customFormat="false" ht="12.75" hidden="false" customHeight="false" outlineLevel="0" collapsed="false">
      <c r="BR336" s="0"/>
      <c r="BX336" s="233"/>
      <c r="BY336" s="233"/>
      <c r="BZ336" s="233"/>
      <c r="CA336" s="233"/>
      <c r="CB336" s="234"/>
      <c r="CC336" s="233"/>
      <c r="CD336" s="233"/>
      <c r="CE336" s="233"/>
      <c r="CF336" s="233"/>
      <c r="CG336" s="234"/>
      <c r="CH336" s="233"/>
      <c r="CI336" s="233"/>
      <c r="CJ336" s="233"/>
      <c r="CK336" s="233"/>
      <c r="CL336" s="234"/>
      <c r="CM336" s="233"/>
      <c r="CN336" s="233"/>
      <c r="CO336" s="233"/>
      <c r="CP336" s="233"/>
      <c r="CQ336" s="234"/>
      <c r="CR336" s="233"/>
      <c r="CS336" s="233"/>
      <c r="CT336" s="233"/>
      <c r="CU336" s="233"/>
      <c r="CV336" s="234"/>
      <c r="CW336" s="233"/>
      <c r="CX336" s="233"/>
      <c r="CY336" s="233"/>
      <c r="CZ336" s="233"/>
      <c r="DA336" s="234"/>
      <c r="DB336" s="233"/>
      <c r="DC336" s="233"/>
      <c r="DD336" s="233"/>
      <c r="DE336" s="233"/>
      <c r="DF336" s="234"/>
      <c r="DG336" s="233"/>
      <c r="DH336" s="233"/>
      <c r="DI336" s="233"/>
      <c r="DJ336" s="233"/>
      <c r="DK336" s="234"/>
    </row>
    <row r="337" customFormat="false" ht="12.75" hidden="false" customHeight="false" outlineLevel="0" collapsed="false">
      <c r="BR337" s="0"/>
      <c r="BX337" s="233"/>
      <c r="BY337" s="233"/>
      <c r="BZ337" s="233"/>
      <c r="CA337" s="233"/>
      <c r="CB337" s="234"/>
      <c r="CC337" s="233"/>
      <c r="CD337" s="233"/>
      <c r="CE337" s="233"/>
      <c r="CF337" s="233"/>
      <c r="CG337" s="234"/>
      <c r="CH337" s="233"/>
      <c r="CI337" s="233"/>
      <c r="CJ337" s="233"/>
      <c r="CK337" s="233"/>
      <c r="CL337" s="234"/>
      <c r="CM337" s="233"/>
      <c r="CN337" s="233"/>
      <c r="CO337" s="233"/>
      <c r="CP337" s="233"/>
      <c r="CQ337" s="234"/>
      <c r="CR337" s="233"/>
      <c r="CS337" s="233"/>
      <c r="CT337" s="233"/>
      <c r="CU337" s="233"/>
      <c r="CV337" s="234"/>
      <c r="CW337" s="233"/>
      <c r="CX337" s="233"/>
      <c r="CY337" s="233"/>
      <c r="CZ337" s="233"/>
      <c r="DA337" s="234"/>
      <c r="DB337" s="233"/>
      <c r="DC337" s="233"/>
      <c r="DD337" s="233"/>
      <c r="DE337" s="233"/>
      <c r="DF337" s="234"/>
      <c r="DG337" s="233"/>
      <c r="DH337" s="233"/>
      <c r="DI337" s="233"/>
      <c r="DJ337" s="233"/>
      <c r="DK337" s="234"/>
    </row>
    <row r="338" customFormat="false" ht="12.75" hidden="false" customHeight="false" outlineLevel="0" collapsed="false">
      <c r="BR338" s="0"/>
      <c r="BX338" s="233"/>
      <c r="BY338" s="233"/>
      <c r="BZ338" s="233"/>
      <c r="CA338" s="233"/>
      <c r="CB338" s="234"/>
      <c r="CC338" s="233"/>
      <c r="CD338" s="233"/>
      <c r="CE338" s="233"/>
      <c r="CF338" s="233"/>
      <c r="CG338" s="234"/>
      <c r="CH338" s="233"/>
      <c r="CI338" s="233"/>
      <c r="CJ338" s="233"/>
      <c r="CK338" s="233"/>
      <c r="CL338" s="234"/>
      <c r="CM338" s="233"/>
      <c r="CN338" s="233"/>
      <c r="CO338" s="233"/>
      <c r="CP338" s="233"/>
      <c r="CQ338" s="234"/>
      <c r="CR338" s="233"/>
      <c r="CS338" s="233"/>
      <c r="CT338" s="233"/>
      <c r="CU338" s="233"/>
      <c r="CV338" s="234"/>
      <c r="CW338" s="233"/>
      <c r="CX338" s="233"/>
      <c r="CY338" s="233"/>
      <c r="CZ338" s="233"/>
      <c r="DA338" s="234"/>
      <c r="DB338" s="233"/>
      <c r="DC338" s="233"/>
      <c r="DD338" s="233"/>
      <c r="DE338" s="233"/>
      <c r="DF338" s="234"/>
      <c r="DG338" s="233"/>
      <c r="DH338" s="233"/>
      <c r="DI338" s="233"/>
      <c r="DJ338" s="233"/>
      <c r="DK338" s="234"/>
    </row>
    <row r="339" customFormat="false" ht="12.75" hidden="false" customHeight="false" outlineLevel="0" collapsed="false">
      <c r="BR339" s="0"/>
      <c r="BX339" s="233"/>
      <c r="BY339" s="233"/>
      <c r="BZ339" s="233"/>
      <c r="CA339" s="233"/>
      <c r="CB339" s="234"/>
      <c r="CC339" s="233"/>
      <c r="CD339" s="233"/>
      <c r="CE339" s="233"/>
      <c r="CF339" s="233"/>
      <c r="CG339" s="234"/>
      <c r="CH339" s="233"/>
      <c r="CI339" s="233"/>
      <c r="CJ339" s="233"/>
      <c r="CK339" s="233"/>
      <c r="CL339" s="234"/>
      <c r="CM339" s="233"/>
      <c r="CN339" s="233"/>
      <c r="CO339" s="233"/>
      <c r="CP339" s="233"/>
      <c r="CQ339" s="234"/>
      <c r="CR339" s="233"/>
      <c r="CS339" s="233"/>
      <c r="CT339" s="233"/>
      <c r="CU339" s="233"/>
      <c r="CV339" s="234"/>
      <c r="CW339" s="233"/>
      <c r="CX339" s="233"/>
      <c r="CY339" s="233"/>
      <c r="CZ339" s="233"/>
      <c r="DA339" s="234"/>
      <c r="DB339" s="233"/>
      <c r="DC339" s="233"/>
      <c r="DD339" s="233"/>
      <c r="DE339" s="233"/>
      <c r="DF339" s="234"/>
      <c r="DG339" s="233"/>
      <c r="DH339" s="233"/>
      <c r="DI339" s="233"/>
      <c r="DJ339" s="233"/>
      <c r="DK339" s="234"/>
    </row>
    <row r="340" customFormat="false" ht="12.75" hidden="false" customHeight="false" outlineLevel="0" collapsed="false">
      <c r="BR340" s="0"/>
      <c r="BX340" s="233"/>
      <c r="BY340" s="233"/>
      <c r="BZ340" s="233"/>
      <c r="CA340" s="233"/>
      <c r="CB340" s="234"/>
      <c r="CC340" s="233"/>
      <c r="CD340" s="233"/>
      <c r="CE340" s="233"/>
      <c r="CF340" s="233"/>
      <c r="CG340" s="234"/>
      <c r="CH340" s="233"/>
      <c r="CI340" s="233"/>
      <c r="CJ340" s="233"/>
      <c r="CK340" s="233"/>
      <c r="CL340" s="234"/>
      <c r="CM340" s="233"/>
      <c r="CN340" s="233"/>
      <c r="CO340" s="233"/>
      <c r="CP340" s="233"/>
      <c r="CQ340" s="234"/>
      <c r="CR340" s="233"/>
      <c r="CS340" s="233"/>
      <c r="CT340" s="233"/>
      <c r="CU340" s="233"/>
      <c r="CV340" s="234"/>
      <c r="CW340" s="233"/>
      <c r="CX340" s="233"/>
      <c r="CY340" s="233"/>
      <c r="CZ340" s="233"/>
      <c r="DA340" s="234"/>
      <c r="DB340" s="233"/>
      <c r="DC340" s="233"/>
      <c r="DD340" s="233"/>
      <c r="DE340" s="233"/>
      <c r="DF340" s="234"/>
      <c r="DG340" s="233"/>
      <c r="DH340" s="233"/>
      <c r="DI340" s="233"/>
      <c r="DJ340" s="233"/>
      <c r="DK340" s="234"/>
    </row>
    <row r="341" customFormat="false" ht="12.75" hidden="false" customHeight="false" outlineLevel="0" collapsed="false">
      <c r="BR341" s="0"/>
      <c r="BX341" s="233"/>
      <c r="BY341" s="233"/>
      <c r="BZ341" s="233"/>
      <c r="CA341" s="233"/>
      <c r="CB341" s="234"/>
      <c r="CC341" s="233"/>
      <c r="CD341" s="233"/>
      <c r="CE341" s="233"/>
      <c r="CF341" s="233"/>
      <c r="CG341" s="234"/>
      <c r="CH341" s="233"/>
      <c r="CI341" s="233"/>
      <c r="CJ341" s="233"/>
      <c r="CK341" s="233"/>
      <c r="CL341" s="234"/>
      <c r="CM341" s="233"/>
      <c r="CN341" s="233"/>
      <c r="CO341" s="233"/>
      <c r="CP341" s="233"/>
      <c r="CQ341" s="234"/>
      <c r="CR341" s="233"/>
      <c r="CS341" s="233"/>
      <c r="CT341" s="233"/>
      <c r="CU341" s="233"/>
      <c r="CV341" s="234"/>
      <c r="CW341" s="233"/>
      <c r="CX341" s="233"/>
      <c r="CY341" s="233"/>
      <c r="CZ341" s="233"/>
      <c r="DA341" s="234"/>
      <c r="DB341" s="233"/>
      <c r="DC341" s="233"/>
      <c r="DD341" s="233"/>
      <c r="DE341" s="233"/>
      <c r="DF341" s="234"/>
      <c r="DG341" s="233"/>
      <c r="DH341" s="233"/>
      <c r="DI341" s="233"/>
      <c r="DJ341" s="233"/>
      <c r="DK341" s="234"/>
    </row>
    <row r="342" customFormat="false" ht="12.75" hidden="false" customHeight="false" outlineLevel="0" collapsed="false">
      <c r="BR342" s="0"/>
      <c r="BX342" s="233"/>
      <c r="BY342" s="233"/>
      <c r="BZ342" s="233"/>
      <c r="CA342" s="233"/>
      <c r="CB342" s="234"/>
      <c r="CC342" s="233"/>
      <c r="CD342" s="233"/>
      <c r="CE342" s="233"/>
      <c r="CF342" s="233"/>
      <c r="CG342" s="234"/>
      <c r="CH342" s="233"/>
      <c r="CI342" s="233"/>
      <c r="CJ342" s="233"/>
      <c r="CK342" s="233"/>
      <c r="CL342" s="234"/>
      <c r="CM342" s="233"/>
      <c r="CN342" s="233"/>
      <c r="CO342" s="233"/>
      <c r="CP342" s="233"/>
      <c r="CQ342" s="234"/>
      <c r="CR342" s="233"/>
      <c r="CS342" s="233"/>
      <c r="CT342" s="233"/>
      <c r="CU342" s="233"/>
      <c r="CV342" s="234"/>
      <c r="CW342" s="233"/>
      <c r="CX342" s="233"/>
      <c r="CY342" s="233"/>
      <c r="CZ342" s="233"/>
      <c r="DA342" s="234"/>
      <c r="DB342" s="233"/>
      <c r="DC342" s="233"/>
      <c r="DD342" s="233"/>
      <c r="DE342" s="233"/>
      <c r="DF342" s="234"/>
      <c r="DG342" s="233"/>
      <c r="DH342" s="233"/>
      <c r="DI342" s="233"/>
      <c r="DJ342" s="233"/>
      <c r="DK342" s="234"/>
    </row>
    <row r="343" customFormat="false" ht="12.75" hidden="false" customHeight="false" outlineLevel="0" collapsed="false">
      <c r="BR343" s="0"/>
      <c r="BX343" s="233"/>
      <c r="BY343" s="233"/>
      <c r="BZ343" s="233"/>
      <c r="CA343" s="233"/>
      <c r="CB343" s="234"/>
      <c r="CC343" s="233"/>
      <c r="CD343" s="233"/>
      <c r="CE343" s="233"/>
      <c r="CF343" s="233"/>
      <c r="CG343" s="234"/>
      <c r="CH343" s="233"/>
      <c r="CI343" s="233"/>
      <c r="CJ343" s="233"/>
      <c r="CK343" s="233"/>
      <c r="CL343" s="234"/>
      <c r="CM343" s="233"/>
      <c r="CN343" s="233"/>
      <c r="CO343" s="233"/>
      <c r="CP343" s="233"/>
      <c r="CQ343" s="234"/>
      <c r="CR343" s="233"/>
      <c r="CS343" s="233"/>
      <c r="CT343" s="233"/>
      <c r="CU343" s="233"/>
      <c r="CV343" s="234"/>
      <c r="CW343" s="233"/>
      <c r="CX343" s="233"/>
      <c r="CY343" s="233"/>
      <c r="CZ343" s="233"/>
      <c r="DA343" s="234"/>
      <c r="DB343" s="233"/>
      <c r="DC343" s="233"/>
      <c r="DD343" s="233"/>
      <c r="DE343" s="233"/>
      <c r="DF343" s="234"/>
      <c r="DG343" s="233"/>
      <c r="DH343" s="233"/>
      <c r="DI343" s="233"/>
      <c r="DJ343" s="233"/>
      <c r="DK343" s="234"/>
    </row>
    <row r="344" customFormat="false" ht="12.75" hidden="false" customHeight="false" outlineLevel="0" collapsed="false">
      <c r="BR344" s="0"/>
      <c r="BX344" s="233"/>
      <c r="BY344" s="233"/>
      <c r="BZ344" s="233"/>
      <c r="CA344" s="233"/>
      <c r="CB344" s="234"/>
      <c r="CC344" s="233"/>
      <c r="CD344" s="233"/>
      <c r="CE344" s="233"/>
      <c r="CF344" s="233"/>
      <c r="CG344" s="234"/>
      <c r="CH344" s="233"/>
      <c r="CI344" s="233"/>
      <c r="CJ344" s="233"/>
      <c r="CK344" s="233"/>
      <c r="CL344" s="234"/>
      <c r="CM344" s="233"/>
      <c r="CN344" s="233"/>
      <c r="CO344" s="233"/>
      <c r="CP344" s="233"/>
      <c r="CQ344" s="234"/>
      <c r="CR344" s="233"/>
      <c r="CS344" s="233"/>
      <c r="CT344" s="233"/>
      <c r="CU344" s="233"/>
      <c r="CV344" s="234"/>
      <c r="CW344" s="233"/>
      <c r="CX344" s="233"/>
      <c r="CY344" s="233"/>
      <c r="CZ344" s="233"/>
      <c r="DA344" s="234"/>
      <c r="DB344" s="233"/>
      <c r="DC344" s="233"/>
      <c r="DD344" s="233"/>
      <c r="DE344" s="233"/>
      <c r="DF344" s="234"/>
      <c r="DG344" s="233"/>
      <c r="DH344" s="233"/>
      <c r="DI344" s="233"/>
      <c r="DJ344" s="233"/>
      <c r="DK344" s="234"/>
    </row>
    <row r="345" customFormat="false" ht="12.75" hidden="false" customHeight="false" outlineLevel="0" collapsed="false">
      <c r="BR345" s="0"/>
      <c r="BX345" s="233"/>
      <c r="BY345" s="233"/>
      <c r="BZ345" s="233"/>
      <c r="CA345" s="233"/>
      <c r="CB345" s="234"/>
      <c r="CC345" s="233"/>
      <c r="CD345" s="233"/>
      <c r="CE345" s="233"/>
      <c r="CF345" s="233"/>
      <c r="CG345" s="234"/>
      <c r="CH345" s="233"/>
      <c r="CI345" s="233"/>
      <c r="CJ345" s="233"/>
      <c r="CK345" s="233"/>
      <c r="CL345" s="234"/>
      <c r="CM345" s="233"/>
      <c r="CN345" s="233"/>
      <c r="CO345" s="233"/>
      <c r="CP345" s="233"/>
      <c r="CQ345" s="234"/>
      <c r="CR345" s="233"/>
      <c r="CS345" s="233"/>
      <c r="CT345" s="233"/>
      <c r="CU345" s="233"/>
      <c r="CV345" s="234"/>
      <c r="CW345" s="233"/>
      <c r="CX345" s="233"/>
      <c r="CY345" s="233"/>
      <c r="CZ345" s="233"/>
      <c r="DA345" s="234"/>
      <c r="DB345" s="233"/>
      <c r="DC345" s="233"/>
      <c r="DD345" s="233"/>
      <c r="DE345" s="233"/>
      <c r="DF345" s="234"/>
      <c r="DG345" s="233"/>
      <c r="DH345" s="233"/>
      <c r="DI345" s="233"/>
      <c r="DJ345" s="233"/>
      <c r="DK345" s="234"/>
    </row>
    <row r="346" customFormat="false" ht="12.75" hidden="false" customHeight="false" outlineLevel="0" collapsed="false">
      <c r="BR346" s="0"/>
      <c r="BX346" s="233"/>
      <c r="BY346" s="233"/>
      <c r="BZ346" s="233"/>
      <c r="CA346" s="233"/>
      <c r="CB346" s="234"/>
      <c r="CC346" s="233"/>
      <c r="CD346" s="233"/>
      <c r="CE346" s="233"/>
      <c r="CF346" s="233"/>
      <c r="CG346" s="234"/>
      <c r="CH346" s="233"/>
      <c r="CI346" s="233"/>
      <c r="CJ346" s="233"/>
      <c r="CK346" s="233"/>
      <c r="CL346" s="234"/>
      <c r="CM346" s="233"/>
      <c r="CN346" s="233"/>
      <c r="CO346" s="233"/>
      <c r="CP346" s="233"/>
      <c r="CQ346" s="234"/>
      <c r="CR346" s="233"/>
      <c r="CS346" s="233"/>
      <c r="CT346" s="233"/>
      <c r="CU346" s="233"/>
      <c r="CV346" s="234"/>
      <c r="CW346" s="233"/>
      <c r="CX346" s="233"/>
      <c r="CY346" s="233"/>
      <c r="CZ346" s="233"/>
      <c r="DA346" s="234"/>
      <c r="DB346" s="233"/>
      <c r="DC346" s="233"/>
      <c r="DD346" s="233"/>
      <c r="DE346" s="233"/>
      <c r="DF346" s="234"/>
      <c r="DG346" s="233"/>
      <c r="DH346" s="233"/>
      <c r="DI346" s="233"/>
      <c r="DJ346" s="233"/>
      <c r="DK346" s="234"/>
    </row>
    <row r="347" customFormat="false" ht="12.75" hidden="false" customHeight="false" outlineLevel="0" collapsed="false">
      <c r="BR347" s="0"/>
      <c r="BX347" s="233"/>
      <c r="BY347" s="233"/>
      <c r="BZ347" s="233"/>
      <c r="CA347" s="233"/>
      <c r="CB347" s="234"/>
      <c r="CC347" s="233"/>
      <c r="CD347" s="233"/>
      <c r="CE347" s="233"/>
      <c r="CF347" s="233"/>
      <c r="CG347" s="234"/>
      <c r="CH347" s="233"/>
      <c r="CI347" s="233"/>
      <c r="CJ347" s="233"/>
      <c r="CK347" s="233"/>
      <c r="CL347" s="234"/>
      <c r="CM347" s="233"/>
      <c r="CN347" s="233"/>
      <c r="CO347" s="233"/>
      <c r="CP347" s="233"/>
      <c r="CQ347" s="234"/>
      <c r="CR347" s="233"/>
      <c r="CS347" s="233"/>
      <c r="CT347" s="233"/>
      <c r="CU347" s="233"/>
      <c r="CV347" s="234"/>
      <c r="CW347" s="233"/>
      <c r="CX347" s="233"/>
      <c r="CY347" s="233"/>
      <c r="CZ347" s="233"/>
      <c r="DA347" s="234"/>
      <c r="DB347" s="233"/>
      <c r="DC347" s="233"/>
      <c r="DD347" s="233"/>
      <c r="DE347" s="233"/>
      <c r="DF347" s="234"/>
      <c r="DG347" s="233"/>
      <c r="DH347" s="233"/>
      <c r="DI347" s="233"/>
      <c r="DJ347" s="233"/>
      <c r="DK347" s="234"/>
    </row>
    <row r="348" customFormat="false" ht="12.75" hidden="false" customHeight="false" outlineLevel="0" collapsed="false">
      <c r="BR348" s="0"/>
      <c r="BX348" s="233"/>
      <c r="BY348" s="233"/>
      <c r="BZ348" s="233"/>
      <c r="CA348" s="233"/>
      <c r="CB348" s="234"/>
      <c r="CC348" s="233"/>
      <c r="CD348" s="233"/>
      <c r="CE348" s="233"/>
      <c r="CF348" s="233"/>
      <c r="CG348" s="234"/>
      <c r="CH348" s="233"/>
      <c r="CI348" s="233"/>
      <c r="CJ348" s="233"/>
      <c r="CK348" s="233"/>
      <c r="CL348" s="234"/>
      <c r="CM348" s="233"/>
      <c r="CN348" s="233"/>
      <c r="CO348" s="233"/>
      <c r="CP348" s="233"/>
      <c r="CQ348" s="234"/>
      <c r="CR348" s="233"/>
      <c r="CS348" s="233"/>
      <c r="CT348" s="233"/>
      <c r="CU348" s="233"/>
      <c r="CV348" s="234"/>
      <c r="CW348" s="233"/>
      <c r="CX348" s="233"/>
      <c r="CY348" s="233"/>
      <c r="CZ348" s="233"/>
      <c r="DA348" s="234"/>
      <c r="DB348" s="233"/>
      <c r="DC348" s="233"/>
      <c r="DD348" s="233"/>
      <c r="DE348" s="233"/>
      <c r="DF348" s="234"/>
      <c r="DG348" s="233"/>
      <c r="DH348" s="233"/>
      <c r="DI348" s="233"/>
      <c r="DJ348" s="233"/>
      <c r="DK348" s="234"/>
    </row>
    <row r="349" customFormat="false" ht="12.75" hidden="false" customHeight="false" outlineLevel="0" collapsed="false">
      <c r="BR349" s="0"/>
      <c r="BX349" s="233"/>
      <c r="BY349" s="233"/>
      <c r="BZ349" s="233"/>
      <c r="CA349" s="233"/>
      <c r="CB349" s="234"/>
      <c r="CC349" s="233"/>
      <c r="CD349" s="233"/>
      <c r="CE349" s="233"/>
      <c r="CF349" s="233"/>
      <c r="CG349" s="234"/>
      <c r="CH349" s="233"/>
      <c r="CI349" s="233"/>
      <c r="CJ349" s="233"/>
      <c r="CK349" s="233"/>
      <c r="CL349" s="234"/>
      <c r="CM349" s="233"/>
      <c r="CN349" s="233"/>
      <c r="CO349" s="233"/>
      <c r="CP349" s="233"/>
      <c r="CQ349" s="234"/>
      <c r="CR349" s="233"/>
      <c r="CS349" s="233"/>
      <c r="CT349" s="233"/>
      <c r="CU349" s="233"/>
      <c r="CV349" s="234"/>
      <c r="CW349" s="233"/>
      <c r="CX349" s="233"/>
      <c r="CY349" s="233"/>
      <c r="CZ349" s="233"/>
      <c r="DA349" s="234"/>
      <c r="DB349" s="233"/>
      <c r="DC349" s="233"/>
      <c r="DD349" s="233"/>
      <c r="DE349" s="233"/>
      <c r="DF349" s="234"/>
      <c r="DG349" s="233"/>
      <c r="DH349" s="233"/>
      <c r="DI349" s="233"/>
      <c r="DJ349" s="233"/>
      <c r="DK349" s="234"/>
    </row>
    <row r="350" customFormat="false" ht="12.75" hidden="false" customHeight="false" outlineLevel="0" collapsed="false">
      <c r="BR350" s="0"/>
      <c r="BX350" s="233"/>
      <c r="BY350" s="233"/>
      <c r="BZ350" s="233"/>
      <c r="CA350" s="233"/>
      <c r="CB350" s="234"/>
      <c r="CC350" s="233"/>
      <c r="CD350" s="233"/>
      <c r="CE350" s="233"/>
      <c r="CF350" s="233"/>
      <c r="CG350" s="234"/>
      <c r="CH350" s="233"/>
      <c r="CI350" s="233"/>
      <c r="CJ350" s="233"/>
      <c r="CK350" s="233"/>
      <c r="CL350" s="234"/>
      <c r="CM350" s="233"/>
      <c r="CN350" s="233"/>
      <c r="CO350" s="233"/>
      <c r="CP350" s="233"/>
      <c r="CQ350" s="234"/>
      <c r="CR350" s="233"/>
      <c r="CS350" s="233"/>
      <c r="CT350" s="233"/>
      <c r="CU350" s="233"/>
      <c r="CV350" s="234"/>
      <c r="CW350" s="233"/>
      <c r="CX350" s="233"/>
      <c r="CY350" s="233"/>
      <c r="CZ350" s="233"/>
      <c r="DA350" s="234"/>
      <c r="DB350" s="233"/>
      <c r="DC350" s="233"/>
      <c r="DD350" s="233"/>
      <c r="DE350" s="233"/>
      <c r="DF350" s="234"/>
      <c r="DG350" s="233"/>
      <c r="DH350" s="233"/>
      <c r="DI350" s="233"/>
      <c r="DJ350" s="233"/>
      <c r="DK350" s="234"/>
    </row>
    <row r="351" customFormat="false" ht="12.75" hidden="false" customHeight="false" outlineLevel="0" collapsed="false">
      <c r="BR351" s="0"/>
      <c r="BX351" s="233"/>
      <c r="BY351" s="233"/>
      <c r="BZ351" s="233"/>
      <c r="CA351" s="233"/>
      <c r="CB351" s="234"/>
      <c r="CC351" s="233"/>
      <c r="CD351" s="233"/>
      <c r="CE351" s="233"/>
      <c r="CF351" s="233"/>
      <c r="CG351" s="234"/>
      <c r="CH351" s="233"/>
      <c r="CI351" s="233"/>
      <c r="CJ351" s="233"/>
      <c r="CK351" s="233"/>
      <c r="CL351" s="234"/>
      <c r="CM351" s="233"/>
      <c r="CN351" s="233"/>
      <c r="CO351" s="233"/>
      <c r="CP351" s="233"/>
      <c r="CQ351" s="234"/>
      <c r="CR351" s="233"/>
      <c r="CS351" s="233"/>
      <c r="CT351" s="233"/>
      <c r="CU351" s="233"/>
      <c r="CV351" s="234"/>
      <c r="CW351" s="233"/>
      <c r="CX351" s="233"/>
      <c r="CY351" s="233"/>
      <c r="CZ351" s="233"/>
      <c r="DA351" s="234"/>
      <c r="DB351" s="233"/>
      <c r="DC351" s="233"/>
      <c r="DD351" s="233"/>
      <c r="DE351" s="233"/>
      <c r="DF351" s="234"/>
      <c r="DG351" s="233"/>
      <c r="DH351" s="233"/>
      <c r="DI351" s="233"/>
      <c r="DJ351" s="233"/>
      <c r="DK351" s="234"/>
    </row>
    <row r="352" customFormat="false" ht="12.75" hidden="false" customHeight="false" outlineLevel="0" collapsed="false">
      <c r="BR352" s="0"/>
      <c r="BX352" s="233"/>
      <c r="BY352" s="233"/>
      <c r="BZ352" s="233"/>
      <c r="CA352" s="233"/>
      <c r="CB352" s="234"/>
      <c r="CC352" s="233"/>
      <c r="CD352" s="233"/>
      <c r="CE352" s="233"/>
      <c r="CF352" s="233"/>
      <c r="CG352" s="234"/>
      <c r="CH352" s="233"/>
      <c r="CI352" s="233"/>
      <c r="CJ352" s="233"/>
      <c r="CK352" s="233"/>
      <c r="CL352" s="234"/>
      <c r="CM352" s="233"/>
      <c r="CN352" s="233"/>
      <c r="CO352" s="233"/>
      <c r="CP352" s="233"/>
      <c r="CQ352" s="234"/>
      <c r="CR352" s="233"/>
      <c r="CS352" s="233"/>
      <c r="CT352" s="233"/>
      <c r="CU352" s="233"/>
      <c r="CV352" s="234"/>
      <c r="CW352" s="233"/>
      <c r="CX352" s="233"/>
      <c r="CY352" s="233"/>
      <c r="CZ352" s="233"/>
      <c r="DA352" s="234"/>
      <c r="DB352" s="233"/>
      <c r="DC352" s="233"/>
      <c r="DD352" s="233"/>
      <c r="DE352" s="233"/>
      <c r="DF352" s="234"/>
      <c r="DG352" s="233"/>
      <c r="DH352" s="233"/>
      <c r="DI352" s="233"/>
      <c r="DJ352" s="233"/>
      <c r="DK352" s="234"/>
    </row>
    <row r="353" customFormat="false" ht="12.75" hidden="false" customHeight="false" outlineLevel="0" collapsed="false">
      <c r="BR353" s="0"/>
      <c r="BX353" s="233"/>
      <c r="BY353" s="233"/>
      <c r="BZ353" s="233"/>
      <c r="CA353" s="233"/>
      <c r="CB353" s="234"/>
      <c r="CC353" s="233"/>
      <c r="CD353" s="233"/>
      <c r="CE353" s="233"/>
      <c r="CF353" s="233"/>
      <c r="CG353" s="234"/>
      <c r="CH353" s="233"/>
      <c r="CI353" s="233"/>
      <c r="CJ353" s="233"/>
      <c r="CK353" s="233"/>
      <c r="CL353" s="234"/>
      <c r="CM353" s="233"/>
      <c r="CN353" s="233"/>
      <c r="CO353" s="233"/>
      <c r="CP353" s="233"/>
      <c r="CQ353" s="234"/>
      <c r="CR353" s="233"/>
      <c r="CS353" s="233"/>
      <c r="CT353" s="233"/>
      <c r="CU353" s="233"/>
      <c r="CV353" s="234"/>
      <c r="CW353" s="233"/>
      <c r="CX353" s="233"/>
      <c r="CY353" s="233"/>
      <c r="CZ353" s="233"/>
      <c r="DA353" s="234"/>
      <c r="DB353" s="233"/>
      <c r="DC353" s="233"/>
      <c r="DD353" s="233"/>
      <c r="DE353" s="233"/>
      <c r="DF353" s="234"/>
      <c r="DG353" s="233"/>
      <c r="DH353" s="233"/>
      <c r="DI353" s="233"/>
      <c r="DJ353" s="233"/>
      <c r="DK353" s="234"/>
    </row>
    <row r="354" customFormat="false" ht="12.75" hidden="false" customHeight="false" outlineLevel="0" collapsed="false">
      <c r="BR354" s="0"/>
      <c r="BX354" s="233"/>
      <c r="BY354" s="233"/>
      <c r="BZ354" s="233"/>
      <c r="CA354" s="233"/>
      <c r="CB354" s="234"/>
      <c r="CC354" s="233"/>
      <c r="CD354" s="233"/>
      <c r="CE354" s="233"/>
      <c r="CF354" s="233"/>
      <c r="CG354" s="234"/>
      <c r="CH354" s="233"/>
      <c r="CI354" s="233"/>
      <c r="CJ354" s="233"/>
      <c r="CK354" s="233"/>
      <c r="CL354" s="234"/>
      <c r="CM354" s="233"/>
      <c r="CN354" s="233"/>
      <c r="CO354" s="233"/>
      <c r="CP354" s="233"/>
      <c r="CQ354" s="234"/>
      <c r="CR354" s="233"/>
      <c r="CS354" s="233"/>
      <c r="CT354" s="233"/>
      <c r="CU354" s="233"/>
      <c r="CV354" s="234"/>
      <c r="CW354" s="233"/>
      <c r="CX354" s="233"/>
      <c r="CY354" s="233"/>
      <c r="CZ354" s="233"/>
      <c r="DA354" s="234"/>
      <c r="DB354" s="233"/>
      <c r="DC354" s="233"/>
      <c r="DD354" s="233"/>
      <c r="DE354" s="233"/>
      <c r="DF354" s="234"/>
      <c r="DG354" s="233"/>
      <c r="DH354" s="233"/>
      <c r="DI354" s="233"/>
      <c r="DJ354" s="233"/>
      <c r="DK354" s="234"/>
    </row>
    <row r="355" customFormat="false" ht="12.75" hidden="false" customHeight="false" outlineLevel="0" collapsed="false">
      <c r="BR355" s="0"/>
      <c r="BX355" s="233"/>
      <c r="BY355" s="233"/>
      <c r="BZ355" s="233"/>
      <c r="CA355" s="233"/>
      <c r="CB355" s="234"/>
      <c r="CC355" s="233"/>
      <c r="CD355" s="233"/>
      <c r="CE355" s="233"/>
      <c r="CF355" s="233"/>
      <c r="CG355" s="234"/>
      <c r="CH355" s="233"/>
      <c r="CI355" s="233"/>
      <c r="CJ355" s="233"/>
      <c r="CK355" s="233"/>
      <c r="CL355" s="234"/>
      <c r="CM355" s="233"/>
      <c r="CN355" s="233"/>
      <c r="CO355" s="233"/>
      <c r="CP355" s="233"/>
      <c r="CQ355" s="234"/>
      <c r="CR355" s="233"/>
      <c r="CS355" s="233"/>
      <c r="CT355" s="233"/>
      <c r="CU355" s="233"/>
      <c r="CV355" s="234"/>
      <c r="CW355" s="233"/>
      <c r="CX355" s="233"/>
      <c r="CY355" s="233"/>
      <c r="CZ355" s="233"/>
      <c r="DA355" s="234"/>
      <c r="DB355" s="233"/>
      <c r="DC355" s="233"/>
      <c r="DD355" s="233"/>
      <c r="DE355" s="233"/>
      <c r="DF355" s="234"/>
      <c r="DG355" s="233"/>
      <c r="DH355" s="233"/>
      <c r="DI355" s="233"/>
      <c r="DJ355" s="233"/>
      <c r="DK355" s="234"/>
    </row>
    <row r="356" customFormat="false" ht="12.75" hidden="false" customHeight="false" outlineLevel="0" collapsed="false">
      <c r="BR356" s="0"/>
      <c r="BX356" s="233"/>
      <c r="BY356" s="233"/>
      <c r="BZ356" s="233"/>
      <c r="CA356" s="233"/>
      <c r="CB356" s="234"/>
      <c r="CC356" s="233"/>
      <c r="CD356" s="233"/>
      <c r="CE356" s="233"/>
      <c r="CF356" s="233"/>
      <c r="CG356" s="234"/>
      <c r="CH356" s="233"/>
      <c r="CI356" s="233"/>
      <c r="CJ356" s="233"/>
      <c r="CK356" s="233"/>
      <c r="CL356" s="234"/>
      <c r="CM356" s="233"/>
      <c r="CN356" s="233"/>
      <c r="CO356" s="233"/>
      <c r="CP356" s="233"/>
      <c r="CQ356" s="234"/>
      <c r="CR356" s="233"/>
      <c r="CS356" s="233"/>
      <c r="CT356" s="233"/>
      <c r="CU356" s="233"/>
      <c r="CV356" s="234"/>
      <c r="CW356" s="233"/>
      <c r="CX356" s="233"/>
      <c r="CY356" s="233"/>
      <c r="CZ356" s="233"/>
      <c r="DA356" s="234"/>
      <c r="DB356" s="233"/>
      <c r="DC356" s="233"/>
      <c r="DD356" s="233"/>
      <c r="DE356" s="233"/>
      <c r="DF356" s="234"/>
      <c r="DG356" s="233"/>
      <c r="DH356" s="233"/>
      <c r="DI356" s="233"/>
      <c r="DJ356" s="233"/>
      <c r="DK356" s="234"/>
    </row>
    <row r="357" customFormat="false" ht="12.75" hidden="false" customHeight="false" outlineLevel="0" collapsed="false">
      <c r="BR357" s="0"/>
      <c r="BX357" s="233"/>
      <c r="BY357" s="233"/>
      <c r="BZ357" s="233"/>
      <c r="CA357" s="233"/>
      <c r="CB357" s="234"/>
      <c r="CC357" s="233"/>
      <c r="CD357" s="233"/>
      <c r="CE357" s="233"/>
      <c r="CF357" s="233"/>
      <c r="CG357" s="234"/>
      <c r="CH357" s="233"/>
      <c r="CI357" s="233"/>
      <c r="CJ357" s="233"/>
      <c r="CK357" s="233"/>
      <c r="CL357" s="234"/>
      <c r="CM357" s="233"/>
      <c r="CN357" s="233"/>
      <c r="CO357" s="233"/>
      <c r="CP357" s="233"/>
      <c r="CQ357" s="234"/>
      <c r="CR357" s="233"/>
      <c r="CS357" s="233"/>
      <c r="CT357" s="233"/>
      <c r="CU357" s="233"/>
      <c r="CV357" s="234"/>
      <c r="CW357" s="233"/>
      <c r="CX357" s="233"/>
      <c r="CY357" s="233"/>
      <c r="CZ357" s="233"/>
      <c r="DA357" s="234"/>
      <c r="DB357" s="233"/>
      <c r="DC357" s="233"/>
      <c r="DD357" s="233"/>
      <c r="DE357" s="233"/>
      <c r="DF357" s="234"/>
      <c r="DG357" s="233"/>
      <c r="DH357" s="233"/>
      <c r="DI357" s="233"/>
      <c r="DJ357" s="233"/>
      <c r="DK357" s="234"/>
    </row>
    <row r="358" customFormat="false" ht="12.75" hidden="false" customHeight="false" outlineLevel="0" collapsed="false">
      <c r="BR358" s="0"/>
      <c r="BX358" s="233"/>
      <c r="BY358" s="233"/>
      <c r="BZ358" s="233"/>
      <c r="CA358" s="233"/>
      <c r="CB358" s="234"/>
      <c r="CC358" s="233"/>
      <c r="CD358" s="233"/>
      <c r="CE358" s="233"/>
      <c r="CF358" s="233"/>
      <c r="CG358" s="234"/>
      <c r="CH358" s="233"/>
      <c r="CI358" s="233"/>
      <c r="CJ358" s="233"/>
      <c r="CK358" s="233"/>
      <c r="CL358" s="234"/>
      <c r="CM358" s="233"/>
      <c r="CN358" s="233"/>
      <c r="CO358" s="233"/>
      <c r="CP358" s="233"/>
      <c r="CQ358" s="234"/>
      <c r="CR358" s="233"/>
      <c r="CS358" s="233"/>
      <c r="CT358" s="233"/>
      <c r="CU358" s="233"/>
      <c r="CV358" s="234"/>
      <c r="CW358" s="233"/>
      <c r="CX358" s="233"/>
      <c r="CY358" s="233"/>
      <c r="CZ358" s="233"/>
      <c r="DA358" s="234"/>
      <c r="DB358" s="233"/>
      <c r="DC358" s="233"/>
      <c r="DD358" s="233"/>
      <c r="DE358" s="233"/>
      <c r="DF358" s="234"/>
      <c r="DG358" s="233"/>
      <c r="DH358" s="233"/>
      <c r="DI358" s="233"/>
      <c r="DJ358" s="233"/>
      <c r="DK358" s="234"/>
    </row>
    <row r="359" customFormat="false" ht="12.75" hidden="false" customHeight="false" outlineLevel="0" collapsed="false">
      <c r="BR359" s="0"/>
      <c r="BX359" s="233"/>
      <c r="BY359" s="233"/>
      <c r="BZ359" s="233"/>
      <c r="CA359" s="233"/>
      <c r="CB359" s="234"/>
      <c r="CC359" s="233"/>
      <c r="CD359" s="233"/>
      <c r="CE359" s="233"/>
      <c r="CF359" s="233"/>
      <c r="CG359" s="234"/>
      <c r="CH359" s="233"/>
      <c r="CI359" s="233"/>
      <c r="CJ359" s="233"/>
      <c r="CK359" s="233"/>
      <c r="CL359" s="234"/>
      <c r="CM359" s="233"/>
      <c r="CN359" s="233"/>
      <c r="CO359" s="233"/>
      <c r="CP359" s="233"/>
      <c r="CQ359" s="234"/>
      <c r="CR359" s="233"/>
      <c r="CS359" s="233"/>
      <c r="CT359" s="233"/>
      <c r="CU359" s="233"/>
      <c r="CV359" s="234"/>
      <c r="CW359" s="233"/>
      <c r="CX359" s="233"/>
      <c r="CY359" s="233"/>
      <c r="CZ359" s="233"/>
      <c r="DA359" s="234"/>
      <c r="DB359" s="233"/>
      <c r="DC359" s="233"/>
      <c r="DD359" s="233"/>
      <c r="DE359" s="233"/>
      <c r="DF359" s="234"/>
      <c r="DG359" s="233"/>
      <c r="DH359" s="233"/>
      <c r="DI359" s="233"/>
      <c r="DJ359" s="233"/>
      <c r="DK359" s="234"/>
    </row>
    <row r="360" customFormat="false" ht="12.75" hidden="false" customHeight="false" outlineLevel="0" collapsed="false">
      <c r="BR360" s="0"/>
      <c r="BX360" s="233"/>
      <c r="BY360" s="233"/>
      <c r="BZ360" s="233"/>
      <c r="CA360" s="233"/>
      <c r="CB360" s="234"/>
      <c r="CC360" s="233"/>
      <c r="CD360" s="233"/>
      <c r="CE360" s="233"/>
      <c r="CF360" s="233"/>
      <c r="CG360" s="234"/>
      <c r="CH360" s="233"/>
      <c r="CI360" s="233"/>
      <c r="CJ360" s="233"/>
      <c r="CK360" s="233"/>
      <c r="CL360" s="234"/>
      <c r="CM360" s="233"/>
      <c r="CN360" s="233"/>
      <c r="CO360" s="233"/>
      <c r="CP360" s="233"/>
      <c r="CQ360" s="234"/>
      <c r="CR360" s="233"/>
      <c r="CS360" s="233"/>
      <c r="CT360" s="233"/>
      <c r="CU360" s="233"/>
      <c r="CV360" s="234"/>
      <c r="CW360" s="233"/>
      <c r="CX360" s="233"/>
      <c r="CY360" s="233"/>
      <c r="CZ360" s="233"/>
      <c r="DA360" s="234"/>
      <c r="DB360" s="233"/>
      <c r="DC360" s="233"/>
      <c r="DD360" s="233"/>
      <c r="DE360" s="233"/>
      <c r="DF360" s="234"/>
      <c r="DG360" s="233"/>
      <c r="DH360" s="233"/>
      <c r="DI360" s="233"/>
      <c r="DJ360" s="233"/>
      <c r="DK360" s="234"/>
    </row>
    <row r="361" customFormat="false" ht="12.75" hidden="false" customHeight="false" outlineLevel="0" collapsed="false">
      <c r="BR361" s="0"/>
      <c r="BX361" s="233"/>
      <c r="BY361" s="233"/>
      <c r="BZ361" s="233"/>
      <c r="CA361" s="233"/>
      <c r="CB361" s="234"/>
      <c r="CC361" s="233"/>
      <c r="CD361" s="233"/>
      <c r="CE361" s="233"/>
      <c r="CF361" s="233"/>
      <c r="CG361" s="234"/>
      <c r="CH361" s="233"/>
      <c r="CI361" s="233"/>
      <c r="CJ361" s="233"/>
      <c r="CK361" s="233"/>
      <c r="CL361" s="234"/>
      <c r="CM361" s="233"/>
      <c r="CN361" s="233"/>
      <c r="CO361" s="233"/>
      <c r="CP361" s="233"/>
      <c r="CQ361" s="234"/>
      <c r="CR361" s="233"/>
      <c r="CS361" s="233"/>
      <c r="CT361" s="233"/>
      <c r="CU361" s="233"/>
      <c r="CV361" s="234"/>
      <c r="CW361" s="233"/>
      <c r="CX361" s="233"/>
      <c r="CY361" s="233"/>
      <c r="CZ361" s="233"/>
      <c r="DA361" s="234"/>
      <c r="DB361" s="233"/>
      <c r="DC361" s="233"/>
      <c r="DD361" s="233"/>
      <c r="DE361" s="233"/>
      <c r="DF361" s="234"/>
      <c r="DG361" s="233"/>
      <c r="DH361" s="233"/>
      <c r="DI361" s="233"/>
      <c r="DJ361" s="233"/>
      <c r="DK361" s="234"/>
    </row>
    <row r="362" customFormat="false" ht="12.75" hidden="false" customHeight="false" outlineLevel="0" collapsed="false">
      <c r="BR362" s="0"/>
      <c r="BX362" s="233"/>
      <c r="BY362" s="233"/>
      <c r="BZ362" s="233"/>
      <c r="CA362" s="233"/>
      <c r="CB362" s="234"/>
      <c r="CC362" s="233"/>
      <c r="CD362" s="233"/>
      <c r="CE362" s="233"/>
      <c r="CF362" s="233"/>
      <c r="CG362" s="234"/>
      <c r="CH362" s="233"/>
      <c r="CI362" s="233"/>
      <c r="CJ362" s="233"/>
      <c r="CK362" s="233"/>
      <c r="CL362" s="234"/>
      <c r="CM362" s="233"/>
      <c r="CN362" s="233"/>
      <c r="CO362" s="233"/>
      <c r="CP362" s="233"/>
      <c r="CQ362" s="234"/>
      <c r="CR362" s="233"/>
      <c r="CS362" s="233"/>
      <c r="CT362" s="233"/>
      <c r="CU362" s="233"/>
      <c r="CV362" s="234"/>
      <c r="CW362" s="233"/>
      <c r="CX362" s="233"/>
      <c r="CY362" s="233"/>
      <c r="CZ362" s="233"/>
      <c r="DA362" s="234"/>
      <c r="DB362" s="233"/>
      <c r="DC362" s="233"/>
      <c r="DD362" s="233"/>
      <c r="DE362" s="233"/>
      <c r="DF362" s="234"/>
      <c r="DG362" s="233"/>
      <c r="DH362" s="233"/>
      <c r="DI362" s="233"/>
      <c r="DJ362" s="233"/>
      <c r="DK362" s="234"/>
    </row>
    <row r="363" customFormat="false" ht="12.75" hidden="false" customHeight="false" outlineLevel="0" collapsed="false">
      <c r="BR363" s="0"/>
      <c r="BX363" s="233"/>
      <c r="BY363" s="233"/>
      <c r="BZ363" s="233"/>
      <c r="CA363" s="233"/>
      <c r="CB363" s="234"/>
      <c r="CC363" s="233"/>
      <c r="CD363" s="233"/>
      <c r="CE363" s="233"/>
      <c r="CF363" s="233"/>
      <c r="CG363" s="234"/>
      <c r="CH363" s="233"/>
      <c r="CI363" s="233"/>
      <c r="CJ363" s="233"/>
      <c r="CK363" s="233"/>
      <c r="CL363" s="234"/>
      <c r="CM363" s="233"/>
      <c r="CN363" s="233"/>
      <c r="CO363" s="233"/>
      <c r="CP363" s="233"/>
      <c r="CQ363" s="234"/>
      <c r="CR363" s="233"/>
      <c r="CS363" s="233"/>
      <c r="CT363" s="233"/>
      <c r="CU363" s="233"/>
      <c r="CV363" s="234"/>
      <c r="CW363" s="233"/>
      <c r="CX363" s="233"/>
      <c r="CY363" s="233"/>
      <c r="CZ363" s="233"/>
      <c r="DA363" s="234"/>
      <c r="DB363" s="233"/>
      <c r="DC363" s="233"/>
      <c r="DD363" s="233"/>
      <c r="DE363" s="233"/>
      <c r="DF363" s="234"/>
      <c r="DG363" s="233"/>
      <c r="DH363" s="233"/>
      <c r="DI363" s="233"/>
      <c r="DJ363" s="233"/>
      <c r="DK363" s="234"/>
    </row>
    <row r="364" customFormat="false" ht="12.75" hidden="false" customHeight="false" outlineLevel="0" collapsed="false">
      <c r="BR364" s="0"/>
      <c r="BX364" s="233"/>
      <c r="BY364" s="233"/>
      <c r="BZ364" s="233"/>
      <c r="CA364" s="233"/>
      <c r="CB364" s="234"/>
      <c r="CC364" s="233"/>
      <c r="CD364" s="233"/>
      <c r="CE364" s="233"/>
      <c r="CF364" s="233"/>
      <c r="CG364" s="234"/>
      <c r="CH364" s="233"/>
      <c r="CI364" s="233"/>
      <c r="CJ364" s="233"/>
      <c r="CK364" s="233"/>
      <c r="CL364" s="234"/>
      <c r="CM364" s="233"/>
      <c r="CN364" s="233"/>
      <c r="CO364" s="233"/>
      <c r="CP364" s="233"/>
      <c r="CQ364" s="234"/>
      <c r="CR364" s="233"/>
      <c r="CS364" s="233"/>
      <c r="CT364" s="233"/>
      <c r="CU364" s="233"/>
      <c r="CV364" s="234"/>
      <c r="CW364" s="233"/>
      <c r="CX364" s="233"/>
      <c r="CY364" s="233"/>
      <c r="CZ364" s="233"/>
      <c r="DA364" s="234"/>
      <c r="DB364" s="233"/>
      <c r="DC364" s="233"/>
      <c r="DD364" s="233"/>
      <c r="DE364" s="233"/>
      <c r="DF364" s="234"/>
      <c r="DG364" s="233"/>
      <c r="DH364" s="233"/>
      <c r="DI364" s="233"/>
      <c r="DJ364" s="233"/>
      <c r="DK364" s="234"/>
    </row>
    <row r="365" customFormat="false" ht="12.75" hidden="false" customHeight="false" outlineLevel="0" collapsed="false">
      <c r="BR365" s="0"/>
      <c r="BX365" s="233"/>
      <c r="BY365" s="233"/>
      <c r="BZ365" s="233"/>
      <c r="CA365" s="233"/>
      <c r="CB365" s="234"/>
      <c r="CC365" s="233"/>
      <c r="CD365" s="233"/>
      <c r="CE365" s="233"/>
      <c r="CF365" s="233"/>
      <c r="CG365" s="234"/>
      <c r="CH365" s="233"/>
      <c r="CI365" s="233"/>
      <c r="CJ365" s="233"/>
      <c r="CK365" s="233"/>
      <c r="CL365" s="234"/>
      <c r="CM365" s="233"/>
      <c r="CN365" s="233"/>
      <c r="CO365" s="233"/>
      <c r="CP365" s="233"/>
      <c r="CQ365" s="234"/>
      <c r="CR365" s="233"/>
      <c r="CS365" s="233"/>
      <c r="CT365" s="233"/>
      <c r="CU365" s="233"/>
      <c r="CV365" s="234"/>
      <c r="CW365" s="233"/>
      <c r="CX365" s="233"/>
      <c r="CY365" s="233"/>
      <c r="CZ365" s="233"/>
      <c r="DA365" s="234"/>
      <c r="DB365" s="233"/>
      <c r="DC365" s="233"/>
      <c r="DD365" s="233"/>
      <c r="DE365" s="233"/>
      <c r="DF365" s="234"/>
      <c r="DG365" s="233"/>
      <c r="DH365" s="233"/>
      <c r="DI365" s="233"/>
      <c r="DJ365" s="233"/>
      <c r="DK365" s="234"/>
    </row>
    <row r="366" customFormat="false" ht="12.75" hidden="false" customHeight="false" outlineLevel="0" collapsed="false">
      <c r="BR366" s="0"/>
      <c r="BX366" s="233"/>
      <c r="BY366" s="233"/>
      <c r="BZ366" s="233"/>
      <c r="CA366" s="233"/>
      <c r="CB366" s="234"/>
      <c r="CC366" s="233"/>
      <c r="CD366" s="233"/>
      <c r="CE366" s="233"/>
      <c r="CF366" s="233"/>
      <c r="CG366" s="234"/>
      <c r="CH366" s="233"/>
      <c r="CI366" s="233"/>
      <c r="CJ366" s="233"/>
      <c r="CK366" s="233"/>
      <c r="CL366" s="234"/>
      <c r="CM366" s="233"/>
      <c r="CN366" s="233"/>
      <c r="CO366" s="233"/>
      <c r="CP366" s="233"/>
      <c r="CQ366" s="234"/>
      <c r="CR366" s="233"/>
      <c r="CS366" s="233"/>
      <c r="CT366" s="233"/>
      <c r="CU366" s="233"/>
      <c r="CV366" s="234"/>
      <c r="CW366" s="233"/>
      <c r="CX366" s="233"/>
      <c r="CY366" s="233"/>
      <c r="CZ366" s="233"/>
      <c r="DA366" s="234"/>
      <c r="DB366" s="233"/>
      <c r="DC366" s="233"/>
      <c r="DD366" s="233"/>
      <c r="DE366" s="233"/>
      <c r="DF366" s="234"/>
      <c r="DG366" s="233"/>
      <c r="DH366" s="233"/>
      <c r="DI366" s="233"/>
      <c r="DJ366" s="233"/>
      <c r="DK366" s="234"/>
    </row>
    <row r="367" customFormat="false" ht="12.75" hidden="false" customHeight="false" outlineLevel="0" collapsed="false">
      <c r="BR367" s="0"/>
      <c r="BX367" s="233"/>
      <c r="BY367" s="233"/>
      <c r="BZ367" s="233"/>
      <c r="CA367" s="233"/>
      <c r="CB367" s="234"/>
      <c r="CC367" s="233"/>
      <c r="CD367" s="233"/>
      <c r="CE367" s="233"/>
      <c r="CF367" s="233"/>
      <c r="CG367" s="234"/>
      <c r="CH367" s="233"/>
      <c r="CI367" s="233"/>
      <c r="CJ367" s="233"/>
      <c r="CK367" s="233"/>
      <c r="CL367" s="234"/>
      <c r="CM367" s="233"/>
      <c r="CN367" s="233"/>
      <c r="CO367" s="233"/>
      <c r="CP367" s="233"/>
      <c r="CQ367" s="234"/>
      <c r="CR367" s="233"/>
      <c r="CS367" s="233"/>
      <c r="CT367" s="233"/>
      <c r="CU367" s="233"/>
      <c r="CV367" s="234"/>
      <c r="CW367" s="233"/>
      <c r="CX367" s="233"/>
      <c r="CY367" s="233"/>
      <c r="CZ367" s="233"/>
      <c r="DA367" s="234"/>
      <c r="DB367" s="233"/>
      <c r="DC367" s="233"/>
      <c r="DD367" s="233"/>
      <c r="DE367" s="233"/>
      <c r="DF367" s="234"/>
      <c r="DG367" s="233"/>
      <c r="DH367" s="233"/>
      <c r="DI367" s="233"/>
      <c r="DJ367" s="233"/>
      <c r="DK367" s="234"/>
    </row>
    <row r="368" customFormat="false" ht="12.75" hidden="false" customHeight="false" outlineLevel="0" collapsed="false">
      <c r="BR368" s="0"/>
      <c r="BX368" s="233"/>
      <c r="BY368" s="233"/>
      <c r="BZ368" s="233"/>
      <c r="CA368" s="233"/>
      <c r="CB368" s="234"/>
      <c r="CC368" s="233"/>
      <c r="CD368" s="233"/>
      <c r="CE368" s="233"/>
      <c r="CF368" s="233"/>
      <c r="CG368" s="234"/>
      <c r="CH368" s="233"/>
      <c r="CI368" s="233"/>
      <c r="CJ368" s="233"/>
      <c r="CK368" s="233"/>
      <c r="CL368" s="234"/>
      <c r="CM368" s="233"/>
      <c r="CN368" s="233"/>
      <c r="CO368" s="233"/>
      <c r="CP368" s="233"/>
      <c r="CQ368" s="234"/>
      <c r="CR368" s="233"/>
      <c r="CS368" s="233"/>
      <c r="CT368" s="233"/>
      <c r="CU368" s="233"/>
      <c r="CV368" s="234"/>
      <c r="CW368" s="233"/>
      <c r="CX368" s="233"/>
      <c r="CY368" s="233"/>
      <c r="CZ368" s="233"/>
      <c r="DA368" s="234"/>
      <c r="DB368" s="233"/>
      <c r="DC368" s="233"/>
      <c r="DD368" s="233"/>
      <c r="DE368" s="233"/>
      <c r="DF368" s="234"/>
      <c r="DG368" s="233"/>
      <c r="DH368" s="233"/>
      <c r="DI368" s="233"/>
      <c r="DJ368" s="233"/>
      <c r="DK368" s="234"/>
    </row>
    <row r="369" customFormat="false" ht="12.75" hidden="false" customHeight="false" outlineLevel="0" collapsed="false">
      <c r="BR369" s="0"/>
      <c r="BX369" s="233"/>
      <c r="BY369" s="233"/>
      <c r="BZ369" s="233"/>
      <c r="CA369" s="233"/>
      <c r="CB369" s="234"/>
      <c r="CC369" s="233"/>
      <c r="CD369" s="233"/>
      <c r="CE369" s="233"/>
      <c r="CF369" s="233"/>
      <c r="CG369" s="234"/>
      <c r="CH369" s="233"/>
      <c r="CI369" s="233"/>
      <c r="CJ369" s="233"/>
      <c r="CK369" s="233"/>
      <c r="CL369" s="234"/>
      <c r="CM369" s="233"/>
      <c r="CN369" s="233"/>
      <c r="CO369" s="233"/>
      <c r="CP369" s="233"/>
      <c r="CQ369" s="234"/>
      <c r="CR369" s="233"/>
      <c r="CS369" s="233"/>
      <c r="CT369" s="233"/>
      <c r="CU369" s="233"/>
      <c r="CV369" s="234"/>
      <c r="CW369" s="233"/>
      <c r="CX369" s="233"/>
      <c r="CY369" s="233"/>
      <c r="CZ369" s="233"/>
      <c r="DA369" s="234"/>
      <c r="DB369" s="233"/>
      <c r="DC369" s="233"/>
      <c r="DD369" s="233"/>
      <c r="DE369" s="233"/>
      <c r="DF369" s="234"/>
      <c r="DG369" s="233"/>
      <c r="DH369" s="233"/>
      <c r="DI369" s="233"/>
      <c r="DJ369" s="233"/>
      <c r="DK369" s="234"/>
    </row>
    <row r="370" customFormat="false" ht="12.75" hidden="false" customHeight="false" outlineLevel="0" collapsed="false">
      <c r="BR370" s="0"/>
      <c r="BX370" s="233"/>
      <c r="BY370" s="233"/>
      <c r="BZ370" s="233"/>
      <c r="CA370" s="233"/>
      <c r="CB370" s="234"/>
      <c r="CC370" s="233"/>
      <c r="CD370" s="233"/>
      <c r="CE370" s="233"/>
      <c r="CF370" s="233"/>
      <c r="CG370" s="234"/>
      <c r="CH370" s="233"/>
      <c r="CI370" s="233"/>
      <c r="CJ370" s="233"/>
      <c r="CK370" s="233"/>
      <c r="CL370" s="234"/>
      <c r="CM370" s="233"/>
      <c r="CN370" s="233"/>
      <c r="CO370" s="233"/>
      <c r="CP370" s="233"/>
      <c r="CQ370" s="234"/>
      <c r="CR370" s="233"/>
      <c r="CS370" s="233"/>
      <c r="CT370" s="233"/>
      <c r="CU370" s="233"/>
      <c r="CV370" s="234"/>
      <c r="CW370" s="233"/>
      <c r="CX370" s="233"/>
      <c r="CY370" s="233"/>
      <c r="CZ370" s="233"/>
      <c r="DA370" s="234"/>
      <c r="DB370" s="233"/>
      <c r="DC370" s="233"/>
      <c r="DD370" s="233"/>
      <c r="DE370" s="233"/>
      <c r="DF370" s="234"/>
      <c r="DG370" s="233"/>
      <c r="DH370" s="233"/>
      <c r="DI370" s="233"/>
      <c r="DJ370" s="233"/>
      <c r="DK370" s="234"/>
    </row>
    <row r="371" customFormat="false" ht="12.75" hidden="false" customHeight="false" outlineLevel="0" collapsed="false">
      <c r="BR371" s="0"/>
      <c r="BX371" s="233"/>
      <c r="BY371" s="233"/>
      <c r="BZ371" s="233"/>
      <c r="CA371" s="233"/>
      <c r="CB371" s="234"/>
      <c r="CC371" s="233"/>
      <c r="CD371" s="233"/>
      <c r="CE371" s="233"/>
      <c r="CF371" s="233"/>
      <c r="CG371" s="234"/>
      <c r="CH371" s="233"/>
      <c r="CI371" s="233"/>
      <c r="CJ371" s="233"/>
      <c r="CK371" s="233"/>
      <c r="CL371" s="234"/>
      <c r="CM371" s="233"/>
      <c r="CN371" s="233"/>
      <c r="CO371" s="233"/>
      <c r="CP371" s="233"/>
      <c r="CQ371" s="234"/>
      <c r="CR371" s="233"/>
      <c r="CS371" s="233"/>
      <c r="CT371" s="233"/>
      <c r="CU371" s="233"/>
      <c r="CV371" s="234"/>
      <c r="CW371" s="233"/>
      <c r="CX371" s="233"/>
      <c r="CY371" s="233"/>
      <c r="CZ371" s="233"/>
      <c r="DA371" s="234"/>
      <c r="DB371" s="233"/>
      <c r="DC371" s="233"/>
      <c r="DD371" s="233"/>
      <c r="DE371" s="233"/>
      <c r="DF371" s="234"/>
      <c r="DG371" s="233"/>
      <c r="DH371" s="233"/>
      <c r="DI371" s="233"/>
      <c r="DJ371" s="233"/>
      <c r="DK371" s="234"/>
    </row>
    <row r="372" customFormat="false" ht="12.75" hidden="false" customHeight="false" outlineLevel="0" collapsed="false">
      <c r="BR372" s="0"/>
      <c r="BX372" s="233"/>
      <c r="BY372" s="233"/>
      <c r="BZ372" s="233"/>
      <c r="CA372" s="233"/>
      <c r="CB372" s="234"/>
      <c r="CC372" s="233"/>
      <c r="CD372" s="233"/>
      <c r="CE372" s="233"/>
      <c r="CF372" s="233"/>
      <c r="CG372" s="234"/>
      <c r="CH372" s="233"/>
      <c r="CI372" s="233"/>
      <c r="CJ372" s="233"/>
      <c r="CK372" s="233"/>
      <c r="CL372" s="234"/>
      <c r="CM372" s="233"/>
      <c r="CN372" s="233"/>
      <c r="CO372" s="233"/>
      <c r="CP372" s="233"/>
      <c r="CQ372" s="234"/>
      <c r="CR372" s="233"/>
      <c r="CS372" s="233"/>
      <c r="CT372" s="233"/>
      <c r="CU372" s="233"/>
      <c r="CV372" s="234"/>
      <c r="CW372" s="233"/>
      <c r="CX372" s="233"/>
      <c r="CY372" s="233"/>
      <c r="CZ372" s="233"/>
      <c r="DA372" s="234"/>
      <c r="DB372" s="233"/>
      <c r="DC372" s="233"/>
      <c r="DD372" s="233"/>
      <c r="DE372" s="233"/>
      <c r="DF372" s="234"/>
      <c r="DG372" s="233"/>
      <c r="DH372" s="233"/>
      <c r="DI372" s="233"/>
      <c r="DJ372" s="233"/>
      <c r="DK372" s="234"/>
    </row>
    <row r="373" customFormat="false" ht="12.75" hidden="false" customHeight="false" outlineLevel="0" collapsed="false">
      <c r="BR373" s="0"/>
      <c r="BX373" s="233"/>
      <c r="BY373" s="233"/>
      <c r="BZ373" s="233"/>
      <c r="CA373" s="233"/>
      <c r="CB373" s="234"/>
      <c r="CC373" s="233"/>
      <c r="CD373" s="233"/>
      <c r="CE373" s="233"/>
      <c r="CF373" s="233"/>
      <c r="CG373" s="234"/>
      <c r="CH373" s="233"/>
      <c r="CI373" s="233"/>
      <c r="CJ373" s="233"/>
      <c r="CK373" s="233"/>
      <c r="CL373" s="234"/>
      <c r="CM373" s="233"/>
      <c r="CN373" s="233"/>
      <c r="CO373" s="233"/>
      <c r="CP373" s="233"/>
      <c r="CQ373" s="234"/>
      <c r="CR373" s="233"/>
      <c r="CS373" s="233"/>
      <c r="CT373" s="233"/>
      <c r="CU373" s="233"/>
      <c r="CV373" s="234"/>
      <c r="CW373" s="233"/>
      <c r="CX373" s="233"/>
      <c r="CY373" s="233"/>
      <c r="CZ373" s="233"/>
      <c r="DA373" s="234"/>
      <c r="DB373" s="233"/>
      <c r="DC373" s="233"/>
      <c r="DD373" s="233"/>
      <c r="DE373" s="233"/>
      <c r="DF373" s="234"/>
      <c r="DG373" s="233"/>
      <c r="DH373" s="233"/>
      <c r="DI373" s="233"/>
      <c r="DJ373" s="233"/>
      <c r="DK373" s="234"/>
    </row>
    <row r="374" customFormat="false" ht="12.75" hidden="false" customHeight="false" outlineLevel="0" collapsed="false">
      <c r="BR374" s="0"/>
      <c r="BX374" s="233"/>
      <c r="BY374" s="233"/>
      <c r="BZ374" s="233"/>
      <c r="CA374" s="233"/>
      <c r="CB374" s="234"/>
      <c r="CC374" s="233"/>
      <c r="CD374" s="233"/>
      <c r="CE374" s="233"/>
      <c r="CF374" s="233"/>
      <c r="CG374" s="234"/>
      <c r="CH374" s="233"/>
      <c r="CI374" s="233"/>
      <c r="CJ374" s="233"/>
      <c r="CK374" s="233"/>
      <c r="CL374" s="234"/>
      <c r="CM374" s="233"/>
      <c r="CN374" s="233"/>
      <c r="CO374" s="233"/>
      <c r="CP374" s="233"/>
      <c r="CQ374" s="234"/>
      <c r="CR374" s="233"/>
      <c r="CS374" s="233"/>
      <c r="CT374" s="233"/>
      <c r="CU374" s="233"/>
      <c r="CV374" s="234"/>
      <c r="CW374" s="233"/>
      <c r="CX374" s="233"/>
      <c r="CY374" s="233"/>
      <c r="CZ374" s="233"/>
      <c r="DA374" s="234"/>
      <c r="DB374" s="233"/>
      <c r="DC374" s="233"/>
      <c r="DD374" s="233"/>
      <c r="DE374" s="233"/>
      <c r="DF374" s="234"/>
      <c r="DG374" s="233"/>
      <c r="DH374" s="233"/>
      <c r="DI374" s="233"/>
      <c r="DJ374" s="233"/>
      <c r="DK374" s="234"/>
    </row>
    <row r="375" customFormat="false" ht="12.75" hidden="false" customHeight="false" outlineLevel="0" collapsed="false">
      <c r="BR375" s="0"/>
      <c r="BX375" s="233"/>
      <c r="BY375" s="233"/>
      <c r="BZ375" s="233"/>
      <c r="CA375" s="233"/>
      <c r="CB375" s="234"/>
      <c r="CC375" s="233"/>
      <c r="CD375" s="233"/>
      <c r="CE375" s="233"/>
      <c r="CF375" s="233"/>
      <c r="CG375" s="234"/>
      <c r="CH375" s="233"/>
      <c r="CI375" s="233"/>
      <c r="CJ375" s="233"/>
      <c r="CK375" s="233"/>
      <c r="CL375" s="234"/>
      <c r="CM375" s="233"/>
      <c r="CN375" s="233"/>
      <c r="CO375" s="233"/>
      <c r="CP375" s="233"/>
      <c r="CQ375" s="234"/>
      <c r="CR375" s="233"/>
      <c r="CS375" s="233"/>
      <c r="CT375" s="233"/>
      <c r="CU375" s="233"/>
      <c r="CV375" s="234"/>
      <c r="CW375" s="233"/>
      <c r="CX375" s="233"/>
      <c r="CY375" s="233"/>
      <c r="CZ375" s="233"/>
      <c r="DA375" s="234"/>
      <c r="DB375" s="233"/>
      <c r="DC375" s="233"/>
      <c r="DD375" s="233"/>
      <c r="DE375" s="233"/>
      <c r="DF375" s="234"/>
      <c r="DG375" s="233"/>
      <c r="DH375" s="233"/>
      <c r="DI375" s="233"/>
      <c r="DJ375" s="233"/>
      <c r="DK375" s="234"/>
    </row>
    <row r="376" customFormat="false" ht="12.75" hidden="false" customHeight="false" outlineLevel="0" collapsed="false">
      <c r="BR376" s="0"/>
      <c r="BX376" s="233"/>
      <c r="BY376" s="233"/>
      <c r="BZ376" s="233"/>
      <c r="CA376" s="233"/>
      <c r="CB376" s="234"/>
      <c r="CC376" s="233"/>
      <c r="CD376" s="233"/>
      <c r="CE376" s="233"/>
      <c r="CF376" s="233"/>
      <c r="CG376" s="234"/>
      <c r="CH376" s="233"/>
      <c r="CI376" s="233"/>
      <c r="CJ376" s="233"/>
      <c r="CK376" s="233"/>
      <c r="CL376" s="234"/>
      <c r="CM376" s="233"/>
      <c r="CN376" s="233"/>
      <c r="CO376" s="233"/>
      <c r="CP376" s="233"/>
      <c r="CQ376" s="234"/>
      <c r="CR376" s="233"/>
      <c r="CS376" s="233"/>
      <c r="CT376" s="233"/>
      <c r="CU376" s="233"/>
      <c r="CV376" s="234"/>
      <c r="CW376" s="233"/>
      <c r="CX376" s="233"/>
      <c r="CY376" s="233"/>
      <c r="CZ376" s="233"/>
      <c r="DA376" s="234"/>
      <c r="DB376" s="233"/>
      <c r="DC376" s="233"/>
      <c r="DD376" s="233"/>
      <c r="DE376" s="233"/>
      <c r="DF376" s="234"/>
      <c r="DG376" s="233"/>
      <c r="DH376" s="233"/>
      <c r="DI376" s="233"/>
      <c r="DJ376" s="233"/>
      <c r="DK376" s="234"/>
    </row>
    <row r="377" customFormat="false" ht="12.75" hidden="false" customHeight="false" outlineLevel="0" collapsed="false">
      <c r="BR377" s="0"/>
      <c r="BX377" s="233"/>
      <c r="BY377" s="233"/>
      <c r="BZ377" s="233"/>
      <c r="CA377" s="233"/>
      <c r="CB377" s="234"/>
      <c r="CC377" s="233"/>
      <c r="CD377" s="233"/>
      <c r="CE377" s="233"/>
      <c r="CF377" s="233"/>
      <c r="CG377" s="234"/>
      <c r="CH377" s="233"/>
      <c r="CI377" s="233"/>
      <c r="CJ377" s="233"/>
      <c r="CK377" s="233"/>
      <c r="CL377" s="234"/>
      <c r="CM377" s="233"/>
      <c r="CN377" s="233"/>
      <c r="CO377" s="233"/>
      <c r="CP377" s="233"/>
      <c r="CQ377" s="234"/>
      <c r="CR377" s="233"/>
      <c r="CS377" s="233"/>
      <c r="CT377" s="233"/>
      <c r="CU377" s="233"/>
      <c r="CV377" s="234"/>
      <c r="CW377" s="233"/>
      <c r="CX377" s="233"/>
      <c r="CY377" s="233"/>
      <c r="CZ377" s="233"/>
      <c r="DA377" s="234"/>
      <c r="DB377" s="233"/>
      <c r="DC377" s="233"/>
      <c r="DD377" s="233"/>
      <c r="DE377" s="233"/>
      <c r="DF377" s="234"/>
      <c r="DG377" s="233"/>
      <c r="DH377" s="233"/>
      <c r="DI377" s="233"/>
      <c r="DJ377" s="233"/>
      <c r="DK377" s="234"/>
    </row>
    <row r="378" customFormat="false" ht="12.75" hidden="false" customHeight="false" outlineLevel="0" collapsed="false">
      <c r="BR378" s="0"/>
      <c r="BX378" s="233"/>
      <c r="BY378" s="233"/>
      <c r="BZ378" s="233"/>
      <c r="CA378" s="233"/>
      <c r="CB378" s="234"/>
      <c r="CC378" s="233"/>
      <c r="CD378" s="233"/>
      <c r="CE378" s="233"/>
      <c r="CF378" s="233"/>
      <c r="CG378" s="234"/>
      <c r="CH378" s="233"/>
      <c r="CI378" s="233"/>
      <c r="CJ378" s="233"/>
      <c r="CK378" s="233"/>
      <c r="CL378" s="234"/>
      <c r="CM378" s="233"/>
      <c r="CN378" s="233"/>
      <c r="CO378" s="233"/>
      <c r="CP378" s="233"/>
      <c r="CQ378" s="234"/>
      <c r="CR378" s="233"/>
      <c r="CS378" s="233"/>
      <c r="CT378" s="233"/>
      <c r="CU378" s="233"/>
      <c r="CV378" s="234"/>
      <c r="CW378" s="233"/>
      <c r="CX378" s="233"/>
      <c r="CY378" s="233"/>
      <c r="CZ378" s="233"/>
      <c r="DA378" s="234"/>
      <c r="DB378" s="233"/>
      <c r="DC378" s="233"/>
      <c r="DD378" s="233"/>
      <c r="DE378" s="233"/>
      <c r="DF378" s="234"/>
      <c r="DG378" s="233"/>
      <c r="DH378" s="233"/>
      <c r="DI378" s="233"/>
      <c r="DJ378" s="233"/>
      <c r="DK378" s="234"/>
    </row>
    <row r="379" customFormat="false" ht="12.75" hidden="false" customHeight="false" outlineLevel="0" collapsed="false">
      <c r="BR379" s="0"/>
      <c r="BX379" s="233"/>
      <c r="BY379" s="233"/>
      <c r="BZ379" s="233"/>
      <c r="CA379" s="233"/>
      <c r="CB379" s="234"/>
      <c r="CC379" s="233"/>
      <c r="CD379" s="233"/>
      <c r="CE379" s="233"/>
      <c r="CF379" s="233"/>
      <c r="CG379" s="234"/>
      <c r="CH379" s="233"/>
      <c r="CI379" s="233"/>
      <c r="CJ379" s="233"/>
      <c r="CK379" s="233"/>
      <c r="CL379" s="234"/>
      <c r="CM379" s="233"/>
      <c r="CN379" s="233"/>
      <c r="CO379" s="233"/>
      <c r="CP379" s="233"/>
      <c r="CQ379" s="234"/>
      <c r="CR379" s="233"/>
      <c r="CS379" s="233"/>
      <c r="CT379" s="233"/>
      <c r="CU379" s="233"/>
      <c r="CV379" s="234"/>
      <c r="CW379" s="233"/>
      <c r="CX379" s="233"/>
      <c r="CY379" s="233"/>
      <c r="CZ379" s="233"/>
      <c r="DA379" s="234"/>
      <c r="DB379" s="233"/>
      <c r="DC379" s="233"/>
      <c r="DD379" s="233"/>
      <c r="DE379" s="233"/>
      <c r="DF379" s="234"/>
      <c r="DG379" s="233"/>
      <c r="DH379" s="233"/>
      <c r="DI379" s="233"/>
      <c r="DJ379" s="233"/>
      <c r="DK379" s="234"/>
    </row>
    <row r="380" customFormat="false" ht="12.75" hidden="false" customHeight="false" outlineLevel="0" collapsed="false">
      <c r="BR380" s="0"/>
      <c r="BX380" s="233"/>
      <c r="BY380" s="233"/>
      <c r="BZ380" s="233"/>
      <c r="CA380" s="233"/>
      <c r="CB380" s="234"/>
      <c r="CC380" s="233"/>
      <c r="CD380" s="233"/>
      <c r="CE380" s="233"/>
      <c r="CF380" s="233"/>
      <c r="CG380" s="234"/>
      <c r="CH380" s="233"/>
      <c r="CI380" s="233"/>
      <c r="CJ380" s="233"/>
      <c r="CK380" s="233"/>
      <c r="CL380" s="234"/>
      <c r="CM380" s="233"/>
      <c r="CN380" s="233"/>
      <c r="CO380" s="233"/>
      <c r="CP380" s="233"/>
      <c r="CQ380" s="234"/>
      <c r="CR380" s="233"/>
      <c r="CS380" s="233"/>
      <c r="CT380" s="233"/>
      <c r="CU380" s="233"/>
      <c r="CV380" s="234"/>
      <c r="CW380" s="233"/>
      <c r="CX380" s="233"/>
      <c r="CY380" s="233"/>
      <c r="CZ380" s="233"/>
      <c r="DA380" s="234"/>
      <c r="DB380" s="233"/>
      <c r="DC380" s="233"/>
      <c r="DD380" s="233"/>
      <c r="DE380" s="233"/>
      <c r="DF380" s="234"/>
      <c r="DG380" s="233"/>
      <c r="DH380" s="233"/>
      <c r="DI380" s="233"/>
      <c r="DJ380" s="233"/>
      <c r="DK380" s="234"/>
    </row>
    <row r="381" customFormat="false" ht="12.75" hidden="false" customHeight="false" outlineLevel="0" collapsed="false">
      <c r="BR381" s="0"/>
      <c r="BX381" s="233"/>
      <c r="BY381" s="233"/>
      <c r="BZ381" s="233"/>
      <c r="CA381" s="233"/>
      <c r="CB381" s="234"/>
      <c r="CC381" s="233"/>
      <c r="CD381" s="233"/>
      <c r="CE381" s="233"/>
      <c r="CF381" s="233"/>
      <c r="CG381" s="234"/>
      <c r="CH381" s="233"/>
      <c r="CI381" s="233"/>
      <c r="CJ381" s="233"/>
      <c r="CK381" s="233"/>
      <c r="CL381" s="234"/>
      <c r="CM381" s="233"/>
      <c r="CN381" s="233"/>
      <c r="CO381" s="233"/>
      <c r="CP381" s="233"/>
      <c r="CQ381" s="234"/>
      <c r="CR381" s="233"/>
      <c r="CS381" s="233"/>
      <c r="CT381" s="233"/>
      <c r="CU381" s="233"/>
      <c r="CV381" s="234"/>
      <c r="CW381" s="233"/>
      <c r="CX381" s="233"/>
      <c r="CY381" s="233"/>
      <c r="CZ381" s="233"/>
      <c r="DA381" s="234"/>
      <c r="DB381" s="233"/>
      <c r="DC381" s="233"/>
      <c r="DD381" s="233"/>
      <c r="DE381" s="233"/>
      <c r="DF381" s="234"/>
      <c r="DG381" s="233"/>
      <c r="DH381" s="233"/>
      <c r="DI381" s="233"/>
      <c r="DJ381" s="233"/>
      <c r="DK381" s="234"/>
    </row>
    <row r="382" customFormat="false" ht="12.75" hidden="false" customHeight="false" outlineLevel="0" collapsed="false">
      <c r="BR382" s="0"/>
      <c r="BX382" s="233"/>
      <c r="BY382" s="233"/>
      <c r="BZ382" s="233"/>
      <c r="CA382" s="233"/>
      <c r="CB382" s="234"/>
      <c r="CC382" s="233"/>
      <c r="CD382" s="233"/>
      <c r="CE382" s="233"/>
      <c r="CF382" s="233"/>
      <c r="CG382" s="234"/>
      <c r="CH382" s="233"/>
      <c r="CI382" s="233"/>
      <c r="CJ382" s="233"/>
      <c r="CK382" s="233"/>
      <c r="CL382" s="234"/>
      <c r="CM382" s="233"/>
      <c r="CN382" s="233"/>
      <c r="CO382" s="233"/>
      <c r="CP382" s="233"/>
      <c r="CQ382" s="234"/>
      <c r="CR382" s="233"/>
      <c r="CS382" s="233"/>
      <c r="CT382" s="233"/>
      <c r="CU382" s="233"/>
      <c r="CV382" s="234"/>
      <c r="CW382" s="233"/>
      <c r="CX382" s="233"/>
      <c r="CY382" s="233"/>
      <c r="CZ382" s="233"/>
      <c r="DA382" s="234"/>
      <c r="DB382" s="233"/>
      <c r="DC382" s="233"/>
      <c r="DD382" s="233"/>
      <c r="DE382" s="233"/>
      <c r="DF382" s="234"/>
      <c r="DG382" s="233"/>
      <c r="DH382" s="233"/>
      <c r="DI382" s="233"/>
      <c r="DJ382" s="233"/>
      <c r="DK382" s="234"/>
    </row>
    <row r="383" customFormat="false" ht="12.75" hidden="false" customHeight="false" outlineLevel="0" collapsed="false">
      <c r="BR383" s="0"/>
      <c r="BX383" s="233"/>
      <c r="BY383" s="233"/>
      <c r="BZ383" s="233"/>
      <c r="CA383" s="233"/>
      <c r="CB383" s="234"/>
      <c r="CC383" s="233"/>
      <c r="CD383" s="233"/>
      <c r="CE383" s="233"/>
      <c r="CF383" s="233"/>
      <c r="CG383" s="234"/>
      <c r="CH383" s="233"/>
      <c r="CI383" s="233"/>
      <c r="CJ383" s="233"/>
      <c r="CK383" s="233"/>
      <c r="CL383" s="234"/>
      <c r="CM383" s="233"/>
      <c r="CN383" s="233"/>
      <c r="CO383" s="233"/>
      <c r="CP383" s="233"/>
      <c r="CQ383" s="234"/>
      <c r="CR383" s="233"/>
      <c r="CS383" s="233"/>
      <c r="CT383" s="233"/>
      <c r="CU383" s="233"/>
      <c r="CV383" s="234"/>
      <c r="CW383" s="233"/>
      <c r="CX383" s="233"/>
      <c r="CY383" s="233"/>
      <c r="CZ383" s="233"/>
      <c r="DA383" s="234"/>
      <c r="DB383" s="233"/>
      <c r="DC383" s="233"/>
      <c r="DD383" s="233"/>
      <c r="DE383" s="233"/>
      <c r="DF383" s="234"/>
      <c r="DG383" s="233"/>
      <c r="DH383" s="233"/>
      <c r="DI383" s="233"/>
      <c r="DJ383" s="233"/>
      <c r="DK383" s="234"/>
    </row>
    <row r="384" customFormat="false" ht="12.75" hidden="false" customHeight="false" outlineLevel="0" collapsed="false">
      <c r="BR384" s="0"/>
      <c r="BX384" s="233"/>
      <c r="BY384" s="233"/>
      <c r="BZ384" s="233"/>
      <c r="CA384" s="233"/>
      <c r="CB384" s="234"/>
      <c r="CC384" s="233"/>
      <c r="CD384" s="233"/>
      <c r="CE384" s="233"/>
      <c r="CF384" s="233"/>
      <c r="CG384" s="234"/>
      <c r="CH384" s="233"/>
      <c r="CI384" s="233"/>
      <c r="CJ384" s="233"/>
      <c r="CK384" s="233"/>
      <c r="CL384" s="234"/>
      <c r="CM384" s="233"/>
      <c r="CN384" s="233"/>
      <c r="CO384" s="233"/>
      <c r="CP384" s="233"/>
      <c r="CQ384" s="234"/>
      <c r="CR384" s="233"/>
      <c r="CS384" s="233"/>
      <c r="CT384" s="233"/>
      <c r="CU384" s="233"/>
      <c r="CV384" s="234"/>
      <c r="CW384" s="233"/>
      <c r="CX384" s="233"/>
      <c r="CY384" s="233"/>
      <c r="CZ384" s="233"/>
      <c r="DA384" s="234"/>
      <c r="DB384" s="233"/>
      <c r="DC384" s="233"/>
      <c r="DD384" s="233"/>
      <c r="DE384" s="233"/>
      <c r="DF384" s="234"/>
      <c r="DG384" s="233"/>
      <c r="DH384" s="233"/>
      <c r="DI384" s="233"/>
      <c r="DJ384" s="233"/>
      <c r="DK384" s="234"/>
    </row>
    <row r="385" customFormat="false" ht="12.75" hidden="false" customHeight="false" outlineLevel="0" collapsed="false">
      <c r="BR385" s="0"/>
      <c r="BX385" s="233"/>
      <c r="BY385" s="233"/>
      <c r="BZ385" s="233"/>
      <c r="CA385" s="233"/>
      <c r="CB385" s="234"/>
      <c r="CC385" s="233"/>
      <c r="CD385" s="233"/>
      <c r="CE385" s="233"/>
      <c r="CF385" s="233"/>
      <c r="CG385" s="234"/>
      <c r="CH385" s="233"/>
      <c r="CI385" s="233"/>
      <c r="CJ385" s="233"/>
      <c r="CK385" s="233"/>
      <c r="CL385" s="234"/>
      <c r="CM385" s="233"/>
      <c r="CN385" s="233"/>
      <c r="CO385" s="233"/>
      <c r="CP385" s="233"/>
      <c r="CQ385" s="234"/>
      <c r="CR385" s="233"/>
      <c r="CS385" s="233"/>
      <c r="CT385" s="233"/>
      <c r="CU385" s="233"/>
      <c r="CV385" s="234"/>
      <c r="CW385" s="233"/>
      <c r="CX385" s="233"/>
      <c r="CY385" s="233"/>
      <c r="CZ385" s="233"/>
      <c r="DA385" s="234"/>
      <c r="DB385" s="233"/>
      <c r="DC385" s="233"/>
      <c r="DD385" s="233"/>
      <c r="DE385" s="233"/>
      <c r="DF385" s="234"/>
      <c r="DG385" s="233"/>
      <c r="DH385" s="233"/>
      <c r="DI385" s="233"/>
      <c r="DJ385" s="233"/>
      <c r="DK385" s="234"/>
    </row>
    <row r="386" customFormat="false" ht="12.75" hidden="false" customHeight="false" outlineLevel="0" collapsed="false">
      <c r="BR386" s="0"/>
      <c r="BX386" s="233"/>
      <c r="BY386" s="233"/>
      <c r="BZ386" s="233"/>
      <c r="CA386" s="233"/>
      <c r="CB386" s="234"/>
      <c r="CC386" s="233"/>
      <c r="CD386" s="233"/>
      <c r="CE386" s="233"/>
      <c r="CF386" s="233"/>
      <c r="CG386" s="234"/>
      <c r="CH386" s="233"/>
      <c r="CI386" s="233"/>
      <c r="CJ386" s="233"/>
      <c r="CK386" s="233"/>
      <c r="CL386" s="234"/>
      <c r="CM386" s="233"/>
      <c r="CN386" s="233"/>
      <c r="CO386" s="233"/>
      <c r="CP386" s="233"/>
      <c r="CQ386" s="234"/>
      <c r="CR386" s="233"/>
      <c r="CS386" s="233"/>
      <c r="CT386" s="233"/>
      <c r="CU386" s="233"/>
      <c r="CV386" s="234"/>
      <c r="CW386" s="233"/>
      <c r="CX386" s="233"/>
      <c r="CY386" s="233"/>
      <c r="CZ386" s="233"/>
      <c r="DA386" s="234"/>
      <c r="DB386" s="233"/>
      <c r="DC386" s="233"/>
      <c r="DD386" s="233"/>
      <c r="DE386" s="233"/>
      <c r="DF386" s="234"/>
      <c r="DG386" s="233"/>
      <c r="DH386" s="233"/>
      <c r="DI386" s="233"/>
      <c r="DJ386" s="233"/>
      <c r="DK386" s="234"/>
    </row>
    <row r="387" customFormat="false" ht="12.75" hidden="false" customHeight="false" outlineLevel="0" collapsed="false">
      <c r="BR387" s="0"/>
      <c r="BX387" s="233"/>
      <c r="BY387" s="233"/>
      <c r="BZ387" s="233"/>
      <c r="CA387" s="233"/>
      <c r="CB387" s="234"/>
      <c r="CC387" s="233"/>
      <c r="CD387" s="233"/>
      <c r="CE387" s="233"/>
      <c r="CF387" s="233"/>
      <c r="CG387" s="234"/>
      <c r="CH387" s="233"/>
      <c r="CI387" s="233"/>
      <c r="CJ387" s="233"/>
      <c r="CK387" s="233"/>
      <c r="CL387" s="234"/>
      <c r="CM387" s="233"/>
      <c r="CN387" s="233"/>
      <c r="CO387" s="233"/>
      <c r="CP387" s="233"/>
      <c r="CQ387" s="234"/>
      <c r="CR387" s="233"/>
      <c r="CS387" s="233"/>
      <c r="CT387" s="233"/>
      <c r="CU387" s="233"/>
      <c r="CV387" s="234"/>
      <c r="CW387" s="233"/>
      <c r="CX387" s="233"/>
      <c r="CY387" s="233"/>
      <c r="CZ387" s="233"/>
      <c r="DA387" s="234"/>
      <c r="DB387" s="233"/>
      <c r="DC387" s="233"/>
      <c r="DD387" s="233"/>
      <c r="DE387" s="233"/>
      <c r="DF387" s="234"/>
      <c r="DG387" s="233"/>
      <c r="DH387" s="233"/>
      <c r="DI387" s="233"/>
      <c r="DJ387" s="233"/>
      <c r="DK387" s="234"/>
    </row>
    <row r="388" customFormat="false" ht="12.75" hidden="false" customHeight="false" outlineLevel="0" collapsed="false">
      <c r="BR388" s="0"/>
      <c r="BX388" s="233"/>
      <c r="BY388" s="233"/>
      <c r="BZ388" s="233"/>
      <c r="CA388" s="233"/>
      <c r="CB388" s="234"/>
      <c r="CC388" s="233"/>
      <c r="CD388" s="233"/>
      <c r="CE388" s="233"/>
      <c r="CF388" s="233"/>
      <c r="CG388" s="234"/>
      <c r="CH388" s="233"/>
      <c r="CI388" s="233"/>
      <c r="CJ388" s="233"/>
      <c r="CK388" s="233"/>
      <c r="CL388" s="234"/>
      <c r="CM388" s="233"/>
      <c r="CN388" s="233"/>
      <c r="CO388" s="233"/>
      <c r="CP388" s="233"/>
      <c r="CQ388" s="234"/>
      <c r="CR388" s="233"/>
      <c r="CS388" s="233"/>
      <c r="CT388" s="233"/>
      <c r="CU388" s="233"/>
      <c r="CV388" s="234"/>
      <c r="CW388" s="233"/>
      <c r="CX388" s="233"/>
      <c r="CY388" s="233"/>
      <c r="CZ388" s="233"/>
      <c r="DA388" s="234"/>
      <c r="DB388" s="233"/>
      <c r="DC388" s="233"/>
      <c r="DD388" s="233"/>
      <c r="DE388" s="233"/>
      <c r="DF388" s="234"/>
      <c r="DG388" s="233"/>
      <c r="DH388" s="233"/>
      <c r="DI388" s="233"/>
      <c r="DJ388" s="233"/>
      <c r="DK388" s="234"/>
    </row>
    <row r="389" customFormat="false" ht="12.75" hidden="false" customHeight="false" outlineLevel="0" collapsed="false">
      <c r="BR389" s="0"/>
      <c r="BX389" s="233"/>
      <c r="BY389" s="233"/>
      <c r="BZ389" s="233"/>
      <c r="CA389" s="233"/>
      <c r="CB389" s="234"/>
      <c r="CC389" s="233"/>
      <c r="CD389" s="233"/>
      <c r="CE389" s="233"/>
      <c r="CF389" s="233"/>
      <c r="CG389" s="234"/>
      <c r="CH389" s="233"/>
      <c r="CI389" s="233"/>
      <c r="CJ389" s="233"/>
      <c r="CK389" s="233"/>
      <c r="CL389" s="234"/>
      <c r="CM389" s="233"/>
      <c r="CN389" s="233"/>
      <c r="CO389" s="233"/>
      <c r="CP389" s="233"/>
      <c r="CQ389" s="234"/>
      <c r="CR389" s="233"/>
      <c r="CS389" s="233"/>
      <c r="CT389" s="233"/>
      <c r="CU389" s="233"/>
      <c r="CV389" s="234"/>
      <c r="CW389" s="233"/>
      <c r="CX389" s="233"/>
      <c r="CY389" s="233"/>
      <c r="CZ389" s="233"/>
      <c r="DA389" s="234"/>
      <c r="DB389" s="233"/>
      <c r="DC389" s="233"/>
      <c r="DD389" s="233"/>
      <c r="DE389" s="233"/>
      <c r="DF389" s="234"/>
      <c r="DG389" s="233"/>
      <c r="DH389" s="233"/>
      <c r="DI389" s="233"/>
      <c r="DJ389" s="233"/>
      <c r="DK389" s="234"/>
    </row>
    <row r="390" customFormat="false" ht="12.75" hidden="false" customHeight="false" outlineLevel="0" collapsed="false">
      <c r="BR390" s="0"/>
      <c r="BX390" s="233"/>
      <c r="BY390" s="233"/>
      <c r="BZ390" s="233"/>
      <c r="CA390" s="233"/>
      <c r="CB390" s="234"/>
      <c r="CC390" s="233"/>
      <c r="CD390" s="233"/>
      <c r="CE390" s="233"/>
      <c r="CF390" s="233"/>
      <c r="CG390" s="234"/>
      <c r="CH390" s="233"/>
      <c r="CI390" s="233"/>
      <c r="CJ390" s="233"/>
      <c r="CK390" s="233"/>
      <c r="CL390" s="234"/>
      <c r="CM390" s="233"/>
      <c r="CN390" s="233"/>
      <c r="CO390" s="233"/>
      <c r="CP390" s="233"/>
      <c r="CQ390" s="234"/>
      <c r="CR390" s="233"/>
      <c r="CS390" s="233"/>
      <c r="CT390" s="233"/>
      <c r="CU390" s="233"/>
      <c r="CV390" s="234"/>
      <c r="CW390" s="233"/>
      <c r="CX390" s="233"/>
      <c r="CY390" s="233"/>
      <c r="CZ390" s="233"/>
      <c r="DA390" s="234"/>
      <c r="DB390" s="233"/>
      <c r="DC390" s="233"/>
      <c r="DD390" s="233"/>
      <c r="DE390" s="233"/>
      <c r="DF390" s="234"/>
      <c r="DG390" s="233"/>
      <c r="DH390" s="233"/>
      <c r="DI390" s="233"/>
      <c r="DJ390" s="233"/>
      <c r="DK390" s="234"/>
    </row>
    <row r="391" customFormat="false" ht="12.75" hidden="false" customHeight="false" outlineLevel="0" collapsed="false">
      <c r="BR391" s="0"/>
      <c r="BX391" s="233"/>
      <c r="BY391" s="233"/>
      <c r="BZ391" s="233"/>
      <c r="CA391" s="233"/>
      <c r="CB391" s="234"/>
      <c r="CC391" s="233"/>
      <c r="CD391" s="233"/>
      <c r="CE391" s="233"/>
      <c r="CF391" s="233"/>
      <c r="CG391" s="234"/>
      <c r="CH391" s="233"/>
      <c r="CI391" s="233"/>
      <c r="CJ391" s="233"/>
      <c r="CK391" s="233"/>
      <c r="CL391" s="234"/>
      <c r="CM391" s="233"/>
      <c r="CN391" s="233"/>
      <c r="CO391" s="233"/>
      <c r="CP391" s="233"/>
      <c r="CQ391" s="234"/>
      <c r="CR391" s="233"/>
      <c r="CS391" s="233"/>
      <c r="CT391" s="233"/>
      <c r="CU391" s="233"/>
      <c r="CV391" s="234"/>
      <c r="CW391" s="233"/>
      <c r="CX391" s="233"/>
      <c r="CY391" s="233"/>
      <c r="CZ391" s="233"/>
      <c r="DA391" s="234"/>
      <c r="DB391" s="233"/>
      <c r="DC391" s="233"/>
      <c r="DD391" s="233"/>
      <c r="DE391" s="233"/>
      <c r="DF391" s="234"/>
      <c r="DG391" s="233"/>
      <c r="DH391" s="233"/>
      <c r="DI391" s="233"/>
      <c r="DJ391" s="233"/>
      <c r="DK391" s="234"/>
    </row>
    <row r="392" customFormat="false" ht="12.75" hidden="false" customHeight="false" outlineLevel="0" collapsed="false">
      <c r="BR392" s="0"/>
      <c r="BX392" s="233"/>
      <c r="BY392" s="233"/>
      <c r="BZ392" s="233"/>
      <c r="CA392" s="233"/>
      <c r="CB392" s="234"/>
      <c r="CC392" s="233"/>
      <c r="CD392" s="233"/>
      <c r="CE392" s="233"/>
      <c r="CF392" s="233"/>
      <c r="CG392" s="234"/>
      <c r="CH392" s="233"/>
      <c r="CI392" s="233"/>
      <c r="CJ392" s="233"/>
      <c r="CK392" s="233"/>
      <c r="CL392" s="234"/>
      <c r="CM392" s="233"/>
      <c r="CN392" s="233"/>
      <c r="CO392" s="233"/>
      <c r="CP392" s="233"/>
      <c r="CQ392" s="234"/>
      <c r="CR392" s="233"/>
      <c r="CS392" s="233"/>
      <c r="CT392" s="233"/>
      <c r="CU392" s="233"/>
      <c r="CV392" s="234"/>
      <c r="CW392" s="233"/>
      <c r="CX392" s="233"/>
      <c r="CY392" s="233"/>
      <c r="CZ392" s="233"/>
      <c r="DA392" s="234"/>
      <c r="DB392" s="233"/>
      <c r="DC392" s="233"/>
      <c r="DD392" s="233"/>
      <c r="DE392" s="233"/>
      <c r="DF392" s="234"/>
      <c r="DG392" s="233"/>
      <c r="DH392" s="233"/>
      <c r="DI392" s="233"/>
      <c r="DJ392" s="233"/>
      <c r="DK392" s="234"/>
    </row>
    <row r="393" customFormat="false" ht="12.75" hidden="false" customHeight="false" outlineLevel="0" collapsed="false">
      <c r="BR393" s="0"/>
      <c r="BX393" s="233"/>
      <c r="BY393" s="233"/>
      <c r="BZ393" s="233"/>
      <c r="CA393" s="233"/>
      <c r="CB393" s="234"/>
      <c r="CC393" s="233"/>
      <c r="CD393" s="233"/>
      <c r="CE393" s="233"/>
      <c r="CF393" s="233"/>
      <c r="CG393" s="234"/>
      <c r="CH393" s="233"/>
      <c r="CI393" s="233"/>
      <c r="CJ393" s="233"/>
      <c r="CK393" s="233"/>
      <c r="CL393" s="234"/>
      <c r="CM393" s="233"/>
      <c r="CN393" s="233"/>
      <c r="CO393" s="233"/>
      <c r="CP393" s="233"/>
      <c r="CQ393" s="234"/>
      <c r="CR393" s="233"/>
      <c r="CS393" s="233"/>
      <c r="CT393" s="233"/>
      <c r="CU393" s="233"/>
      <c r="CV393" s="234"/>
      <c r="CW393" s="233"/>
      <c r="CX393" s="233"/>
      <c r="CY393" s="233"/>
      <c r="CZ393" s="233"/>
      <c r="DA393" s="234"/>
      <c r="DB393" s="233"/>
      <c r="DC393" s="233"/>
      <c r="DD393" s="233"/>
      <c r="DE393" s="233"/>
      <c r="DF393" s="234"/>
      <c r="DG393" s="233"/>
      <c r="DH393" s="233"/>
      <c r="DI393" s="233"/>
      <c r="DJ393" s="233"/>
      <c r="DK393" s="234"/>
    </row>
    <row r="394" customFormat="false" ht="12.75" hidden="false" customHeight="false" outlineLevel="0" collapsed="false">
      <c r="BR394" s="0"/>
    </row>
    <row r="395" customFormat="false" ht="12.75" hidden="false" customHeight="false" outlineLevel="0" collapsed="false">
      <c r="BR395" s="0"/>
    </row>
    <row r="396" customFormat="false" ht="12.75" hidden="false" customHeight="false" outlineLevel="0" collapsed="false">
      <c r="BR396" s="0"/>
    </row>
    <row r="397" customFormat="false" ht="12.75" hidden="false" customHeight="false" outlineLevel="0" collapsed="false">
      <c r="BR397" s="0"/>
    </row>
    <row r="398" customFormat="false" ht="12.75" hidden="false" customHeight="false" outlineLevel="0" collapsed="false">
      <c r="BR398" s="0"/>
    </row>
    <row r="399" customFormat="false" ht="12.75" hidden="false" customHeight="false" outlineLevel="0" collapsed="false">
      <c r="BR399" s="0"/>
    </row>
    <row r="400" customFormat="false" ht="12.75" hidden="false" customHeight="false" outlineLevel="0" collapsed="false">
      <c r="BR400" s="0"/>
    </row>
    <row r="401" customFormat="false" ht="12.75" hidden="false" customHeight="false" outlineLevel="0" collapsed="false">
      <c r="BR401" s="0"/>
    </row>
    <row r="402" customFormat="false" ht="12.75" hidden="false" customHeight="false" outlineLevel="0" collapsed="false">
      <c r="BR402" s="0"/>
    </row>
    <row r="403" customFormat="false" ht="12.75" hidden="false" customHeight="false" outlineLevel="0" collapsed="false">
      <c r="BR403" s="0"/>
    </row>
    <row r="404" customFormat="false" ht="12.75" hidden="false" customHeight="false" outlineLevel="0" collapsed="false">
      <c r="BR404" s="0"/>
    </row>
    <row r="405" customFormat="false" ht="12.75" hidden="false" customHeight="false" outlineLevel="0" collapsed="false">
      <c r="BR405" s="0"/>
    </row>
    <row r="406" customFormat="false" ht="12.75" hidden="false" customHeight="false" outlineLevel="0" collapsed="false">
      <c r="BR406" s="0"/>
    </row>
    <row r="407" customFormat="false" ht="12.75" hidden="false" customHeight="false" outlineLevel="0" collapsed="false">
      <c r="BR407" s="0"/>
    </row>
    <row r="408" customFormat="false" ht="12.75" hidden="false" customHeight="false" outlineLevel="0" collapsed="false">
      <c r="BR408" s="0"/>
    </row>
    <row r="409" customFormat="false" ht="12.75" hidden="false" customHeight="false" outlineLevel="0" collapsed="false">
      <c r="BR409" s="0"/>
    </row>
    <row r="410" customFormat="false" ht="12.75" hidden="false" customHeight="false" outlineLevel="0" collapsed="false">
      <c r="BR410" s="0"/>
    </row>
    <row r="411" customFormat="false" ht="12.75" hidden="false" customHeight="false" outlineLevel="0" collapsed="false">
      <c r="BR411" s="0"/>
    </row>
    <row r="412" customFormat="false" ht="12.75" hidden="false" customHeight="false" outlineLevel="0" collapsed="false">
      <c r="BR412" s="0"/>
    </row>
    <row r="413" customFormat="false" ht="12.75" hidden="false" customHeight="false" outlineLevel="0" collapsed="false">
      <c r="BR413" s="0"/>
    </row>
    <row r="414" customFormat="false" ht="12.75" hidden="false" customHeight="false" outlineLevel="0" collapsed="false">
      <c r="BR414" s="0"/>
    </row>
    <row r="415" customFormat="false" ht="12.75" hidden="false" customHeight="false" outlineLevel="0" collapsed="false">
      <c r="BR415" s="0"/>
    </row>
    <row r="416" customFormat="false" ht="12.75" hidden="false" customHeight="false" outlineLevel="0" collapsed="false">
      <c r="BR416" s="0"/>
    </row>
    <row r="417" customFormat="false" ht="12.75" hidden="false" customHeight="false" outlineLevel="0" collapsed="false">
      <c r="BR417" s="0"/>
    </row>
    <row r="418" customFormat="false" ht="12.75" hidden="false" customHeight="false" outlineLevel="0" collapsed="false">
      <c r="BR418" s="0"/>
    </row>
    <row r="419" customFormat="false" ht="12.75" hidden="false" customHeight="false" outlineLevel="0" collapsed="false">
      <c r="BR419" s="0"/>
    </row>
    <row r="420" customFormat="false" ht="12.75" hidden="false" customHeight="false" outlineLevel="0" collapsed="false">
      <c r="BR420" s="0"/>
    </row>
    <row r="421" customFormat="false" ht="12.75" hidden="false" customHeight="false" outlineLevel="0" collapsed="false">
      <c r="BR421" s="0"/>
    </row>
    <row r="422" customFormat="false" ht="12.75" hidden="false" customHeight="false" outlineLevel="0" collapsed="false">
      <c r="BR422" s="0"/>
    </row>
    <row r="423" customFormat="false" ht="12.75" hidden="false" customHeight="false" outlineLevel="0" collapsed="false">
      <c r="BR423" s="0"/>
    </row>
    <row r="424" customFormat="false" ht="12.75" hidden="false" customHeight="false" outlineLevel="0" collapsed="false">
      <c r="BR424" s="0"/>
    </row>
    <row r="425" customFormat="false" ht="12.75" hidden="false" customHeight="false" outlineLevel="0" collapsed="false">
      <c r="BR425" s="0"/>
    </row>
    <row r="426" customFormat="false" ht="12.75" hidden="false" customHeight="false" outlineLevel="0" collapsed="false">
      <c r="BR426" s="0"/>
    </row>
    <row r="427" customFormat="false" ht="12.75" hidden="false" customHeight="false" outlineLevel="0" collapsed="false">
      <c r="BR427" s="0"/>
    </row>
    <row r="428" customFormat="false" ht="12.75" hidden="false" customHeight="false" outlineLevel="0" collapsed="false">
      <c r="BR428" s="0"/>
    </row>
    <row r="429" customFormat="false" ht="12.75" hidden="false" customHeight="false" outlineLevel="0" collapsed="false">
      <c r="BR429" s="0"/>
    </row>
    <row r="430" customFormat="false" ht="12.75" hidden="false" customHeight="false" outlineLevel="0" collapsed="false">
      <c r="BR430" s="0"/>
    </row>
    <row r="431" customFormat="false" ht="12.75" hidden="false" customHeight="false" outlineLevel="0" collapsed="false">
      <c r="BR431" s="0"/>
    </row>
    <row r="432" customFormat="false" ht="12.75" hidden="false" customHeight="false" outlineLevel="0" collapsed="false">
      <c r="BR432" s="0"/>
    </row>
    <row r="433" customFormat="false" ht="12.75" hidden="false" customHeight="false" outlineLevel="0" collapsed="false">
      <c r="BR433" s="0"/>
    </row>
    <row r="434" customFormat="false" ht="12.75" hidden="false" customHeight="false" outlineLevel="0" collapsed="false">
      <c r="BR434" s="0"/>
    </row>
    <row r="435" customFormat="false" ht="12.75" hidden="false" customHeight="false" outlineLevel="0" collapsed="false">
      <c r="BR435" s="0"/>
    </row>
    <row r="436" customFormat="false" ht="12.75" hidden="false" customHeight="false" outlineLevel="0" collapsed="false">
      <c r="BR436" s="0"/>
    </row>
    <row r="437" customFormat="false" ht="12.75" hidden="false" customHeight="false" outlineLevel="0" collapsed="false">
      <c r="BR437" s="0"/>
    </row>
    <row r="438" customFormat="false" ht="12.75" hidden="false" customHeight="false" outlineLevel="0" collapsed="false">
      <c r="BR438" s="0"/>
    </row>
    <row r="439" customFormat="false" ht="12.75" hidden="false" customHeight="false" outlineLevel="0" collapsed="false">
      <c r="BR439" s="0"/>
    </row>
    <row r="440" customFormat="false" ht="12.75" hidden="false" customHeight="false" outlineLevel="0" collapsed="false">
      <c r="BR440" s="0"/>
    </row>
    <row r="441" customFormat="false" ht="12.75" hidden="false" customHeight="false" outlineLevel="0" collapsed="false">
      <c r="BR441" s="0"/>
    </row>
    <row r="442" customFormat="false" ht="12.75" hidden="false" customHeight="false" outlineLevel="0" collapsed="false">
      <c r="BR442" s="0"/>
    </row>
    <row r="443" customFormat="false" ht="12.75" hidden="false" customHeight="false" outlineLevel="0" collapsed="false">
      <c r="BR443" s="0"/>
    </row>
    <row r="444" customFormat="false" ht="12.75" hidden="false" customHeight="false" outlineLevel="0" collapsed="false">
      <c r="BR444" s="0"/>
    </row>
    <row r="445" customFormat="false" ht="12.75" hidden="false" customHeight="false" outlineLevel="0" collapsed="false">
      <c r="BR445" s="0"/>
    </row>
    <row r="446" customFormat="false" ht="12.75" hidden="false" customHeight="false" outlineLevel="0" collapsed="false">
      <c r="BR446" s="0"/>
    </row>
    <row r="447" customFormat="false" ht="12.75" hidden="false" customHeight="false" outlineLevel="0" collapsed="false">
      <c r="BR447" s="0"/>
    </row>
    <row r="448" customFormat="false" ht="12.75" hidden="false" customHeight="false" outlineLevel="0" collapsed="false">
      <c r="BR448" s="0"/>
    </row>
    <row r="449" customFormat="false" ht="12.75" hidden="false" customHeight="false" outlineLevel="0" collapsed="false">
      <c r="BR449" s="0"/>
    </row>
    <row r="450" customFormat="false" ht="12.75" hidden="false" customHeight="false" outlineLevel="0" collapsed="false">
      <c r="BR450" s="0"/>
    </row>
    <row r="451" customFormat="false" ht="12.75" hidden="false" customHeight="false" outlineLevel="0" collapsed="false">
      <c r="BR451" s="0"/>
    </row>
    <row r="452" customFormat="false" ht="12.75" hidden="false" customHeight="false" outlineLevel="0" collapsed="false">
      <c r="BR452" s="0"/>
    </row>
    <row r="453" customFormat="false" ht="12.75" hidden="false" customHeight="false" outlineLevel="0" collapsed="false">
      <c r="BR453" s="0"/>
    </row>
    <row r="454" customFormat="false" ht="12.75" hidden="false" customHeight="false" outlineLevel="0" collapsed="false">
      <c r="BR454" s="0"/>
    </row>
    <row r="455" customFormat="false" ht="12.75" hidden="false" customHeight="false" outlineLevel="0" collapsed="false">
      <c r="BR455" s="0"/>
    </row>
    <row r="456" customFormat="false" ht="12.75" hidden="false" customHeight="false" outlineLevel="0" collapsed="false">
      <c r="BR456" s="0"/>
    </row>
    <row r="457" customFormat="false" ht="12.75" hidden="false" customHeight="false" outlineLevel="0" collapsed="false">
      <c r="BR457" s="0"/>
    </row>
    <row r="458" customFormat="false" ht="12.75" hidden="false" customHeight="false" outlineLevel="0" collapsed="false">
      <c r="BR458" s="0"/>
    </row>
    <row r="459" customFormat="false" ht="12.75" hidden="false" customHeight="false" outlineLevel="0" collapsed="false">
      <c r="BR459" s="0"/>
    </row>
    <row r="460" customFormat="false" ht="12.75" hidden="false" customHeight="false" outlineLevel="0" collapsed="false">
      <c r="BR460" s="0"/>
    </row>
    <row r="461" customFormat="false" ht="12.75" hidden="false" customHeight="false" outlineLevel="0" collapsed="false">
      <c r="BR461" s="0"/>
    </row>
    <row r="462" customFormat="false" ht="12.75" hidden="false" customHeight="false" outlineLevel="0" collapsed="false">
      <c r="BR462" s="0"/>
    </row>
    <row r="463" customFormat="false" ht="12.75" hidden="false" customHeight="false" outlineLevel="0" collapsed="false">
      <c r="BR463" s="0"/>
    </row>
    <row r="464" customFormat="false" ht="12.75" hidden="false" customHeight="false" outlineLevel="0" collapsed="false">
      <c r="BR464" s="0"/>
    </row>
    <row r="465" customFormat="false" ht="12.75" hidden="false" customHeight="false" outlineLevel="0" collapsed="false">
      <c r="BR465" s="0"/>
    </row>
    <row r="466" customFormat="false" ht="12.75" hidden="false" customHeight="false" outlineLevel="0" collapsed="false">
      <c r="BR466" s="0"/>
    </row>
    <row r="467" customFormat="false" ht="12.75" hidden="false" customHeight="false" outlineLevel="0" collapsed="false">
      <c r="BR467" s="0"/>
    </row>
    <row r="468" customFormat="false" ht="12.75" hidden="false" customHeight="false" outlineLevel="0" collapsed="false">
      <c r="BR468" s="0"/>
    </row>
    <row r="469" customFormat="false" ht="12.75" hidden="false" customHeight="false" outlineLevel="0" collapsed="false">
      <c r="BR469" s="0"/>
    </row>
    <row r="470" customFormat="false" ht="12.75" hidden="false" customHeight="false" outlineLevel="0" collapsed="false">
      <c r="BR470" s="0"/>
    </row>
    <row r="471" customFormat="false" ht="12.75" hidden="false" customHeight="false" outlineLevel="0" collapsed="false">
      <c r="BR471" s="0"/>
    </row>
    <row r="472" customFormat="false" ht="12.75" hidden="false" customHeight="false" outlineLevel="0" collapsed="false">
      <c r="BR472" s="0"/>
    </row>
    <row r="473" customFormat="false" ht="12.75" hidden="false" customHeight="false" outlineLevel="0" collapsed="false">
      <c r="BR473" s="0"/>
    </row>
    <row r="474" customFormat="false" ht="12.75" hidden="false" customHeight="false" outlineLevel="0" collapsed="false">
      <c r="BR474" s="0"/>
    </row>
    <row r="475" customFormat="false" ht="12.75" hidden="false" customHeight="false" outlineLevel="0" collapsed="false">
      <c r="BR475" s="0"/>
    </row>
    <row r="476" customFormat="false" ht="12.75" hidden="false" customHeight="false" outlineLevel="0" collapsed="false">
      <c r="BR476" s="0"/>
    </row>
    <row r="477" customFormat="false" ht="12.75" hidden="false" customHeight="false" outlineLevel="0" collapsed="false">
      <c r="BR477" s="0"/>
    </row>
    <row r="478" customFormat="false" ht="12.75" hidden="false" customHeight="false" outlineLevel="0" collapsed="false">
      <c r="BR478" s="0"/>
    </row>
    <row r="479" customFormat="false" ht="12.75" hidden="false" customHeight="false" outlineLevel="0" collapsed="false">
      <c r="BR479" s="0"/>
    </row>
    <row r="480" customFormat="false" ht="12.75" hidden="false" customHeight="false" outlineLevel="0" collapsed="false">
      <c r="BR480" s="0"/>
    </row>
    <row r="481" customFormat="false" ht="12.75" hidden="false" customHeight="false" outlineLevel="0" collapsed="false">
      <c r="BR481" s="0"/>
    </row>
    <row r="482" customFormat="false" ht="12.75" hidden="false" customHeight="false" outlineLevel="0" collapsed="false">
      <c r="BR482" s="0"/>
    </row>
    <row r="483" customFormat="false" ht="12.75" hidden="false" customHeight="false" outlineLevel="0" collapsed="false">
      <c r="BR483" s="0"/>
    </row>
    <row r="484" customFormat="false" ht="12.75" hidden="false" customHeight="false" outlineLevel="0" collapsed="false">
      <c r="BR484" s="0"/>
    </row>
    <row r="485" customFormat="false" ht="12.75" hidden="false" customHeight="false" outlineLevel="0" collapsed="false">
      <c r="BR485" s="0"/>
    </row>
    <row r="486" customFormat="false" ht="12.75" hidden="false" customHeight="false" outlineLevel="0" collapsed="false">
      <c r="BR486" s="0"/>
    </row>
    <row r="487" customFormat="false" ht="12.75" hidden="false" customHeight="false" outlineLevel="0" collapsed="false">
      <c r="BR487" s="0"/>
    </row>
    <row r="488" customFormat="false" ht="12.75" hidden="false" customHeight="false" outlineLevel="0" collapsed="false">
      <c r="BR488" s="0"/>
    </row>
    <row r="489" customFormat="false" ht="12.75" hidden="false" customHeight="false" outlineLevel="0" collapsed="false">
      <c r="BR489" s="0"/>
    </row>
    <row r="490" customFormat="false" ht="12.75" hidden="false" customHeight="false" outlineLevel="0" collapsed="false">
      <c r="BR490" s="0"/>
    </row>
    <row r="491" customFormat="false" ht="12.75" hidden="false" customHeight="false" outlineLevel="0" collapsed="false">
      <c r="BR491" s="0"/>
    </row>
    <row r="492" customFormat="false" ht="12.75" hidden="false" customHeight="false" outlineLevel="0" collapsed="false">
      <c r="BR492" s="0"/>
    </row>
    <row r="493" customFormat="false" ht="12.75" hidden="false" customHeight="false" outlineLevel="0" collapsed="false">
      <c r="BR493" s="0"/>
    </row>
    <row r="494" customFormat="false" ht="12.75" hidden="false" customHeight="false" outlineLevel="0" collapsed="false">
      <c r="BR494" s="0"/>
    </row>
    <row r="495" customFormat="false" ht="12.75" hidden="false" customHeight="false" outlineLevel="0" collapsed="false">
      <c r="BR495" s="0"/>
    </row>
    <row r="496" customFormat="false" ht="12.75" hidden="false" customHeight="false" outlineLevel="0" collapsed="false">
      <c r="BR496" s="0"/>
    </row>
    <row r="497" customFormat="false" ht="12.75" hidden="false" customHeight="false" outlineLevel="0" collapsed="false">
      <c r="BR497" s="0"/>
    </row>
    <row r="498" customFormat="false" ht="12.75" hidden="false" customHeight="false" outlineLevel="0" collapsed="false">
      <c r="BR498" s="0"/>
    </row>
    <row r="499" customFormat="false" ht="12.75" hidden="false" customHeight="false" outlineLevel="0" collapsed="false">
      <c r="BR499" s="0"/>
    </row>
    <row r="500" customFormat="false" ht="12.75" hidden="false" customHeight="false" outlineLevel="0" collapsed="false">
      <c r="BR500" s="0"/>
    </row>
    <row r="501" customFormat="false" ht="12.75" hidden="false" customHeight="false" outlineLevel="0" collapsed="false">
      <c r="BR501" s="0"/>
    </row>
    <row r="502" customFormat="false" ht="12.75" hidden="false" customHeight="false" outlineLevel="0" collapsed="false">
      <c r="BR502" s="0"/>
    </row>
    <row r="503" customFormat="false" ht="12.75" hidden="false" customHeight="false" outlineLevel="0" collapsed="false">
      <c r="BR503" s="0"/>
    </row>
    <row r="504" customFormat="false" ht="12.75" hidden="false" customHeight="false" outlineLevel="0" collapsed="false">
      <c r="BR504" s="0"/>
    </row>
    <row r="505" customFormat="false" ht="12.75" hidden="false" customHeight="false" outlineLevel="0" collapsed="false">
      <c r="BR505" s="0"/>
    </row>
    <row r="506" customFormat="false" ht="12.75" hidden="false" customHeight="false" outlineLevel="0" collapsed="false">
      <c r="BR506" s="0"/>
    </row>
    <row r="507" customFormat="false" ht="12.75" hidden="false" customHeight="false" outlineLevel="0" collapsed="false">
      <c r="BR507" s="0"/>
    </row>
    <row r="508" customFormat="false" ht="12.75" hidden="false" customHeight="false" outlineLevel="0" collapsed="false">
      <c r="BR508" s="0"/>
    </row>
    <row r="509" customFormat="false" ht="12.75" hidden="false" customHeight="false" outlineLevel="0" collapsed="false">
      <c r="BR509" s="0"/>
    </row>
    <row r="510" customFormat="false" ht="12.75" hidden="false" customHeight="false" outlineLevel="0" collapsed="false">
      <c r="BR510" s="0"/>
    </row>
    <row r="511" customFormat="false" ht="12.75" hidden="false" customHeight="false" outlineLevel="0" collapsed="false">
      <c r="BR511" s="0"/>
    </row>
    <row r="512" customFormat="false" ht="12.75" hidden="false" customHeight="false" outlineLevel="0" collapsed="false">
      <c r="BR512" s="0"/>
    </row>
    <row r="513" customFormat="false" ht="12.75" hidden="false" customHeight="false" outlineLevel="0" collapsed="false">
      <c r="BR513" s="0"/>
    </row>
    <row r="514" customFormat="false" ht="12.75" hidden="false" customHeight="false" outlineLevel="0" collapsed="false">
      <c r="BR514" s="0"/>
    </row>
    <row r="515" customFormat="false" ht="12.75" hidden="false" customHeight="false" outlineLevel="0" collapsed="false">
      <c r="BR515" s="0"/>
    </row>
    <row r="516" customFormat="false" ht="12.75" hidden="false" customHeight="false" outlineLevel="0" collapsed="false">
      <c r="BR516" s="0"/>
    </row>
    <row r="517" customFormat="false" ht="12.75" hidden="false" customHeight="false" outlineLevel="0" collapsed="false">
      <c r="BR517" s="0"/>
    </row>
    <row r="518" customFormat="false" ht="12.75" hidden="false" customHeight="false" outlineLevel="0" collapsed="false">
      <c r="BR518" s="0"/>
    </row>
    <row r="519" customFormat="false" ht="12.75" hidden="false" customHeight="false" outlineLevel="0" collapsed="false">
      <c r="BR519" s="0"/>
    </row>
    <row r="520" customFormat="false" ht="12.75" hidden="false" customHeight="false" outlineLevel="0" collapsed="false">
      <c r="BR520" s="0"/>
    </row>
    <row r="521" customFormat="false" ht="12.75" hidden="false" customHeight="false" outlineLevel="0" collapsed="false">
      <c r="BR521" s="0"/>
    </row>
    <row r="522" customFormat="false" ht="12.75" hidden="false" customHeight="false" outlineLevel="0" collapsed="false">
      <c r="BR522" s="0"/>
    </row>
    <row r="523" customFormat="false" ht="12.75" hidden="false" customHeight="false" outlineLevel="0" collapsed="false">
      <c r="BR523" s="0"/>
    </row>
    <row r="524" customFormat="false" ht="12.75" hidden="false" customHeight="false" outlineLevel="0" collapsed="false">
      <c r="BR524" s="0"/>
    </row>
    <row r="525" customFormat="false" ht="12.75" hidden="false" customHeight="false" outlineLevel="0" collapsed="false">
      <c r="BR525" s="0"/>
    </row>
    <row r="526" customFormat="false" ht="12.75" hidden="false" customHeight="false" outlineLevel="0" collapsed="false">
      <c r="BR526" s="0"/>
    </row>
    <row r="527" customFormat="false" ht="12.75" hidden="false" customHeight="false" outlineLevel="0" collapsed="false">
      <c r="BR527" s="0"/>
    </row>
    <row r="528" customFormat="false" ht="12.75" hidden="false" customHeight="false" outlineLevel="0" collapsed="false">
      <c r="BR528" s="0"/>
    </row>
    <row r="529" customFormat="false" ht="12.75" hidden="false" customHeight="false" outlineLevel="0" collapsed="false">
      <c r="BR529" s="0"/>
    </row>
    <row r="530" customFormat="false" ht="12.75" hidden="false" customHeight="false" outlineLevel="0" collapsed="false">
      <c r="BR530" s="0"/>
    </row>
    <row r="531" customFormat="false" ht="12.75" hidden="false" customHeight="false" outlineLevel="0" collapsed="false">
      <c r="BR531" s="0"/>
    </row>
    <row r="532" customFormat="false" ht="12.75" hidden="false" customHeight="false" outlineLevel="0" collapsed="false">
      <c r="BR532" s="0"/>
    </row>
    <row r="533" customFormat="false" ht="12.75" hidden="false" customHeight="false" outlineLevel="0" collapsed="false">
      <c r="BR533" s="0"/>
    </row>
    <row r="534" customFormat="false" ht="12.75" hidden="false" customHeight="false" outlineLevel="0" collapsed="false">
      <c r="BR534" s="0"/>
    </row>
    <row r="535" customFormat="false" ht="12.75" hidden="false" customHeight="false" outlineLevel="0" collapsed="false">
      <c r="BR535" s="0"/>
    </row>
    <row r="536" customFormat="false" ht="12.75" hidden="false" customHeight="false" outlineLevel="0" collapsed="false">
      <c r="BR536" s="0"/>
    </row>
    <row r="537" customFormat="false" ht="12.75" hidden="false" customHeight="false" outlineLevel="0" collapsed="false">
      <c r="BR537" s="0"/>
    </row>
    <row r="538" customFormat="false" ht="12.75" hidden="false" customHeight="false" outlineLevel="0" collapsed="false">
      <c r="BR538" s="0"/>
    </row>
    <row r="539" customFormat="false" ht="12.75" hidden="false" customHeight="false" outlineLevel="0" collapsed="false">
      <c r="BR539" s="0"/>
    </row>
    <row r="540" customFormat="false" ht="12.75" hidden="false" customHeight="false" outlineLevel="0" collapsed="false">
      <c r="BR540" s="0"/>
    </row>
    <row r="541" customFormat="false" ht="12.75" hidden="false" customHeight="false" outlineLevel="0" collapsed="false">
      <c r="BR541" s="0"/>
    </row>
    <row r="542" customFormat="false" ht="12.75" hidden="false" customHeight="false" outlineLevel="0" collapsed="false">
      <c r="BR542" s="0"/>
    </row>
    <row r="543" customFormat="false" ht="12.75" hidden="false" customHeight="false" outlineLevel="0" collapsed="false">
      <c r="BR543" s="0"/>
    </row>
    <row r="544" customFormat="false" ht="12.75" hidden="false" customHeight="false" outlineLevel="0" collapsed="false">
      <c r="BR544" s="0"/>
    </row>
    <row r="545" customFormat="false" ht="12.75" hidden="false" customHeight="false" outlineLevel="0" collapsed="false">
      <c r="BR545" s="0"/>
    </row>
    <row r="546" customFormat="false" ht="12.75" hidden="false" customHeight="false" outlineLevel="0" collapsed="false">
      <c r="BR546" s="0"/>
    </row>
    <row r="547" customFormat="false" ht="12.75" hidden="false" customHeight="false" outlineLevel="0" collapsed="false">
      <c r="BR547" s="0"/>
    </row>
    <row r="548" customFormat="false" ht="12.75" hidden="false" customHeight="false" outlineLevel="0" collapsed="false">
      <c r="BR548" s="0"/>
    </row>
    <row r="549" customFormat="false" ht="12.75" hidden="false" customHeight="false" outlineLevel="0" collapsed="false">
      <c r="BR549" s="0"/>
    </row>
    <row r="550" customFormat="false" ht="12.75" hidden="false" customHeight="false" outlineLevel="0" collapsed="false">
      <c r="BR550" s="0"/>
    </row>
    <row r="551" customFormat="false" ht="12.75" hidden="false" customHeight="false" outlineLevel="0" collapsed="false">
      <c r="BR551" s="0"/>
    </row>
    <row r="552" customFormat="false" ht="12.75" hidden="false" customHeight="false" outlineLevel="0" collapsed="false">
      <c r="BR552" s="0"/>
    </row>
    <row r="553" customFormat="false" ht="12.75" hidden="false" customHeight="false" outlineLevel="0" collapsed="false">
      <c r="BR553" s="0"/>
    </row>
    <row r="554" customFormat="false" ht="12.75" hidden="false" customHeight="false" outlineLevel="0" collapsed="false">
      <c r="BR554" s="0"/>
    </row>
    <row r="555" customFormat="false" ht="12.75" hidden="false" customHeight="false" outlineLevel="0" collapsed="false">
      <c r="BR555" s="0"/>
    </row>
    <row r="556" customFormat="false" ht="12.75" hidden="false" customHeight="false" outlineLevel="0" collapsed="false">
      <c r="BR556" s="0"/>
    </row>
    <row r="557" customFormat="false" ht="12.75" hidden="false" customHeight="false" outlineLevel="0" collapsed="false">
      <c r="BR557" s="0"/>
    </row>
    <row r="558" customFormat="false" ht="12.75" hidden="false" customHeight="false" outlineLevel="0" collapsed="false">
      <c r="BR558" s="0"/>
    </row>
    <row r="559" customFormat="false" ht="12.75" hidden="false" customHeight="false" outlineLevel="0" collapsed="false">
      <c r="BR559" s="0"/>
    </row>
    <row r="560" customFormat="false" ht="12.75" hidden="false" customHeight="false" outlineLevel="0" collapsed="false">
      <c r="BR560" s="0"/>
    </row>
    <row r="561" customFormat="false" ht="12.75" hidden="false" customHeight="false" outlineLevel="0" collapsed="false">
      <c r="BR561" s="0"/>
    </row>
    <row r="562" customFormat="false" ht="12.75" hidden="false" customHeight="false" outlineLevel="0" collapsed="false">
      <c r="BR562" s="0"/>
    </row>
    <row r="563" customFormat="false" ht="12.75" hidden="false" customHeight="false" outlineLevel="0" collapsed="false">
      <c r="BR563" s="0"/>
    </row>
    <row r="564" customFormat="false" ht="12.75" hidden="false" customHeight="false" outlineLevel="0" collapsed="false">
      <c r="BR564" s="0"/>
    </row>
    <row r="565" customFormat="false" ht="12.75" hidden="false" customHeight="false" outlineLevel="0" collapsed="false">
      <c r="BR565" s="0"/>
    </row>
    <row r="566" customFormat="false" ht="12.75" hidden="false" customHeight="false" outlineLevel="0" collapsed="false">
      <c r="BR566" s="0"/>
    </row>
    <row r="567" customFormat="false" ht="12.75" hidden="false" customHeight="false" outlineLevel="0" collapsed="false">
      <c r="BR567" s="0"/>
    </row>
    <row r="568" customFormat="false" ht="12.75" hidden="false" customHeight="false" outlineLevel="0" collapsed="false">
      <c r="BR568" s="0"/>
    </row>
    <row r="569" customFormat="false" ht="12.75" hidden="false" customHeight="false" outlineLevel="0" collapsed="false">
      <c r="BR569" s="0"/>
    </row>
    <row r="570" customFormat="false" ht="12.75" hidden="false" customHeight="false" outlineLevel="0" collapsed="false">
      <c r="BR570" s="0"/>
    </row>
    <row r="571" customFormat="false" ht="12.75" hidden="false" customHeight="false" outlineLevel="0" collapsed="false">
      <c r="BR571" s="0"/>
    </row>
    <row r="572" customFormat="false" ht="12.75" hidden="false" customHeight="false" outlineLevel="0" collapsed="false">
      <c r="BR572" s="0"/>
    </row>
    <row r="573" customFormat="false" ht="12.75" hidden="false" customHeight="false" outlineLevel="0" collapsed="false">
      <c r="BR573" s="0"/>
    </row>
    <row r="574" customFormat="false" ht="12.75" hidden="false" customHeight="false" outlineLevel="0" collapsed="false">
      <c r="BR574" s="0"/>
    </row>
    <row r="575" customFormat="false" ht="12.75" hidden="false" customHeight="false" outlineLevel="0" collapsed="false">
      <c r="BR575" s="0"/>
    </row>
    <row r="576" customFormat="false" ht="12.75" hidden="false" customHeight="false" outlineLevel="0" collapsed="false">
      <c r="BR576" s="0"/>
    </row>
    <row r="577" customFormat="false" ht="12.75" hidden="false" customHeight="false" outlineLevel="0" collapsed="false">
      <c r="BR577" s="0"/>
    </row>
    <row r="578" customFormat="false" ht="12.75" hidden="false" customHeight="false" outlineLevel="0" collapsed="false">
      <c r="BR578" s="0"/>
    </row>
    <row r="579" customFormat="false" ht="12.75" hidden="false" customHeight="false" outlineLevel="0" collapsed="false">
      <c r="BR579" s="0"/>
    </row>
    <row r="580" customFormat="false" ht="12.75" hidden="false" customHeight="false" outlineLevel="0" collapsed="false">
      <c r="BR580" s="0"/>
    </row>
    <row r="581" customFormat="false" ht="12.75" hidden="false" customHeight="false" outlineLevel="0" collapsed="false">
      <c r="BR581" s="0"/>
    </row>
    <row r="582" customFormat="false" ht="12.75" hidden="false" customHeight="false" outlineLevel="0" collapsed="false">
      <c r="BR582" s="0"/>
    </row>
    <row r="583" customFormat="false" ht="12.75" hidden="false" customHeight="false" outlineLevel="0" collapsed="false">
      <c r="BR583" s="0"/>
    </row>
    <row r="584" customFormat="false" ht="12.75" hidden="false" customHeight="false" outlineLevel="0" collapsed="false">
      <c r="BR584" s="0"/>
    </row>
    <row r="585" customFormat="false" ht="12.75" hidden="false" customHeight="false" outlineLevel="0" collapsed="false">
      <c r="BR585" s="0"/>
    </row>
    <row r="586" customFormat="false" ht="12.75" hidden="false" customHeight="false" outlineLevel="0" collapsed="false">
      <c r="BR586" s="0"/>
    </row>
    <row r="587" customFormat="false" ht="12.75" hidden="false" customHeight="false" outlineLevel="0" collapsed="false">
      <c r="BR587" s="0"/>
    </row>
    <row r="588" customFormat="false" ht="12.75" hidden="false" customHeight="false" outlineLevel="0" collapsed="false">
      <c r="BR588" s="0"/>
    </row>
    <row r="589" customFormat="false" ht="12.75" hidden="false" customHeight="false" outlineLevel="0" collapsed="false">
      <c r="BR589" s="0"/>
    </row>
    <row r="590" customFormat="false" ht="12.75" hidden="false" customHeight="false" outlineLevel="0" collapsed="false">
      <c r="BR590" s="0"/>
    </row>
    <row r="591" customFormat="false" ht="12.75" hidden="false" customHeight="false" outlineLevel="0" collapsed="false">
      <c r="BR591" s="0"/>
    </row>
    <row r="592" customFormat="false" ht="12.75" hidden="false" customHeight="false" outlineLevel="0" collapsed="false">
      <c r="BR592" s="0"/>
    </row>
    <row r="593" customFormat="false" ht="12.75" hidden="false" customHeight="false" outlineLevel="0" collapsed="false">
      <c r="BR593" s="0"/>
    </row>
    <row r="594" customFormat="false" ht="12.75" hidden="false" customHeight="false" outlineLevel="0" collapsed="false">
      <c r="BR594" s="0"/>
    </row>
    <row r="595" customFormat="false" ht="12.75" hidden="false" customHeight="false" outlineLevel="0" collapsed="false">
      <c r="BR595" s="0"/>
    </row>
    <row r="596" customFormat="false" ht="12.75" hidden="false" customHeight="false" outlineLevel="0" collapsed="false">
      <c r="BR596" s="0"/>
    </row>
    <row r="597" customFormat="false" ht="12.75" hidden="false" customHeight="false" outlineLevel="0" collapsed="false">
      <c r="BR597" s="0"/>
    </row>
    <row r="598" customFormat="false" ht="12.75" hidden="false" customHeight="false" outlineLevel="0" collapsed="false">
      <c r="BR598" s="0"/>
    </row>
    <row r="599" customFormat="false" ht="12.75" hidden="false" customHeight="false" outlineLevel="0" collapsed="false">
      <c r="BR599" s="0"/>
    </row>
    <row r="600" customFormat="false" ht="12.75" hidden="false" customHeight="false" outlineLevel="0" collapsed="false">
      <c r="BR600" s="0"/>
    </row>
    <row r="601" customFormat="false" ht="12.75" hidden="false" customHeight="false" outlineLevel="0" collapsed="false">
      <c r="BR601" s="0"/>
    </row>
    <row r="602" customFormat="false" ht="12.75" hidden="false" customHeight="false" outlineLevel="0" collapsed="false">
      <c r="BR602" s="0"/>
    </row>
    <row r="603" customFormat="false" ht="12.75" hidden="false" customHeight="false" outlineLevel="0" collapsed="false">
      <c r="BR603" s="0"/>
    </row>
    <row r="604" customFormat="false" ht="12.75" hidden="false" customHeight="false" outlineLevel="0" collapsed="false">
      <c r="BR604" s="0"/>
    </row>
    <row r="605" customFormat="false" ht="12.75" hidden="false" customHeight="false" outlineLevel="0" collapsed="false">
      <c r="BR605" s="0"/>
    </row>
    <row r="606" customFormat="false" ht="12.75" hidden="false" customHeight="false" outlineLevel="0" collapsed="false">
      <c r="BR606" s="0"/>
    </row>
    <row r="607" customFormat="false" ht="12.75" hidden="false" customHeight="false" outlineLevel="0" collapsed="false">
      <c r="BR607" s="0"/>
    </row>
    <row r="608" customFormat="false" ht="12.75" hidden="false" customHeight="false" outlineLevel="0" collapsed="false">
      <c r="BR608" s="0"/>
    </row>
    <row r="609" customFormat="false" ht="12.75" hidden="false" customHeight="false" outlineLevel="0" collapsed="false">
      <c r="BR609" s="0"/>
    </row>
    <row r="610" customFormat="false" ht="12.75" hidden="false" customHeight="false" outlineLevel="0" collapsed="false">
      <c r="BR610" s="0"/>
    </row>
    <row r="611" customFormat="false" ht="12.75" hidden="false" customHeight="false" outlineLevel="0" collapsed="false">
      <c r="BR611" s="0"/>
    </row>
    <row r="612" customFormat="false" ht="12.75" hidden="false" customHeight="false" outlineLevel="0" collapsed="false">
      <c r="BR612" s="0"/>
    </row>
    <row r="613" customFormat="false" ht="12.75" hidden="false" customHeight="false" outlineLevel="0" collapsed="false">
      <c r="BR613" s="0"/>
    </row>
    <row r="614" customFormat="false" ht="12.75" hidden="false" customHeight="false" outlineLevel="0" collapsed="false">
      <c r="BR614" s="0"/>
    </row>
    <row r="615" customFormat="false" ht="12.75" hidden="false" customHeight="false" outlineLevel="0" collapsed="false">
      <c r="BR615" s="0"/>
    </row>
    <row r="616" customFormat="false" ht="12.75" hidden="false" customHeight="false" outlineLevel="0" collapsed="false">
      <c r="BR616" s="0"/>
    </row>
    <row r="617" customFormat="false" ht="12.75" hidden="false" customHeight="false" outlineLevel="0" collapsed="false">
      <c r="BR617" s="0"/>
    </row>
    <row r="618" customFormat="false" ht="12.75" hidden="false" customHeight="false" outlineLevel="0" collapsed="false">
      <c r="BR618" s="0"/>
    </row>
    <row r="619" customFormat="false" ht="12.75" hidden="false" customHeight="false" outlineLevel="0" collapsed="false">
      <c r="BR619" s="0"/>
    </row>
    <row r="620" customFormat="false" ht="12.75" hidden="false" customHeight="false" outlineLevel="0" collapsed="false">
      <c r="BR620" s="0"/>
    </row>
    <row r="621" customFormat="false" ht="12.75" hidden="false" customHeight="false" outlineLevel="0" collapsed="false">
      <c r="BR621" s="0"/>
    </row>
    <row r="622" customFormat="false" ht="12.75" hidden="false" customHeight="false" outlineLevel="0" collapsed="false">
      <c r="BR622" s="0"/>
    </row>
    <row r="623" customFormat="false" ht="12.75" hidden="false" customHeight="false" outlineLevel="0" collapsed="false">
      <c r="BR623" s="0"/>
    </row>
    <row r="624" customFormat="false" ht="12.75" hidden="false" customHeight="false" outlineLevel="0" collapsed="false">
      <c r="BR624" s="0"/>
    </row>
    <row r="625" customFormat="false" ht="12.75" hidden="false" customHeight="false" outlineLevel="0" collapsed="false">
      <c r="BR625" s="0"/>
    </row>
    <row r="626" customFormat="false" ht="12.75" hidden="false" customHeight="false" outlineLevel="0" collapsed="false">
      <c r="BR626" s="0"/>
    </row>
    <row r="627" customFormat="false" ht="12.75" hidden="false" customHeight="false" outlineLevel="0" collapsed="false">
      <c r="BR627" s="0"/>
    </row>
    <row r="628" customFormat="false" ht="12.75" hidden="false" customHeight="false" outlineLevel="0" collapsed="false">
      <c r="BR628" s="0"/>
    </row>
    <row r="629" customFormat="false" ht="12.75" hidden="false" customHeight="false" outlineLevel="0" collapsed="false">
      <c r="BR629" s="0"/>
    </row>
    <row r="630" customFormat="false" ht="12.75" hidden="false" customHeight="false" outlineLevel="0" collapsed="false">
      <c r="BR630" s="0"/>
    </row>
    <row r="631" customFormat="false" ht="12.75" hidden="false" customHeight="false" outlineLevel="0" collapsed="false">
      <c r="BR631" s="0"/>
    </row>
    <row r="632" customFormat="false" ht="12.75" hidden="false" customHeight="false" outlineLevel="0" collapsed="false">
      <c r="BR632" s="0"/>
    </row>
    <row r="633" customFormat="false" ht="12.75" hidden="false" customHeight="false" outlineLevel="0" collapsed="false">
      <c r="BR633" s="0"/>
    </row>
    <row r="634" customFormat="false" ht="12.75" hidden="false" customHeight="false" outlineLevel="0" collapsed="false">
      <c r="BR634" s="0"/>
    </row>
    <row r="635" customFormat="false" ht="12.75" hidden="false" customHeight="false" outlineLevel="0" collapsed="false">
      <c r="BR635" s="0"/>
    </row>
    <row r="636" customFormat="false" ht="12.75" hidden="false" customHeight="false" outlineLevel="0" collapsed="false">
      <c r="BR636" s="0"/>
    </row>
    <row r="637" customFormat="false" ht="12.75" hidden="false" customHeight="false" outlineLevel="0" collapsed="false">
      <c r="BR637" s="0"/>
    </row>
    <row r="638" customFormat="false" ht="12.75" hidden="false" customHeight="false" outlineLevel="0" collapsed="false">
      <c r="BR638" s="0"/>
    </row>
    <row r="639" customFormat="false" ht="12.75" hidden="false" customHeight="false" outlineLevel="0" collapsed="false">
      <c r="BR639" s="0"/>
    </row>
    <row r="640" customFormat="false" ht="12.75" hidden="false" customHeight="false" outlineLevel="0" collapsed="false">
      <c r="BR640" s="0"/>
    </row>
    <row r="641" customFormat="false" ht="12.75" hidden="false" customHeight="false" outlineLevel="0" collapsed="false">
      <c r="BR641" s="0"/>
    </row>
    <row r="642" customFormat="false" ht="12.75" hidden="false" customHeight="false" outlineLevel="0" collapsed="false">
      <c r="BR642" s="0"/>
    </row>
    <row r="643" customFormat="false" ht="12.75" hidden="false" customHeight="false" outlineLevel="0" collapsed="false">
      <c r="BR643" s="0"/>
    </row>
    <row r="644" customFormat="false" ht="12.75" hidden="false" customHeight="false" outlineLevel="0" collapsed="false">
      <c r="BR644" s="0"/>
    </row>
    <row r="645" customFormat="false" ht="12.75" hidden="false" customHeight="false" outlineLevel="0" collapsed="false">
      <c r="BR645" s="0"/>
    </row>
    <row r="646" customFormat="false" ht="12.75" hidden="false" customHeight="false" outlineLevel="0" collapsed="false">
      <c r="BR646" s="0"/>
    </row>
    <row r="647" customFormat="false" ht="12.75" hidden="false" customHeight="false" outlineLevel="0" collapsed="false">
      <c r="BR647" s="0"/>
    </row>
    <row r="648" customFormat="false" ht="12.75" hidden="false" customHeight="false" outlineLevel="0" collapsed="false">
      <c r="BR648" s="0"/>
    </row>
    <row r="649" customFormat="false" ht="12.75" hidden="false" customHeight="false" outlineLevel="0" collapsed="false">
      <c r="BR649" s="0"/>
    </row>
    <row r="650" customFormat="false" ht="12.75" hidden="false" customHeight="false" outlineLevel="0" collapsed="false">
      <c r="BR650" s="0"/>
    </row>
    <row r="651" customFormat="false" ht="12.75" hidden="false" customHeight="false" outlineLevel="0" collapsed="false">
      <c r="BR651" s="0"/>
    </row>
    <row r="652" customFormat="false" ht="12.75" hidden="false" customHeight="false" outlineLevel="0" collapsed="false">
      <c r="BR652" s="0"/>
    </row>
    <row r="653" customFormat="false" ht="12.75" hidden="false" customHeight="false" outlineLevel="0" collapsed="false">
      <c r="BR653" s="0"/>
    </row>
    <row r="654" customFormat="false" ht="12.75" hidden="false" customHeight="false" outlineLevel="0" collapsed="false">
      <c r="BR654" s="0"/>
    </row>
    <row r="655" customFormat="false" ht="12.75" hidden="false" customHeight="false" outlineLevel="0" collapsed="false">
      <c r="BR655" s="0"/>
    </row>
    <row r="656" customFormat="false" ht="12.75" hidden="false" customHeight="false" outlineLevel="0" collapsed="false">
      <c r="BR656" s="0"/>
    </row>
    <row r="657" customFormat="false" ht="12.75" hidden="false" customHeight="false" outlineLevel="0" collapsed="false">
      <c r="BR657" s="0"/>
    </row>
    <row r="658" customFormat="false" ht="12.75" hidden="false" customHeight="false" outlineLevel="0" collapsed="false">
      <c r="BR658" s="0"/>
    </row>
    <row r="659" customFormat="false" ht="12.75" hidden="false" customHeight="false" outlineLevel="0" collapsed="false">
      <c r="BR659" s="0"/>
    </row>
    <row r="660" customFormat="false" ht="12.75" hidden="false" customHeight="false" outlineLevel="0" collapsed="false">
      <c r="BR660" s="0"/>
    </row>
    <row r="661" customFormat="false" ht="12.75" hidden="false" customHeight="false" outlineLevel="0" collapsed="false">
      <c r="BR661" s="0"/>
    </row>
    <row r="662" customFormat="false" ht="12.75" hidden="false" customHeight="false" outlineLevel="0" collapsed="false">
      <c r="BR662" s="0"/>
    </row>
    <row r="663" customFormat="false" ht="12.75" hidden="false" customHeight="false" outlineLevel="0" collapsed="false">
      <c r="BR663" s="0"/>
    </row>
    <row r="664" customFormat="false" ht="12.75" hidden="false" customHeight="false" outlineLevel="0" collapsed="false">
      <c r="BR664" s="0"/>
    </row>
    <row r="665" customFormat="false" ht="12.75" hidden="false" customHeight="false" outlineLevel="0" collapsed="false">
      <c r="BR665" s="0"/>
    </row>
    <row r="666" customFormat="false" ht="12.75" hidden="false" customHeight="false" outlineLevel="0" collapsed="false">
      <c r="BR666" s="0"/>
    </row>
    <row r="667" customFormat="false" ht="12.75" hidden="false" customHeight="false" outlineLevel="0" collapsed="false">
      <c r="BR667" s="0"/>
    </row>
    <row r="668" customFormat="false" ht="12.75" hidden="false" customHeight="false" outlineLevel="0" collapsed="false">
      <c r="BR668" s="0"/>
    </row>
    <row r="669" customFormat="false" ht="12.75" hidden="false" customHeight="false" outlineLevel="0" collapsed="false">
      <c r="BR669" s="0"/>
    </row>
    <row r="670" customFormat="false" ht="12.75" hidden="false" customHeight="false" outlineLevel="0" collapsed="false">
      <c r="BR670" s="0"/>
    </row>
    <row r="671" customFormat="false" ht="12.75" hidden="false" customHeight="false" outlineLevel="0" collapsed="false">
      <c r="BR671" s="0"/>
    </row>
    <row r="672" customFormat="false" ht="12.75" hidden="false" customHeight="false" outlineLevel="0" collapsed="false">
      <c r="BR672" s="0"/>
    </row>
    <row r="673" customFormat="false" ht="12.75" hidden="false" customHeight="false" outlineLevel="0" collapsed="false">
      <c r="BR673" s="0"/>
    </row>
    <row r="674" customFormat="false" ht="12.75" hidden="false" customHeight="false" outlineLevel="0" collapsed="false">
      <c r="BR674" s="0"/>
    </row>
    <row r="675" customFormat="false" ht="12.75" hidden="false" customHeight="false" outlineLevel="0" collapsed="false">
      <c r="BR675" s="0"/>
    </row>
    <row r="676" customFormat="false" ht="12.75" hidden="false" customHeight="false" outlineLevel="0" collapsed="false">
      <c r="BR676" s="0"/>
    </row>
    <row r="677" customFormat="false" ht="12.75" hidden="false" customHeight="false" outlineLevel="0" collapsed="false">
      <c r="BR677" s="0"/>
    </row>
    <row r="678" customFormat="false" ht="12.75" hidden="false" customHeight="false" outlineLevel="0" collapsed="false">
      <c r="BR678" s="0"/>
    </row>
    <row r="679" customFormat="false" ht="12.75" hidden="false" customHeight="false" outlineLevel="0" collapsed="false">
      <c r="BR679" s="0"/>
    </row>
    <row r="680" customFormat="false" ht="12.75" hidden="false" customHeight="false" outlineLevel="0" collapsed="false">
      <c r="BR680" s="0"/>
    </row>
    <row r="681" customFormat="false" ht="12.75" hidden="false" customHeight="false" outlineLevel="0" collapsed="false">
      <c r="BR681" s="0"/>
    </row>
    <row r="682" customFormat="false" ht="12.75" hidden="false" customHeight="false" outlineLevel="0" collapsed="false">
      <c r="BR682" s="0"/>
    </row>
    <row r="683" customFormat="false" ht="12.75" hidden="false" customHeight="false" outlineLevel="0" collapsed="false">
      <c r="BR683" s="0"/>
    </row>
    <row r="684" customFormat="false" ht="12.75" hidden="false" customHeight="false" outlineLevel="0" collapsed="false">
      <c r="BR684" s="0"/>
    </row>
    <row r="685" customFormat="false" ht="12.75" hidden="false" customHeight="false" outlineLevel="0" collapsed="false">
      <c r="BR685" s="0"/>
    </row>
    <row r="686" customFormat="false" ht="12.75" hidden="false" customHeight="false" outlineLevel="0" collapsed="false">
      <c r="BR686" s="0"/>
    </row>
    <row r="687" customFormat="false" ht="12.75" hidden="false" customHeight="false" outlineLevel="0" collapsed="false">
      <c r="BR687" s="0"/>
    </row>
    <row r="688" customFormat="false" ht="12.75" hidden="false" customHeight="false" outlineLevel="0" collapsed="false">
      <c r="BR688" s="0"/>
    </row>
    <row r="689" customFormat="false" ht="12.75" hidden="false" customHeight="false" outlineLevel="0" collapsed="false">
      <c r="BR689" s="0"/>
    </row>
    <row r="690" customFormat="false" ht="12.75" hidden="false" customHeight="false" outlineLevel="0" collapsed="false">
      <c r="BR690" s="0"/>
    </row>
    <row r="691" customFormat="false" ht="12.75" hidden="false" customHeight="false" outlineLevel="0" collapsed="false">
      <c r="BR691" s="0"/>
    </row>
    <row r="692" customFormat="false" ht="12.75" hidden="false" customHeight="false" outlineLevel="0" collapsed="false">
      <c r="BR692" s="0"/>
    </row>
    <row r="693" customFormat="false" ht="12.75" hidden="false" customHeight="false" outlineLevel="0" collapsed="false">
      <c r="BR693" s="0"/>
    </row>
    <row r="694" customFormat="false" ht="12.75" hidden="false" customHeight="false" outlineLevel="0" collapsed="false">
      <c r="BR694" s="0"/>
    </row>
    <row r="695" customFormat="false" ht="12.75" hidden="false" customHeight="false" outlineLevel="0" collapsed="false">
      <c r="BR695" s="0"/>
    </row>
    <row r="696" customFormat="false" ht="12.75" hidden="false" customHeight="false" outlineLevel="0" collapsed="false">
      <c r="BR696" s="0"/>
    </row>
    <row r="697" customFormat="false" ht="12.75" hidden="false" customHeight="false" outlineLevel="0" collapsed="false">
      <c r="BR697" s="0"/>
    </row>
    <row r="698" customFormat="false" ht="12.75" hidden="false" customHeight="false" outlineLevel="0" collapsed="false">
      <c r="BR698" s="0"/>
    </row>
    <row r="699" customFormat="false" ht="12.75" hidden="false" customHeight="false" outlineLevel="0" collapsed="false">
      <c r="BR699" s="0"/>
    </row>
    <row r="700" customFormat="false" ht="12.75" hidden="false" customHeight="false" outlineLevel="0" collapsed="false">
      <c r="BR700" s="0"/>
    </row>
    <row r="701" customFormat="false" ht="12.75" hidden="false" customHeight="false" outlineLevel="0" collapsed="false">
      <c r="BR701" s="0"/>
    </row>
    <row r="702" customFormat="false" ht="12.75" hidden="false" customHeight="false" outlineLevel="0" collapsed="false">
      <c r="BR702" s="0"/>
    </row>
    <row r="703" customFormat="false" ht="12.75" hidden="false" customHeight="false" outlineLevel="0" collapsed="false">
      <c r="BR703" s="0"/>
    </row>
    <row r="704" customFormat="false" ht="12.75" hidden="false" customHeight="false" outlineLevel="0" collapsed="false">
      <c r="BR704" s="0"/>
    </row>
    <row r="705" customFormat="false" ht="12.75" hidden="false" customHeight="false" outlineLevel="0" collapsed="false">
      <c r="BR705" s="0"/>
    </row>
    <row r="706" customFormat="false" ht="12.75" hidden="false" customHeight="false" outlineLevel="0" collapsed="false">
      <c r="BR706" s="0"/>
    </row>
    <row r="707" customFormat="false" ht="12.75" hidden="false" customHeight="false" outlineLevel="0" collapsed="false">
      <c r="BR707" s="0"/>
    </row>
    <row r="708" customFormat="false" ht="12.75" hidden="false" customHeight="false" outlineLevel="0" collapsed="false">
      <c r="BR708" s="0"/>
    </row>
    <row r="709" customFormat="false" ht="12.75" hidden="false" customHeight="false" outlineLevel="0" collapsed="false">
      <c r="BR709" s="0"/>
    </row>
    <row r="710" customFormat="false" ht="12.75" hidden="false" customHeight="false" outlineLevel="0" collapsed="false">
      <c r="BR710" s="0"/>
    </row>
    <row r="711" customFormat="false" ht="12.75" hidden="false" customHeight="false" outlineLevel="0" collapsed="false">
      <c r="BR711" s="0"/>
    </row>
    <row r="712" customFormat="false" ht="12.75" hidden="false" customHeight="false" outlineLevel="0" collapsed="false">
      <c r="BR712" s="0"/>
    </row>
    <row r="713" customFormat="false" ht="12.75" hidden="false" customHeight="false" outlineLevel="0" collapsed="false">
      <c r="BR713" s="0"/>
    </row>
    <row r="714" customFormat="false" ht="12.75" hidden="false" customHeight="false" outlineLevel="0" collapsed="false">
      <c r="BR714" s="0"/>
    </row>
    <row r="715" customFormat="false" ht="12.75" hidden="false" customHeight="false" outlineLevel="0" collapsed="false">
      <c r="BR715" s="0"/>
    </row>
    <row r="716" customFormat="false" ht="12.75" hidden="false" customHeight="false" outlineLevel="0" collapsed="false">
      <c r="BR716" s="0"/>
    </row>
    <row r="717" customFormat="false" ht="12.75" hidden="false" customHeight="false" outlineLevel="0" collapsed="false">
      <c r="BR717" s="0"/>
    </row>
    <row r="718" customFormat="false" ht="12.75" hidden="false" customHeight="false" outlineLevel="0" collapsed="false">
      <c r="BR718" s="0"/>
    </row>
    <row r="719" customFormat="false" ht="12.75" hidden="false" customHeight="false" outlineLevel="0" collapsed="false">
      <c r="BR719" s="0"/>
    </row>
    <row r="720" customFormat="false" ht="12.75" hidden="false" customHeight="false" outlineLevel="0" collapsed="false">
      <c r="BR720" s="0"/>
    </row>
    <row r="721" customFormat="false" ht="12.75" hidden="false" customHeight="false" outlineLevel="0" collapsed="false">
      <c r="BR721" s="0"/>
    </row>
    <row r="722" customFormat="false" ht="12.75" hidden="false" customHeight="false" outlineLevel="0" collapsed="false">
      <c r="BR722" s="0"/>
    </row>
    <row r="723" customFormat="false" ht="12.75" hidden="false" customHeight="false" outlineLevel="0" collapsed="false">
      <c r="BR723" s="0"/>
    </row>
    <row r="724" customFormat="false" ht="12.75" hidden="false" customHeight="false" outlineLevel="0" collapsed="false">
      <c r="BR724" s="0"/>
    </row>
    <row r="725" customFormat="false" ht="12.75" hidden="false" customHeight="false" outlineLevel="0" collapsed="false">
      <c r="BR725" s="0"/>
    </row>
    <row r="726" customFormat="false" ht="12.75" hidden="false" customHeight="false" outlineLevel="0" collapsed="false">
      <c r="BR726" s="0"/>
    </row>
    <row r="727" customFormat="false" ht="12.75" hidden="false" customHeight="false" outlineLevel="0" collapsed="false">
      <c r="BR727" s="0"/>
    </row>
    <row r="728" customFormat="false" ht="12.75" hidden="false" customHeight="false" outlineLevel="0" collapsed="false">
      <c r="BR728" s="0"/>
    </row>
    <row r="729" customFormat="false" ht="12.75" hidden="false" customHeight="false" outlineLevel="0" collapsed="false">
      <c r="BR729" s="0"/>
    </row>
    <row r="730" customFormat="false" ht="12.75" hidden="false" customHeight="false" outlineLevel="0" collapsed="false">
      <c r="BR730" s="0"/>
    </row>
    <row r="731" customFormat="false" ht="12.75" hidden="false" customHeight="false" outlineLevel="0" collapsed="false">
      <c r="BR731" s="0"/>
    </row>
    <row r="732" customFormat="false" ht="12.75" hidden="false" customHeight="false" outlineLevel="0" collapsed="false">
      <c r="BR732" s="0"/>
    </row>
    <row r="733" customFormat="false" ht="12.75" hidden="false" customHeight="false" outlineLevel="0" collapsed="false">
      <c r="BR733" s="0"/>
    </row>
    <row r="734" customFormat="false" ht="12.75" hidden="false" customHeight="false" outlineLevel="0" collapsed="false">
      <c r="BR734" s="0"/>
    </row>
    <row r="735" customFormat="false" ht="12.75" hidden="false" customHeight="false" outlineLevel="0" collapsed="false">
      <c r="BR735" s="0"/>
    </row>
    <row r="736" customFormat="false" ht="12.75" hidden="false" customHeight="false" outlineLevel="0" collapsed="false">
      <c r="BR736" s="0"/>
    </row>
    <row r="737" customFormat="false" ht="12.75" hidden="false" customHeight="false" outlineLevel="0" collapsed="false">
      <c r="BR737" s="0"/>
    </row>
    <row r="738" customFormat="false" ht="12.75" hidden="false" customHeight="false" outlineLevel="0" collapsed="false">
      <c r="BR738" s="0"/>
    </row>
    <row r="739" customFormat="false" ht="12.75" hidden="false" customHeight="false" outlineLevel="0" collapsed="false">
      <c r="BR739" s="0"/>
    </row>
    <row r="740" customFormat="false" ht="12.75" hidden="false" customHeight="false" outlineLevel="0" collapsed="false">
      <c r="BR740" s="0"/>
    </row>
    <row r="741" customFormat="false" ht="12.75" hidden="false" customHeight="false" outlineLevel="0" collapsed="false">
      <c r="BR741" s="0"/>
    </row>
    <row r="742" customFormat="false" ht="12.75" hidden="false" customHeight="false" outlineLevel="0" collapsed="false">
      <c r="BR742" s="0"/>
    </row>
    <row r="743" customFormat="false" ht="12.75" hidden="false" customHeight="false" outlineLevel="0" collapsed="false">
      <c r="BR743" s="0"/>
    </row>
    <row r="744" customFormat="false" ht="12.75" hidden="false" customHeight="false" outlineLevel="0" collapsed="false">
      <c r="BR744" s="0"/>
    </row>
    <row r="745" customFormat="false" ht="12.75" hidden="false" customHeight="false" outlineLevel="0" collapsed="false">
      <c r="BR745" s="0"/>
    </row>
    <row r="746" customFormat="false" ht="12.75" hidden="false" customHeight="false" outlineLevel="0" collapsed="false">
      <c r="BR746" s="0"/>
    </row>
    <row r="747" customFormat="false" ht="12.75" hidden="false" customHeight="false" outlineLevel="0" collapsed="false">
      <c r="BR747" s="0"/>
    </row>
    <row r="748" customFormat="false" ht="12.75" hidden="false" customHeight="false" outlineLevel="0" collapsed="false">
      <c r="BR748" s="0"/>
    </row>
    <row r="749" customFormat="false" ht="12.75" hidden="false" customHeight="false" outlineLevel="0" collapsed="false">
      <c r="BR749" s="0"/>
    </row>
    <row r="750" customFormat="false" ht="12.75" hidden="false" customHeight="false" outlineLevel="0" collapsed="false">
      <c r="BR750" s="0"/>
    </row>
    <row r="751" customFormat="false" ht="12.75" hidden="false" customHeight="false" outlineLevel="0" collapsed="false">
      <c r="BR751" s="0"/>
    </row>
    <row r="752" customFormat="false" ht="12.75" hidden="false" customHeight="false" outlineLevel="0" collapsed="false">
      <c r="BR752" s="0"/>
    </row>
    <row r="753" customFormat="false" ht="12.75" hidden="false" customHeight="false" outlineLevel="0" collapsed="false">
      <c r="BR753" s="0"/>
    </row>
    <row r="754" customFormat="false" ht="12.75" hidden="false" customHeight="false" outlineLevel="0" collapsed="false">
      <c r="BR754" s="0"/>
    </row>
    <row r="755" customFormat="false" ht="12.75" hidden="false" customHeight="false" outlineLevel="0" collapsed="false">
      <c r="BR755" s="0"/>
    </row>
    <row r="756" customFormat="false" ht="12.75" hidden="false" customHeight="false" outlineLevel="0" collapsed="false">
      <c r="BR756" s="0"/>
    </row>
    <row r="757" customFormat="false" ht="12.75" hidden="false" customHeight="false" outlineLevel="0" collapsed="false">
      <c r="BR757" s="0"/>
    </row>
    <row r="758" customFormat="false" ht="12.75" hidden="false" customHeight="false" outlineLevel="0" collapsed="false">
      <c r="BR758" s="0"/>
    </row>
    <row r="759" customFormat="false" ht="12.75" hidden="false" customHeight="false" outlineLevel="0" collapsed="false">
      <c r="BR759" s="0"/>
    </row>
    <row r="760" customFormat="false" ht="12.75" hidden="false" customHeight="false" outlineLevel="0" collapsed="false">
      <c r="BR760" s="0"/>
    </row>
    <row r="761" customFormat="false" ht="12.75" hidden="false" customHeight="false" outlineLevel="0" collapsed="false">
      <c r="BR761" s="0"/>
    </row>
    <row r="762" customFormat="false" ht="12.75" hidden="false" customHeight="false" outlineLevel="0" collapsed="false">
      <c r="BR762" s="0"/>
    </row>
    <row r="763" customFormat="false" ht="12.75" hidden="false" customHeight="false" outlineLevel="0" collapsed="false">
      <c r="BR763" s="0"/>
    </row>
    <row r="764" customFormat="false" ht="12.75" hidden="false" customHeight="false" outlineLevel="0" collapsed="false">
      <c r="BR764" s="0"/>
    </row>
    <row r="765" customFormat="false" ht="12.75" hidden="false" customHeight="false" outlineLevel="0" collapsed="false">
      <c r="BR765" s="0"/>
    </row>
    <row r="766" customFormat="false" ht="12.75" hidden="false" customHeight="false" outlineLevel="0" collapsed="false">
      <c r="BR766" s="0"/>
    </row>
    <row r="767" customFormat="false" ht="12.75" hidden="false" customHeight="false" outlineLevel="0" collapsed="false">
      <c r="BR767" s="0"/>
    </row>
    <row r="768" customFormat="false" ht="12.75" hidden="false" customHeight="false" outlineLevel="0" collapsed="false">
      <c r="BR768" s="0"/>
    </row>
    <row r="769" customFormat="false" ht="12.75" hidden="false" customHeight="false" outlineLevel="0" collapsed="false">
      <c r="BR769" s="0"/>
    </row>
    <row r="770" customFormat="false" ht="12.75" hidden="false" customHeight="false" outlineLevel="0" collapsed="false">
      <c r="BR770" s="0"/>
    </row>
    <row r="771" customFormat="false" ht="12.75" hidden="false" customHeight="false" outlineLevel="0" collapsed="false">
      <c r="BR771" s="0"/>
    </row>
    <row r="772" customFormat="false" ht="12.75" hidden="false" customHeight="false" outlineLevel="0" collapsed="false">
      <c r="BR772" s="0"/>
    </row>
    <row r="773" customFormat="false" ht="12.75" hidden="false" customHeight="false" outlineLevel="0" collapsed="false">
      <c r="BR773" s="0"/>
    </row>
    <row r="774" customFormat="false" ht="12.75" hidden="false" customHeight="false" outlineLevel="0" collapsed="false">
      <c r="BR774" s="0"/>
    </row>
    <row r="775" customFormat="false" ht="12.75" hidden="false" customHeight="false" outlineLevel="0" collapsed="false">
      <c r="BR775" s="0"/>
    </row>
    <row r="776" customFormat="false" ht="12.75" hidden="false" customHeight="false" outlineLevel="0" collapsed="false">
      <c r="BR776" s="0"/>
    </row>
    <row r="777" customFormat="false" ht="12.75" hidden="false" customHeight="false" outlineLevel="0" collapsed="false">
      <c r="BR777" s="0"/>
    </row>
    <row r="778" customFormat="false" ht="12.75" hidden="false" customHeight="false" outlineLevel="0" collapsed="false">
      <c r="BR778" s="0"/>
    </row>
    <row r="779" customFormat="false" ht="12.75" hidden="false" customHeight="false" outlineLevel="0" collapsed="false">
      <c r="BR779" s="0"/>
    </row>
    <row r="780" customFormat="false" ht="12.75" hidden="false" customHeight="false" outlineLevel="0" collapsed="false">
      <c r="BR780" s="0"/>
    </row>
    <row r="781" customFormat="false" ht="12.75" hidden="false" customHeight="false" outlineLevel="0" collapsed="false">
      <c r="BR781" s="0"/>
    </row>
    <row r="782" customFormat="false" ht="12.75" hidden="false" customHeight="false" outlineLevel="0" collapsed="false">
      <c r="BR782" s="0"/>
    </row>
    <row r="783" customFormat="false" ht="12.75" hidden="false" customHeight="false" outlineLevel="0" collapsed="false">
      <c r="BR783" s="0"/>
    </row>
    <row r="784" customFormat="false" ht="12.75" hidden="false" customHeight="false" outlineLevel="0" collapsed="false">
      <c r="BR784" s="0"/>
    </row>
    <row r="785" customFormat="false" ht="12.75" hidden="false" customHeight="false" outlineLevel="0" collapsed="false">
      <c r="BR785" s="0"/>
    </row>
    <row r="786" customFormat="false" ht="12.75" hidden="false" customHeight="false" outlineLevel="0" collapsed="false">
      <c r="BR786" s="0"/>
    </row>
    <row r="787" customFormat="false" ht="12.75" hidden="false" customHeight="false" outlineLevel="0" collapsed="false">
      <c r="BR787" s="0"/>
    </row>
    <row r="788" customFormat="false" ht="12.75" hidden="false" customHeight="false" outlineLevel="0" collapsed="false">
      <c r="BR788" s="0"/>
    </row>
    <row r="789" customFormat="false" ht="12.75" hidden="false" customHeight="false" outlineLevel="0" collapsed="false">
      <c r="BR789" s="0"/>
    </row>
    <row r="790" customFormat="false" ht="12.75" hidden="false" customHeight="false" outlineLevel="0" collapsed="false">
      <c r="BR790" s="0"/>
    </row>
    <row r="791" customFormat="false" ht="12.75" hidden="false" customHeight="false" outlineLevel="0" collapsed="false">
      <c r="BR791" s="0"/>
    </row>
    <row r="792" customFormat="false" ht="12.75" hidden="false" customHeight="false" outlineLevel="0" collapsed="false">
      <c r="BR792" s="0"/>
    </row>
    <row r="793" customFormat="false" ht="12.75" hidden="false" customHeight="false" outlineLevel="0" collapsed="false">
      <c r="BR793" s="0"/>
    </row>
    <row r="794" customFormat="false" ht="12.75" hidden="false" customHeight="false" outlineLevel="0" collapsed="false">
      <c r="BR794" s="0"/>
    </row>
    <row r="795" customFormat="false" ht="12.75" hidden="false" customHeight="false" outlineLevel="0" collapsed="false">
      <c r="BR795" s="0"/>
    </row>
    <row r="796" customFormat="false" ht="12.75" hidden="false" customHeight="false" outlineLevel="0" collapsed="false">
      <c r="BR796" s="0"/>
    </row>
    <row r="797" customFormat="false" ht="12.75" hidden="false" customHeight="false" outlineLevel="0" collapsed="false">
      <c r="BR797" s="0"/>
    </row>
    <row r="798" customFormat="false" ht="12.75" hidden="false" customHeight="false" outlineLevel="0" collapsed="false">
      <c r="BR798" s="0"/>
    </row>
    <row r="799" customFormat="false" ht="12.75" hidden="false" customHeight="false" outlineLevel="0" collapsed="false">
      <c r="BR799" s="0"/>
    </row>
    <row r="800" customFormat="false" ht="12.75" hidden="false" customHeight="false" outlineLevel="0" collapsed="false">
      <c r="BR800" s="0"/>
    </row>
    <row r="801" customFormat="false" ht="12.75" hidden="false" customHeight="false" outlineLevel="0" collapsed="false">
      <c r="BR801" s="0"/>
    </row>
    <row r="802" customFormat="false" ht="12.75" hidden="false" customHeight="false" outlineLevel="0" collapsed="false">
      <c r="BR802" s="0"/>
    </row>
    <row r="803" customFormat="false" ht="12.75" hidden="false" customHeight="false" outlineLevel="0" collapsed="false">
      <c r="BR803" s="0"/>
    </row>
    <row r="804" customFormat="false" ht="12.75" hidden="false" customHeight="false" outlineLevel="0" collapsed="false">
      <c r="BR804" s="0"/>
    </row>
    <row r="805" customFormat="false" ht="12.75" hidden="false" customHeight="false" outlineLevel="0" collapsed="false">
      <c r="BR805" s="0"/>
    </row>
    <row r="806" customFormat="false" ht="12.75" hidden="false" customHeight="false" outlineLevel="0" collapsed="false">
      <c r="BR806" s="0"/>
    </row>
    <row r="807" customFormat="false" ht="12.75" hidden="false" customHeight="false" outlineLevel="0" collapsed="false">
      <c r="BR807" s="0"/>
    </row>
    <row r="808" customFormat="false" ht="12.75" hidden="false" customHeight="false" outlineLevel="0" collapsed="false">
      <c r="BR808" s="0"/>
    </row>
    <row r="809" customFormat="false" ht="12.75" hidden="false" customHeight="false" outlineLevel="0" collapsed="false">
      <c r="BR809" s="0"/>
    </row>
    <row r="810" customFormat="false" ht="12.75" hidden="false" customHeight="false" outlineLevel="0" collapsed="false">
      <c r="BR810" s="0"/>
    </row>
    <row r="811" customFormat="false" ht="12.75" hidden="false" customHeight="false" outlineLevel="0" collapsed="false">
      <c r="BR811" s="0"/>
    </row>
    <row r="812" customFormat="false" ht="12.75" hidden="false" customHeight="false" outlineLevel="0" collapsed="false">
      <c r="BR812" s="0"/>
    </row>
    <row r="813" customFormat="false" ht="12.75" hidden="false" customHeight="false" outlineLevel="0" collapsed="false">
      <c r="BR813" s="0"/>
    </row>
    <row r="814" customFormat="false" ht="12.75" hidden="false" customHeight="false" outlineLevel="0" collapsed="false">
      <c r="BR814" s="0"/>
    </row>
    <row r="815" customFormat="false" ht="12.75" hidden="false" customHeight="false" outlineLevel="0" collapsed="false">
      <c r="BR815" s="0"/>
    </row>
    <row r="816" customFormat="false" ht="12.75" hidden="false" customHeight="false" outlineLevel="0" collapsed="false">
      <c r="BR816" s="0"/>
    </row>
    <row r="817" customFormat="false" ht="12.75" hidden="false" customHeight="false" outlineLevel="0" collapsed="false">
      <c r="BR817" s="0"/>
    </row>
    <row r="818" customFormat="false" ht="12.75" hidden="false" customHeight="false" outlineLevel="0" collapsed="false">
      <c r="BR818" s="0"/>
    </row>
    <row r="819" customFormat="false" ht="12.75" hidden="false" customHeight="false" outlineLevel="0" collapsed="false">
      <c r="BR819" s="0"/>
    </row>
    <row r="820" customFormat="false" ht="12.75" hidden="false" customHeight="false" outlineLevel="0" collapsed="false">
      <c r="BR820" s="0"/>
    </row>
    <row r="821" customFormat="false" ht="12.75" hidden="false" customHeight="false" outlineLevel="0" collapsed="false">
      <c r="BR821" s="0"/>
    </row>
    <row r="822" customFormat="false" ht="12.75" hidden="false" customHeight="false" outlineLevel="0" collapsed="false">
      <c r="BR822" s="0"/>
    </row>
    <row r="823" customFormat="false" ht="12.75" hidden="false" customHeight="false" outlineLevel="0" collapsed="false">
      <c r="BR823" s="0"/>
    </row>
    <row r="824" customFormat="false" ht="12.75" hidden="false" customHeight="false" outlineLevel="0" collapsed="false">
      <c r="BR824" s="0"/>
    </row>
    <row r="825" customFormat="false" ht="12.75" hidden="false" customHeight="false" outlineLevel="0" collapsed="false">
      <c r="BR825" s="0"/>
    </row>
    <row r="826" customFormat="false" ht="12.75" hidden="false" customHeight="false" outlineLevel="0" collapsed="false">
      <c r="BR826" s="0"/>
    </row>
    <row r="827" customFormat="false" ht="12.75" hidden="false" customHeight="false" outlineLevel="0" collapsed="false">
      <c r="BR827" s="0"/>
    </row>
    <row r="828" customFormat="false" ht="12.75" hidden="false" customHeight="false" outlineLevel="0" collapsed="false">
      <c r="BR828" s="0"/>
    </row>
    <row r="829" customFormat="false" ht="12.75" hidden="false" customHeight="false" outlineLevel="0" collapsed="false">
      <c r="BR829" s="0"/>
    </row>
    <row r="830" customFormat="false" ht="12.75" hidden="false" customHeight="false" outlineLevel="0" collapsed="false">
      <c r="BR830" s="0"/>
    </row>
    <row r="831" customFormat="false" ht="12.75" hidden="false" customHeight="false" outlineLevel="0" collapsed="false">
      <c r="BR831" s="0"/>
    </row>
    <row r="832" customFormat="false" ht="12.75" hidden="false" customHeight="false" outlineLevel="0" collapsed="false">
      <c r="BR832" s="0"/>
    </row>
    <row r="833" customFormat="false" ht="12.75" hidden="false" customHeight="false" outlineLevel="0" collapsed="false">
      <c r="BR833" s="0"/>
    </row>
    <row r="834" customFormat="false" ht="12.75" hidden="false" customHeight="false" outlineLevel="0" collapsed="false">
      <c r="BR834" s="0"/>
    </row>
    <row r="835" customFormat="false" ht="12.75" hidden="false" customHeight="false" outlineLevel="0" collapsed="false">
      <c r="BR835" s="0"/>
    </row>
    <row r="836" customFormat="false" ht="12.75" hidden="false" customHeight="false" outlineLevel="0" collapsed="false">
      <c r="BR836" s="0"/>
    </row>
    <row r="837" customFormat="false" ht="12.75" hidden="false" customHeight="false" outlineLevel="0" collapsed="false">
      <c r="BR837" s="0"/>
    </row>
    <row r="838" customFormat="false" ht="12.75" hidden="false" customHeight="false" outlineLevel="0" collapsed="false">
      <c r="BR838" s="0"/>
    </row>
    <row r="839" customFormat="false" ht="12.75" hidden="false" customHeight="false" outlineLevel="0" collapsed="false">
      <c r="BR839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E11" activeCellId="0" sqref="E1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36" width="9.14"/>
    <col collapsed="false" customWidth="true" hidden="false" outlineLevel="0" max="2" min="2" style="155" width="13.7"/>
    <col collapsed="false" customWidth="true" hidden="false" outlineLevel="0" max="3" min="3" style="237" width="13.99"/>
    <col collapsed="false" customWidth="true" hidden="false" outlineLevel="0" max="4" min="4" style="238" width="16.28"/>
    <col collapsed="false" customWidth="true" hidden="false" outlineLevel="0" max="5" min="5" style="239" width="16.99"/>
    <col collapsed="false" customWidth="true" hidden="false" outlineLevel="0" max="6" min="6" style="239" width="15.13"/>
    <col collapsed="false" customWidth="true" hidden="false" outlineLevel="0" max="7" min="7" style="239" width="15.85"/>
    <col collapsed="false" customWidth="true" hidden="false" outlineLevel="0" max="8" min="8" style="239" width="16.13"/>
    <col collapsed="false" customWidth="true" hidden="false" outlineLevel="0" max="9" min="9" style="239" width="16.84"/>
    <col collapsed="false" customWidth="true" hidden="false" outlineLevel="0" max="10" min="10" style="239" width="15.41"/>
    <col collapsed="false" customWidth="true" hidden="false" outlineLevel="0" max="11" min="11" style="239" width="16.13"/>
    <col collapsed="false" customWidth="false" hidden="false" outlineLevel="0" max="14" min="12" style="236" width="9.14"/>
    <col collapsed="false" customWidth="true" hidden="false" outlineLevel="0" max="15" min="15" style="236" width="16.99"/>
    <col collapsed="false" customWidth="false" hidden="false" outlineLevel="0" max="257" min="16" style="236" width="9.14"/>
  </cols>
  <sheetData>
    <row r="1" customFormat="false" ht="25.5" hidden="false" customHeight="true" outlineLevel="0" collapsed="false">
      <c r="A1" s="240"/>
      <c r="B1" s="241" t="s">
        <v>49</v>
      </c>
      <c r="C1" s="242" t="s">
        <v>34</v>
      </c>
      <c r="D1" s="243" t="s">
        <v>34</v>
      </c>
      <c r="E1" s="244"/>
      <c r="F1" s="244"/>
      <c r="G1" s="244"/>
      <c r="H1" s="244"/>
      <c r="I1" s="244"/>
      <c r="J1" s="244"/>
      <c r="K1" s="244"/>
      <c r="L1" s="240"/>
      <c r="M1" s="240"/>
      <c r="N1" s="240"/>
      <c r="O1" s="233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  <c r="FK1" s="240"/>
      <c r="FL1" s="240"/>
      <c r="FM1" s="240"/>
      <c r="FN1" s="240"/>
      <c r="FO1" s="240"/>
      <c r="FP1" s="240"/>
      <c r="FQ1" s="240"/>
      <c r="FR1" s="240"/>
      <c r="FS1" s="240"/>
      <c r="FT1" s="240"/>
      <c r="FU1" s="240"/>
      <c r="FV1" s="240"/>
      <c r="FW1" s="240"/>
      <c r="FX1" s="240"/>
      <c r="FY1" s="240"/>
      <c r="FZ1" s="240"/>
      <c r="GA1" s="240"/>
      <c r="GB1" s="240"/>
      <c r="GC1" s="240"/>
      <c r="GD1" s="240"/>
      <c r="GE1" s="240"/>
      <c r="GF1" s="240"/>
      <c r="GG1" s="240"/>
      <c r="GH1" s="240"/>
      <c r="GI1" s="240"/>
      <c r="GJ1" s="240"/>
      <c r="GK1" s="240"/>
      <c r="GL1" s="240"/>
      <c r="GM1" s="240"/>
      <c r="GN1" s="240"/>
      <c r="GO1" s="240"/>
      <c r="GP1" s="240"/>
      <c r="GQ1" s="240"/>
      <c r="GR1" s="240"/>
      <c r="GS1" s="240"/>
      <c r="GT1" s="240"/>
      <c r="GU1" s="240"/>
      <c r="GV1" s="240"/>
      <c r="GW1" s="240"/>
      <c r="GX1" s="240"/>
      <c r="GY1" s="240"/>
      <c r="GZ1" s="240"/>
      <c r="HA1" s="240"/>
      <c r="HB1" s="240"/>
      <c r="HC1" s="240"/>
      <c r="HD1" s="240"/>
      <c r="HE1" s="240"/>
      <c r="HF1" s="240"/>
      <c r="HG1" s="240"/>
      <c r="HH1" s="240"/>
      <c r="HI1" s="240"/>
      <c r="HJ1" s="240"/>
      <c r="HK1" s="240"/>
      <c r="HL1" s="240"/>
      <c r="HM1" s="240"/>
      <c r="HN1" s="240"/>
      <c r="HO1" s="240"/>
      <c r="HP1" s="240"/>
      <c r="HQ1" s="240"/>
      <c r="HR1" s="240"/>
      <c r="HS1" s="240"/>
      <c r="HT1" s="240"/>
      <c r="HU1" s="240"/>
      <c r="HV1" s="240"/>
      <c r="HW1" s="240"/>
      <c r="HX1" s="240"/>
      <c r="HY1" s="240"/>
      <c r="HZ1" s="240"/>
      <c r="IA1" s="240"/>
      <c r="IB1" s="240"/>
      <c r="IC1" s="240"/>
      <c r="ID1" s="240"/>
      <c r="IE1" s="240"/>
      <c r="IF1" s="240"/>
      <c r="IG1" s="240"/>
      <c r="IH1" s="240"/>
      <c r="II1" s="240"/>
      <c r="IJ1" s="240"/>
      <c r="IK1" s="240"/>
      <c r="IL1" s="240"/>
      <c r="IM1" s="240"/>
      <c r="IN1" s="240"/>
      <c r="IO1" s="240"/>
      <c r="IP1" s="240"/>
      <c r="IQ1" s="240"/>
      <c r="IR1" s="240"/>
      <c r="IS1" s="240"/>
      <c r="IT1" s="240"/>
      <c r="IU1" s="240"/>
      <c r="IV1" s="240"/>
      <c r="IW1" s="240"/>
    </row>
    <row r="2" customFormat="false" ht="11.25" hidden="false" customHeight="false" outlineLevel="0" collapsed="false">
      <c r="B2" s="155" t="n">
        <f aca="false">PricesM!B2</f>
        <v>36708</v>
      </c>
      <c r="C2" s="237" t="n">
        <v>10</v>
      </c>
      <c r="D2" s="238" t="n">
        <v>0.1</v>
      </c>
      <c r="E2" s="245"/>
      <c r="F2" s="245"/>
      <c r="G2" s="245"/>
      <c r="H2" s="245"/>
      <c r="I2" s="245"/>
      <c r="J2" s="245"/>
      <c r="K2" s="245"/>
      <c r="O2" s="233"/>
    </row>
    <row r="3" customFormat="false" ht="11.25" hidden="false" customHeight="false" outlineLevel="0" collapsed="false">
      <c r="B3" s="155" t="n">
        <f aca="false">B2+7</f>
        <v>36715</v>
      </c>
      <c r="C3" s="237" t="n">
        <v>10</v>
      </c>
      <c r="D3" s="238" t="n">
        <v>0.1</v>
      </c>
      <c r="E3" s="245"/>
      <c r="F3" s="245"/>
      <c r="G3" s="245"/>
      <c r="H3" s="245"/>
      <c r="I3" s="245"/>
      <c r="J3" s="245"/>
      <c r="K3" s="245"/>
      <c r="O3" s="233"/>
    </row>
    <row r="4" customFormat="false" ht="11.25" hidden="false" customHeight="false" outlineLevel="0" collapsed="false">
      <c r="B4" s="155" t="n">
        <f aca="false">B3+7</f>
        <v>36722</v>
      </c>
      <c r="C4" s="237" t="n">
        <v>10</v>
      </c>
      <c r="D4" s="238" t="n">
        <v>0.1</v>
      </c>
      <c r="E4" s="245"/>
      <c r="F4" s="245"/>
      <c r="G4" s="245"/>
      <c r="H4" s="245"/>
      <c r="I4" s="245"/>
      <c r="J4" s="245"/>
      <c r="K4" s="245"/>
      <c r="O4" s="233"/>
    </row>
    <row r="5" customFormat="false" ht="11.25" hidden="false" customHeight="false" outlineLevel="0" collapsed="false">
      <c r="B5" s="155" t="n">
        <f aca="false">B4+7</f>
        <v>36729</v>
      </c>
      <c r="C5" s="237" t="n">
        <v>10</v>
      </c>
      <c r="D5" s="238" t="n">
        <v>0.1</v>
      </c>
      <c r="E5" s="245"/>
      <c r="F5" s="245"/>
      <c r="G5" s="245"/>
      <c r="H5" s="245"/>
      <c r="I5" s="245"/>
      <c r="J5" s="245"/>
      <c r="K5" s="245"/>
      <c r="O5" s="233"/>
    </row>
    <row r="6" customFormat="false" ht="11.25" hidden="false" customHeight="false" outlineLevel="0" collapsed="false">
      <c r="B6" s="155" t="n">
        <f aca="false">B5+7</f>
        <v>36736</v>
      </c>
      <c r="C6" s="237" t="n">
        <v>10</v>
      </c>
      <c r="D6" s="238" t="n">
        <v>0.1</v>
      </c>
      <c r="E6" s="245"/>
      <c r="F6" s="245"/>
      <c r="G6" s="245"/>
      <c r="H6" s="245"/>
      <c r="I6" s="245"/>
      <c r="J6" s="245"/>
      <c r="K6" s="245"/>
      <c r="O6" s="233"/>
    </row>
    <row r="7" customFormat="false" ht="11.25" hidden="false" customHeight="false" outlineLevel="0" collapsed="false">
      <c r="B7" s="155" t="n">
        <f aca="false">B6+7</f>
        <v>36743</v>
      </c>
      <c r="C7" s="237" t="n">
        <v>10</v>
      </c>
      <c r="D7" s="238" t="n">
        <v>0.1</v>
      </c>
      <c r="E7" s="245"/>
      <c r="F7" s="245"/>
      <c r="G7" s="245"/>
      <c r="H7" s="245"/>
      <c r="I7" s="245"/>
      <c r="J7" s="245"/>
      <c r="K7" s="245"/>
      <c r="O7" s="233"/>
    </row>
    <row r="8" customFormat="false" ht="11.25" hidden="false" customHeight="false" outlineLevel="0" collapsed="false">
      <c r="B8" s="155" t="n">
        <f aca="false">B7+7</f>
        <v>36750</v>
      </c>
      <c r="C8" s="237" t="n">
        <v>10</v>
      </c>
      <c r="D8" s="238" t="n">
        <v>0.1</v>
      </c>
      <c r="E8" s="245"/>
      <c r="F8" s="245"/>
      <c r="G8" s="245"/>
      <c r="H8" s="245"/>
      <c r="I8" s="245"/>
      <c r="J8" s="245"/>
      <c r="K8" s="245"/>
      <c r="O8" s="233"/>
    </row>
    <row r="9" customFormat="false" ht="11.25" hidden="false" customHeight="false" outlineLevel="0" collapsed="false">
      <c r="B9" s="155" t="n">
        <f aca="false">B8+7</f>
        <v>36757</v>
      </c>
      <c r="C9" s="237" t="n">
        <v>10</v>
      </c>
      <c r="D9" s="238" t="n">
        <v>0.1</v>
      </c>
      <c r="E9" s="245"/>
      <c r="F9" s="245"/>
      <c r="G9" s="245"/>
      <c r="H9" s="245"/>
      <c r="I9" s="245"/>
      <c r="J9" s="245"/>
      <c r="K9" s="245"/>
      <c r="O9" s="233"/>
    </row>
    <row r="10" customFormat="false" ht="11.25" hidden="false" customHeight="false" outlineLevel="0" collapsed="false">
      <c r="B10" s="155" t="n">
        <f aca="false">B9+7</f>
        <v>36764</v>
      </c>
      <c r="C10" s="237" t="n">
        <v>10</v>
      </c>
      <c r="D10" s="238" t="n">
        <v>0.1</v>
      </c>
      <c r="E10" s="245"/>
      <c r="F10" s="245"/>
      <c r="G10" s="245"/>
      <c r="H10" s="245"/>
      <c r="I10" s="245"/>
      <c r="J10" s="245"/>
      <c r="K10" s="245"/>
      <c r="O10" s="233"/>
    </row>
    <row r="11" customFormat="false" ht="11.25" hidden="false" customHeight="false" outlineLevel="0" collapsed="false">
      <c r="B11" s="155" t="n">
        <f aca="false">B10+7</f>
        <v>36771</v>
      </c>
      <c r="C11" s="237" t="n">
        <v>10</v>
      </c>
      <c r="D11" s="238" t="n">
        <v>0.1</v>
      </c>
      <c r="E11" s="245"/>
      <c r="F11" s="245"/>
      <c r="G11" s="245"/>
      <c r="H11" s="245"/>
      <c r="I11" s="245"/>
      <c r="J11" s="245"/>
      <c r="K11" s="245"/>
      <c r="O11" s="233"/>
    </row>
    <row r="12" customFormat="false" ht="11.25" hidden="false" customHeight="false" outlineLevel="0" collapsed="false">
      <c r="B12" s="155" t="n">
        <f aca="false">B11+7</f>
        <v>36778</v>
      </c>
      <c r="C12" s="237" t="n">
        <v>10</v>
      </c>
      <c r="D12" s="238" t="n">
        <v>0.1</v>
      </c>
      <c r="E12" s="245"/>
      <c r="F12" s="245"/>
      <c r="G12" s="245"/>
      <c r="H12" s="245"/>
      <c r="I12" s="245"/>
      <c r="J12" s="245"/>
      <c r="K12" s="245"/>
      <c r="O12" s="233"/>
    </row>
    <row r="13" customFormat="false" ht="11.25" hidden="false" customHeight="false" outlineLevel="0" collapsed="false">
      <c r="B13" s="155" t="n">
        <f aca="false">B12+7</f>
        <v>36785</v>
      </c>
      <c r="C13" s="237" t="n">
        <v>10</v>
      </c>
      <c r="D13" s="238" t="n">
        <v>0.1</v>
      </c>
      <c r="E13" s="245"/>
      <c r="F13" s="245"/>
      <c r="G13" s="245"/>
      <c r="H13" s="245"/>
      <c r="I13" s="245"/>
      <c r="J13" s="245"/>
      <c r="K13" s="245"/>
      <c r="O13" s="233"/>
    </row>
    <row r="14" customFormat="false" ht="11.25" hidden="false" customHeight="false" outlineLevel="0" collapsed="false">
      <c r="B14" s="155" t="n">
        <f aca="false">B13+7</f>
        <v>36792</v>
      </c>
      <c r="C14" s="237" t="n">
        <v>10</v>
      </c>
      <c r="D14" s="238" t="n">
        <v>0.1</v>
      </c>
      <c r="E14" s="245"/>
      <c r="F14" s="245"/>
      <c r="G14" s="245"/>
      <c r="H14" s="245"/>
      <c r="I14" s="245"/>
      <c r="J14" s="245"/>
      <c r="K14" s="245"/>
      <c r="O14" s="233"/>
    </row>
    <row r="15" customFormat="false" ht="11.25" hidden="false" customHeight="false" outlineLevel="0" collapsed="false">
      <c r="B15" s="155" t="n">
        <f aca="false">B14+7</f>
        <v>36799</v>
      </c>
      <c r="C15" s="237" t="n">
        <v>10</v>
      </c>
      <c r="D15" s="238" t="n">
        <v>0.1</v>
      </c>
      <c r="E15" s="245"/>
      <c r="F15" s="245"/>
      <c r="G15" s="245"/>
      <c r="H15" s="245"/>
      <c r="I15" s="245"/>
      <c r="J15" s="245"/>
      <c r="K15" s="245"/>
      <c r="O15" s="233"/>
    </row>
    <row r="16" customFormat="false" ht="11.25" hidden="false" customHeight="false" outlineLevel="0" collapsed="false">
      <c r="B16" s="155" t="n">
        <f aca="false">B15+7</f>
        <v>36806</v>
      </c>
      <c r="C16" s="237" t="n">
        <v>10</v>
      </c>
      <c r="D16" s="238" t="n">
        <v>0.1</v>
      </c>
      <c r="E16" s="245"/>
      <c r="F16" s="245"/>
      <c r="G16" s="245"/>
      <c r="H16" s="245"/>
      <c r="I16" s="245"/>
      <c r="J16" s="245"/>
      <c r="K16" s="245"/>
      <c r="O16" s="233"/>
    </row>
    <row r="17" customFormat="false" ht="11.25" hidden="false" customHeight="false" outlineLevel="0" collapsed="false">
      <c r="B17" s="155" t="n">
        <f aca="false">B16+7</f>
        <v>36813</v>
      </c>
      <c r="C17" s="237" t="n">
        <v>10</v>
      </c>
      <c r="D17" s="238" t="n">
        <v>0.1</v>
      </c>
      <c r="E17" s="245"/>
      <c r="F17" s="245"/>
      <c r="G17" s="245"/>
      <c r="H17" s="245"/>
      <c r="I17" s="245"/>
      <c r="J17" s="245"/>
      <c r="K17" s="245"/>
      <c r="O17" s="233"/>
    </row>
    <row r="18" customFormat="false" ht="11.25" hidden="false" customHeight="false" outlineLevel="0" collapsed="false">
      <c r="B18" s="155" t="n">
        <f aca="false">B17+7</f>
        <v>36820</v>
      </c>
      <c r="C18" s="237" t="n">
        <v>10</v>
      </c>
      <c r="D18" s="238" t="n">
        <v>0.1</v>
      </c>
      <c r="E18" s="245"/>
      <c r="F18" s="245"/>
      <c r="G18" s="245"/>
      <c r="H18" s="245"/>
      <c r="I18" s="245"/>
      <c r="J18" s="245"/>
      <c r="K18" s="245"/>
      <c r="O18" s="233"/>
    </row>
    <row r="19" customFormat="false" ht="11.25" hidden="false" customHeight="false" outlineLevel="0" collapsed="false">
      <c r="B19" s="155" t="n">
        <f aca="false">B18+7</f>
        <v>36827</v>
      </c>
      <c r="C19" s="237" t="n">
        <v>10</v>
      </c>
      <c r="D19" s="238" t="n">
        <v>0.1</v>
      </c>
      <c r="E19" s="245"/>
      <c r="F19" s="245"/>
      <c r="G19" s="245"/>
      <c r="H19" s="245"/>
      <c r="I19" s="245"/>
      <c r="J19" s="245"/>
      <c r="K19" s="245"/>
    </row>
    <row r="20" customFormat="false" ht="11.25" hidden="false" customHeight="false" outlineLevel="0" collapsed="false">
      <c r="B20" s="155" t="n">
        <f aca="false">B19+7</f>
        <v>36834</v>
      </c>
      <c r="C20" s="237" t="n">
        <v>10</v>
      </c>
      <c r="D20" s="238" t="n">
        <v>0.1</v>
      </c>
      <c r="E20" s="245"/>
      <c r="F20" s="245"/>
      <c r="G20" s="245"/>
      <c r="H20" s="245"/>
      <c r="I20" s="245"/>
      <c r="J20" s="245"/>
      <c r="K20" s="245"/>
    </row>
    <row r="21" customFormat="false" ht="11.25" hidden="false" customHeight="false" outlineLevel="0" collapsed="false">
      <c r="B21" s="155" t="n">
        <f aca="false">B20+7</f>
        <v>36841</v>
      </c>
      <c r="C21" s="237" t="n">
        <v>10</v>
      </c>
      <c r="D21" s="238" t="n">
        <v>0.1</v>
      </c>
      <c r="E21" s="245"/>
      <c r="F21" s="245"/>
      <c r="G21" s="245"/>
      <c r="H21" s="245"/>
      <c r="I21" s="245"/>
      <c r="J21" s="245"/>
      <c r="K21" s="245"/>
    </row>
    <row r="22" customFormat="false" ht="11.25" hidden="false" customHeight="false" outlineLevel="0" collapsed="false">
      <c r="B22" s="155" t="n">
        <f aca="false">B21+7</f>
        <v>36848</v>
      </c>
      <c r="C22" s="237" t="n">
        <v>10</v>
      </c>
      <c r="D22" s="238" t="n">
        <v>0.1</v>
      </c>
      <c r="E22" s="245"/>
      <c r="F22" s="245"/>
      <c r="G22" s="245"/>
      <c r="H22" s="245"/>
      <c r="I22" s="245"/>
      <c r="J22" s="245"/>
      <c r="K22" s="245"/>
    </row>
    <row r="23" customFormat="false" ht="11.25" hidden="false" customHeight="false" outlineLevel="0" collapsed="false">
      <c r="B23" s="155" t="n">
        <f aca="false">B22+7</f>
        <v>36855</v>
      </c>
      <c r="C23" s="237" t="n">
        <v>10</v>
      </c>
      <c r="D23" s="238" t="n">
        <v>0.1</v>
      </c>
      <c r="E23" s="245"/>
      <c r="F23" s="245"/>
      <c r="G23" s="245"/>
      <c r="H23" s="245"/>
      <c r="I23" s="245"/>
      <c r="J23" s="245"/>
      <c r="K23" s="245"/>
    </row>
    <row r="24" customFormat="false" ht="11.25" hidden="false" customHeight="false" outlineLevel="0" collapsed="false">
      <c r="B24" s="155" t="n">
        <f aca="false">B23+7</f>
        <v>36862</v>
      </c>
      <c r="C24" s="237" t="n">
        <v>10</v>
      </c>
      <c r="D24" s="238" t="n">
        <v>0.1</v>
      </c>
      <c r="E24" s="245"/>
      <c r="F24" s="245"/>
      <c r="G24" s="245"/>
      <c r="H24" s="245"/>
      <c r="I24" s="245"/>
      <c r="J24" s="245"/>
      <c r="K24" s="245"/>
    </row>
    <row r="25" customFormat="false" ht="11.25" hidden="false" customHeight="false" outlineLevel="0" collapsed="false">
      <c r="B25" s="155" t="n">
        <f aca="false">B24+7</f>
        <v>36869</v>
      </c>
      <c r="C25" s="237" t="n">
        <v>10</v>
      </c>
      <c r="D25" s="238" t="n">
        <v>0.1</v>
      </c>
      <c r="E25" s="245"/>
      <c r="F25" s="245"/>
      <c r="G25" s="245"/>
      <c r="H25" s="245"/>
      <c r="I25" s="245"/>
      <c r="J25" s="245"/>
      <c r="K25" s="245"/>
    </row>
    <row r="26" customFormat="false" ht="11.25" hidden="false" customHeight="false" outlineLevel="0" collapsed="false">
      <c r="B26" s="155" t="n">
        <f aca="false">B25+7</f>
        <v>36876</v>
      </c>
      <c r="C26" s="237" t="n">
        <v>10</v>
      </c>
      <c r="D26" s="238" t="n">
        <v>0.1</v>
      </c>
      <c r="E26" s="245"/>
      <c r="F26" s="245"/>
      <c r="G26" s="245"/>
      <c r="H26" s="245"/>
      <c r="I26" s="245"/>
      <c r="J26" s="245"/>
      <c r="K26" s="245"/>
    </row>
    <row r="27" customFormat="false" ht="11.25" hidden="false" customHeight="false" outlineLevel="0" collapsed="false">
      <c r="B27" s="155" t="n">
        <f aca="false">B26+7</f>
        <v>36883</v>
      </c>
      <c r="C27" s="237" t="n">
        <v>10</v>
      </c>
      <c r="D27" s="238" t="n">
        <v>0.1</v>
      </c>
      <c r="E27" s="245"/>
      <c r="F27" s="245"/>
      <c r="G27" s="245"/>
      <c r="H27" s="245"/>
      <c r="I27" s="245"/>
      <c r="J27" s="245"/>
      <c r="K27" s="245"/>
    </row>
    <row r="28" customFormat="false" ht="11.25" hidden="false" customHeight="false" outlineLevel="0" collapsed="false">
      <c r="B28" s="155" t="n">
        <f aca="false">B27+7</f>
        <v>36890</v>
      </c>
      <c r="C28" s="237" t="n">
        <v>10</v>
      </c>
      <c r="D28" s="238" t="n">
        <v>0.1</v>
      </c>
      <c r="E28" s="245"/>
      <c r="F28" s="245"/>
      <c r="G28" s="245"/>
      <c r="H28" s="245"/>
      <c r="I28" s="245"/>
      <c r="J28" s="245"/>
      <c r="K28" s="245"/>
    </row>
    <row r="29" customFormat="false" ht="11.25" hidden="false" customHeight="false" outlineLevel="0" collapsed="false">
      <c r="B29" s="155" t="n">
        <f aca="false">B28+7</f>
        <v>36897</v>
      </c>
      <c r="C29" s="237" t="n">
        <v>10</v>
      </c>
      <c r="D29" s="238" t="n">
        <v>0.1</v>
      </c>
      <c r="E29" s="245"/>
      <c r="F29" s="245"/>
      <c r="G29" s="245"/>
      <c r="H29" s="245"/>
      <c r="I29" s="245"/>
      <c r="J29" s="245"/>
      <c r="K29" s="245"/>
    </row>
    <row r="30" customFormat="false" ht="11.25" hidden="false" customHeight="false" outlineLevel="0" collapsed="false">
      <c r="B30" s="155" t="n">
        <f aca="false">B29+7</f>
        <v>36904</v>
      </c>
      <c r="C30" s="237" t="n">
        <v>10</v>
      </c>
      <c r="D30" s="238" t="n">
        <v>0.1</v>
      </c>
      <c r="E30" s="245"/>
      <c r="F30" s="245"/>
      <c r="G30" s="245"/>
      <c r="H30" s="245"/>
      <c r="I30" s="245"/>
      <c r="J30" s="245"/>
      <c r="K30" s="245"/>
    </row>
    <row r="31" customFormat="false" ht="11.25" hidden="false" customHeight="false" outlineLevel="0" collapsed="false">
      <c r="B31" s="155" t="n">
        <f aca="false">B30+7</f>
        <v>36911</v>
      </c>
      <c r="C31" s="237" t="n">
        <v>10</v>
      </c>
      <c r="D31" s="238" t="n">
        <v>0.1</v>
      </c>
      <c r="E31" s="245"/>
      <c r="F31" s="245"/>
      <c r="G31" s="245"/>
      <c r="H31" s="245"/>
      <c r="I31" s="245"/>
      <c r="J31" s="245"/>
      <c r="K31" s="245"/>
    </row>
    <row r="32" customFormat="false" ht="11.25" hidden="false" customHeight="false" outlineLevel="0" collapsed="false">
      <c r="B32" s="155" t="n">
        <f aca="false">B31+7</f>
        <v>36918</v>
      </c>
      <c r="C32" s="237" t="n">
        <v>10</v>
      </c>
      <c r="D32" s="238" t="n">
        <v>0.1</v>
      </c>
      <c r="E32" s="245"/>
      <c r="F32" s="245"/>
      <c r="G32" s="245"/>
      <c r="H32" s="245"/>
      <c r="I32" s="245"/>
      <c r="J32" s="245"/>
      <c r="K32" s="245"/>
    </row>
    <row r="33" customFormat="false" ht="11.25" hidden="false" customHeight="false" outlineLevel="0" collapsed="false">
      <c r="B33" s="155" t="n">
        <f aca="false">B32+7</f>
        <v>36925</v>
      </c>
      <c r="C33" s="237" t="n">
        <v>10</v>
      </c>
      <c r="D33" s="238" t="n">
        <v>0.1</v>
      </c>
      <c r="E33" s="245"/>
      <c r="F33" s="245"/>
      <c r="G33" s="245"/>
      <c r="H33" s="245"/>
      <c r="I33" s="245"/>
      <c r="J33" s="245"/>
      <c r="K33" s="245"/>
    </row>
    <row r="34" customFormat="false" ht="11.25" hidden="false" customHeight="false" outlineLevel="0" collapsed="false">
      <c r="B34" s="155" t="n">
        <f aca="false">B33+7</f>
        <v>36932</v>
      </c>
      <c r="C34" s="237" t="n">
        <v>10</v>
      </c>
      <c r="D34" s="238" t="n">
        <v>0.1</v>
      </c>
      <c r="E34" s="245"/>
      <c r="F34" s="245"/>
      <c r="G34" s="245"/>
      <c r="H34" s="245"/>
      <c r="I34" s="245"/>
      <c r="J34" s="245"/>
      <c r="K34" s="245"/>
    </row>
    <row r="35" customFormat="false" ht="11.25" hidden="false" customHeight="false" outlineLevel="0" collapsed="false">
      <c r="B35" s="155" t="n">
        <f aca="false">B34+7</f>
        <v>36939</v>
      </c>
      <c r="C35" s="237" t="n">
        <v>10</v>
      </c>
      <c r="D35" s="238" t="n">
        <v>0.1</v>
      </c>
      <c r="E35" s="245"/>
      <c r="F35" s="245"/>
      <c r="G35" s="245"/>
      <c r="H35" s="245"/>
      <c r="I35" s="245"/>
      <c r="J35" s="245"/>
      <c r="K35" s="245"/>
    </row>
    <row r="36" customFormat="false" ht="11.25" hidden="false" customHeight="false" outlineLevel="0" collapsed="false">
      <c r="B36" s="155" t="n">
        <f aca="false">B35+7</f>
        <v>36946</v>
      </c>
      <c r="C36" s="237" t="n">
        <v>10</v>
      </c>
      <c r="D36" s="238" t="n">
        <v>0.1</v>
      </c>
      <c r="E36" s="245"/>
      <c r="F36" s="245"/>
      <c r="G36" s="245"/>
      <c r="H36" s="245"/>
      <c r="I36" s="245"/>
      <c r="J36" s="245"/>
      <c r="K36" s="245"/>
    </row>
    <row r="37" customFormat="false" ht="11.25" hidden="false" customHeight="false" outlineLevel="0" collapsed="false">
      <c r="B37" s="155" t="n">
        <f aca="false">B36+7</f>
        <v>36953</v>
      </c>
      <c r="C37" s="237" t="n">
        <v>10</v>
      </c>
      <c r="D37" s="238" t="n">
        <v>0.1</v>
      </c>
      <c r="E37" s="245"/>
      <c r="F37" s="245"/>
      <c r="G37" s="245"/>
      <c r="H37" s="245"/>
      <c r="I37" s="245"/>
      <c r="J37" s="245"/>
      <c r="K37" s="245"/>
    </row>
    <row r="38" customFormat="false" ht="11.25" hidden="false" customHeight="false" outlineLevel="0" collapsed="false">
      <c r="B38" s="155" t="n">
        <f aca="false">B37+7</f>
        <v>36960</v>
      </c>
      <c r="C38" s="237" t="n">
        <v>10</v>
      </c>
      <c r="D38" s="238" t="n">
        <v>0.1</v>
      </c>
      <c r="E38" s="245"/>
      <c r="F38" s="245"/>
      <c r="G38" s="245"/>
      <c r="H38" s="245"/>
      <c r="I38" s="245"/>
      <c r="J38" s="245"/>
      <c r="K38" s="245"/>
    </row>
    <row r="39" customFormat="false" ht="11.25" hidden="false" customHeight="false" outlineLevel="0" collapsed="false">
      <c r="B39" s="155" t="n">
        <f aca="false">B38+7</f>
        <v>36967</v>
      </c>
      <c r="C39" s="237" t="n">
        <v>10</v>
      </c>
      <c r="D39" s="238" t="n">
        <v>0.1</v>
      </c>
      <c r="E39" s="245"/>
      <c r="F39" s="245"/>
      <c r="G39" s="245"/>
      <c r="H39" s="245"/>
      <c r="I39" s="245"/>
      <c r="J39" s="245"/>
      <c r="K39" s="245"/>
    </row>
    <row r="40" customFormat="false" ht="11.25" hidden="false" customHeight="false" outlineLevel="0" collapsed="false">
      <c r="B40" s="155" t="n">
        <f aca="false">B39+7</f>
        <v>36974</v>
      </c>
      <c r="C40" s="237" t="n">
        <v>10</v>
      </c>
      <c r="D40" s="238" t="n">
        <v>0.1</v>
      </c>
      <c r="E40" s="245"/>
      <c r="F40" s="245"/>
      <c r="G40" s="245"/>
      <c r="H40" s="245"/>
      <c r="I40" s="245"/>
      <c r="J40" s="245"/>
      <c r="K40" s="245"/>
    </row>
    <row r="41" customFormat="false" ht="11.25" hidden="false" customHeight="false" outlineLevel="0" collapsed="false">
      <c r="B41" s="155" t="n">
        <f aca="false">B40+7</f>
        <v>36981</v>
      </c>
      <c r="C41" s="237" t="n">
        <v>10</v>
      </c>
      <c r="D41" s="238" t="n">
        <v>0.1</v>
      </c>
      <c r="E41" s="245"/>
      <c r="F41" s="245"/>
      <c r="G41" s="245"/>
      <c r="H41" s="245"/>
      <c r="I41" s="245"/>
      <c r="J41" s="245"/>
      <c r="K41" s="245"/>
    </row>
    <row r="42" customFormat="false" ht="11.25" hidden="false" customHeight="false" outlineLevel="0" collapsed="false">
      <c r="B42" s="155" t="n">
        <f aca="false">B41+7</f>
        <v>36988</v>
      </c>
      <c r="C42" s="237" t="n">
        <v>10</v>
      </c>
      <c r="D42" s="238" t="n">
        <v>0.1</v>
      </c>
      <c r="E42" s="245"/>
      <c r="F42" s="245"/>
      <c r="G42" s="245"/>
      <c r="H42" s="245"/>
      <c r="I42" s="245"/>
      <c r="J42" s="245"/>
      <c r="K42" s="245"/>
    </row>
    <row r="43" customFormat="false" ht="11.25" hidden="false" customHeight="false" outlineLevel="0" collapsed="false">
      <c r="B43" s="155" t="n">
        <f aca="false">B42+7</f>
        <v>36995</v>
      </c>
      <c r="C43" s="237" t="n">
        <v>10</v>
      </c>
      <c r="D43" s="238" t="n">
        <v>0.1</v>
      </c>
      <c r="E43" s="245"/>
      <c r="F43" s="245"/>
      <c r="G43" s="245"/>
      <c r="H43" s="245"/>
      <c r="I43" s="245"/>
      <c r="J43" s="245"/>
      <c r="K43" s="245"/>
    </row>
    <row r="44" customFormat="false" ht="11.25" hidden="false" customHeight="false" outlineLevel="0" collapsed="false">
      <c r="B44" s="155" t="n">
        <f aca="false">B43+7</f>
        <v>37002</v>
      </c>
      <c r="C44" s="237" t="n">
        <v>10</v>
      </c>
      <c r="D44" s="238" t="n">
        <v>0.1</v>
      </c>
      <c r="E44" s="245"/>
      <c r="F44" s="245"/>
      <c r="G44" s="245"/>
      <c r="H44" s="245"/>
      <c r="I44" s="245"/>
      <c r="J44" s="245"/>
      <c r="K44" s="245"/>
    </row>
    <row r="45" customFormat="false" ht="11.25" hidden="false" customHeight="false" outlineLevel="0" collapsed="false">
      <c r="B45" s="155" t="n">
        <f aca="false">B44+7</f>
        <v>37009</v>
      </c>
      <c r="C45" s="237" t="n">
        <v>10</v>
      </c>
      <c r="D45" s="238" t="n">
        <v>0.1</v>
      </c>
      <c r="E45" s="245"/>
      <c r="F45" s="245"/>
      <c r="G45" s="245"/>
      <c r="H45" s="245"/>
      <c r="I45" s="245"/>
      <c r="J45" s="245"/>
      <c r="K45" s="245"/>
    </row>
    <row r="46" customFormat="false" ht="11.25" hidden="false" customHeight="false" outlineLevel="0" collapsed="false">
      <c r="B46" s="155" t="n">
        <f aca="false">B45+7</f>
        <v>37016</v>
      </c>
      <c r="C46" s="237" t="n">
        <v>10</v>
      </c>
      <c r="D46" s="238" t="n">
        <v>0.1</v>
      </c>
      <c r="E46" s="245"/>
      <c r="F46" s="245"/>
      <c r="G46" s="245"/>
      <c r="H46" s="245"/>
      <c r="I46" s="245"/>
      <c r="J46" s="245"/>
      <c r="K46" s="245"/>
    </row>
    <row r="47" customFormat="false" ht="11.25" hidden="false" customHeight="false" outlineLevel="0" collapsed="false">
      <c r="B47" s="155" t="n">
        <f aca="false">B46+7</f>
        <v>37023</v>
      </c>
      <c r="C47" s="237" t="n">
        <v>10</v>
      </c>
      <c r="D47" s="238" t="n">
        <v>0.1</v>
      </c>
      <c r="E47" s="245"/>
      <c r="F47" s="245"/>
      <c r="G47" s="245"/>
      <c r="H47" s="245"/>
      <c r="I47" s="245"/>
      <c r="J47" s="245"/>
      <c r="K47" s="245"/>
    </row>
    <row r="48" customFormat="false" ht="11.25" hidden="false" customHeight="false" outlineLevel="0" collapsed="false">
      <c r="B48" s="155" t="n">
        <f aca="false">B47+7</f>
        <v>37030</v>
      </c>
      <c r="C48" s="237" t="n">
        <v>10</v>
      </c>
      <c r="D48" s="238" t="n">
        <v>0.1</v>
      </c>
      <c r="E48" s="245"/>
      <c r="F48" s="245"/>
      <c r="G48" s="245"/>
      <c r="H48" s="245"/>
      <c r="I48" s="245"/>
      <c r="J48" s="245"/>
      <c r="K48" s="245"/>
    </row>
    <row r="49" customFormat="false" ht="11.25" hidden="false" customHeight="false" outlineLevel="0" collapsed="false">
      <c r="B49" s="155" t="n">
        <f aca="false">B48+7</f>
        <v>37037</v>
      </c>
      <c r="C49" s="237" t="n">
        <v>10</v>
      </c>
      <c r="D49" s="238" t="n">
        <v>0.1</v>
      </c>
      <c r="E49" s="245"/>
      <c r="F49" s="245"/>
      <c r="G49" s="245"/>
      <c r="H49" s="245"/>
      <c r="I49" s="245"/>
      <c r="J49" s="245"/>
      <c r="K49" s="245"/>
    </row>
    <row r="50" customFormat="false" ht="11.25" hidden="false" customHeight="false" outlineLevel="0" collapsed="false">
      <c r="B50" s="155" t="n">
        <f aca="false">B49+7</f>
        <v>37044</v>
      </c>
      <c r="C50" s="237" t="n">
        <v>10</v>
      </c>
      <c r="D50" s="238" t="n">
        <v>0.1</v>
      </c>
      <c r="E50" s="245"/>
      <c r="F50" s="245"/>
      <c r="G50" s="245"/>
      <c r="H50" s="245"/>
      <c r="I50" s="245"/>
      <c r="J50" s="245"/>
      <c r="K50" s="245"/>
    </row>
    <row r="51" customFormat="false" ht="11.25" hidden="false" customHeight="false" outlineLevel="0" collapsed="false">
      <c r="B51" s="155" t="n">
        <f aca="false">B50+7</f>
        <v>37051</v>
      </c>
      <c r="C51" s="237" t="n">
        <v>10</v>
      </c>
      <c r="D51" s="238" t="n">
        <v>0.1</v>
      </c>
      <c r="E51" s="245"/>
      <c r="F51" s="245"/>
      <c r="G51" s="245"/>
      <c r="H51" s="245"/>
      <c r="I51" s="245"/>
      <c r="J51" s="245"/>
      <c r="K51" s="245"/>
    </row>
    <row r="52" customFormat="false" ht="11.25" hidden="false" customHeight="false" outlineLevel="0" collapsed="false">
      <c r="B52" s="155" t="n">
        <f aca="false">B51+7</f>
        <v>37058</v>
      </c>
      <c r="C52" s="237" t="n">
        <v>10</v>
      </c>
      <c r="D52" s="238" t="n">
        <v>0.1</v>
      </c>
      <c r="E52" s="245"/>
      <c r="F52" s="245"/>
      <c r="G52" s="245"/>
      <c r="H52" s="245"/>
      <c r="I52" s="245"/>
      <c r="J52" s="245"/>
      <c r="K52" s="245"/>
    </row>
    <row r="53" customFormat="false" ht="11.25" hidden="false" customHeight="false" outlineLevel="0" collapsed="false">
      <c r="B53" s="155" t="n">
        <f aca="false">B52+7</f>
        <v>37065</v>
      </c>
      <c r="C53" s="237" t="n">
        <v>10</v>
      </c>
      <c r="D53" s="238" t="n">
        <v>0.1</v>
      </c>
      <c r="E53" s="245"/>
      <c r="F53" s="245"/>
      <c r="G53" s="245"/>
      <c r="H53" s="245"/>
      <c r="I53" s="245"/>
      <c r="J53" s="245"/>
      <c r="K53" s="245"/>
    </row>
    <row r="54" customFormat="false" ht="11.25" hidden="false" customHeight="false" outlineLevel="0" collapsed="false">
      <c r="B54" s="155" t="n">
        <f aca="false">B53+7</f>
        <v>37072</v>
      </c>
      <c r="C54" s="237" t="n">
        <v>10</v>
      </c>
      <c r="D54" s="238" t="n">
        <v>0.1</v>
      </c>
      <c r="E54" s="245"/>
      <c r="F54" s="245"/>
      <c r="G54" s="245"/>
      <c r="H54" s="245"/>
      <c r="I54" s="245"/>
      <c r="J54" s="245"/>
      <c r="K54" s="245"/>
    </row>
    <row r="55" customFormat="false" ht="11.25" hidden="false" customHeight="false" outlineLevel="0" collapsed="false">
      <c r="B55" s="155" t="n">
        <f aca="false">B54+7</f>
        <v>37079</v>
      </c>
      <c r="C55" s="237" t="n">
        <v>10</v>
      </c>
      <c r="D55" s="238" t="n">
        <v>0.1</v>
      </c>
      <c r="E55" s="245"/>
      <c r="F55" s="245"/>
      <c r="G55" s="245"/>
      <c r="H55" s="245"/>
      <c r="I55" s="245"/>
      <c r="J55" s="245"/>
      <c r="K55" s="245"/>
    </row>
    <row r="56" customFormat="false" ht="11.25" hidden="false" customHeight="false" outlineLevel="0" collapsed="false">
      <c r="B56" s="155" t="n">
        <f aca="false">B55+7</f>
        <v>37086</v>
      </c>
      <c r="C56" s="237" t="n">
        <v>10</v>
      </c>
      <c r="D56" s="238" t="n">
        <v>0.1</v>
      </c>
      <c r="E56" s="245"/>
      <c r="F56" s="245"/>
      <c r="G56" s="245"/>
      <c r="H56" s="245"/>
      <c r="I56" s="245"/>
      <c r="J56" s="245"/>
      <c r="K56" s="245"/>
    </row>
    <row r="57" customFormat="false" ht="11.25" hidden="false" customHeight="false" outlineLevel="0" collapsed="false">
      <c r="B57" s="155" t="n">
        <f aca="false">B56+7</f>
        <v>37093</v>
      </c>
      <c r="C57" s="237" t="n">
        <v>10</v>
      </c>
      <c r="D57" s="238" t="n">
        <v>0.1</v>
      </c>
      <c r="E57" s="245"/>
      <c r="F57" s="245"/>
      <c r="G57" s="245"/>
      <c r="H57" s="245"/>
      <c r="I57" s="245"/>
      <c r="J57" s="245"/>
      <c r="K57" s="245"/>
    </row>
    <row r="58" customFormat="false" ht="11.25" hidden="false" customHeight="false" outlineLevel="0" collapsed="false">
      <c r="B58" s="155" t="n">
        <f aca="false">B57+7</f>
        <v>37100</v>
      </c>
      <c r="C58" s="237" t="n">
        <v>10</v>
      </c>
      <c r="D58" s="238" t="n">
        <v>0.1</v>
      </c>
      <c r="E58" s="245"/>
      <c r="F58" s="245"/>
      <c r="G58" s="245"/>
      <c r="H58" s="245"/>
      <c r="I58" s="245"/>
      <c r="J58" s="245"/>
      <c r="K58" s="245"/>
    </row>
    <row r="59" customFormat="false" ht="11.25" hidden="false" customHeight="false" outlineLevel="0" collapsed="false">
      <c r="B59" s="155" t="n">
        <f aca="false">B58+7</f>
        <v>37107</v>
      </c>
      <c r="C59" s="237" t="n">
        <v>10</v>
      </c>
      <c r="D59" s="238" t="n">
        <v>0.1</v>
      </c>
      <c r="E59" s="245"/>
      <c r="F59" s="245"/>
      <c r="G59" s="245"/>
      <c r="H59" s="245"/>
      <c r="I59" s="245"/>
      <c r="J59" s="245"/>
      <c r="K59" s="245"/>
    </row>
    <row r="60" customFormat="false" ht="11.25" hidden="false" customHeight="false" outlineLevel="0" collapsed="false">
      <c r="B60" s="155" t="n">
        <f aca="false">B59+7</f>
        <v>37114</v>
      </c>
      <c r="C60" s="237" t="n">
        <v>10</v>
      </c>
      <c r="D60" s="238" t="n">
        <v>0.1</v>
      </c>
      <c r="E60" s="245"/>
      <c r="F60" s="245"/>
      <c r="G60" s="245"/>
      <c r="H60" s="245"/>
      <c r="I60" s="245"/>
      <c r="J60" s="245"/>
      <c r="K60" s="245"/>
    </row>
    <row r="61" customFormat="false" ht="11.25" hidden="false" customHeight="false" outlineLevel="0" collapsed="false">
      <c r="B61" s="155" t="n">
        <f aca="false">B60+7</f>
        <v>37121</v>
      </c>
      <c r="C61" s="237" t="n">
        <v>10</v>
      </c>
      <c r="D61" s="238" t="n">
        <v>0.1</v>
      </c>
      <c r="E61" s="245"/>
      <c r="F61" s="245"/>
      <c r="G61" s="245"/>
      <c r="H61" s="245"/>
      <c r="I61" s="245"/>
      <c r="J61" s="245"/>
      <c r="K61" s="245"/>
    </row>
    <row r="62" customFormat="false" ht="11.25" hidden="false" customHeight="false" outlineLevel="0" collapsed="false">
      <c r="B62" s="155" t="n">
        <f aca="false">B61+7</f>
        <v>37128</v>
      </c>
      <c r="C62" s="237" t="n">
        <v>10</v>
      </c>
      <c r="D62" s="238" t="n">
        <v>0.1</v>
      </c>
      <c r="E62" s="245"/>
      <c r="F62" s="245"/>
      <c r="G62" s="245"/>
      <c r="H62" s="245"/>
      <c r="I62" s="245"/>
      <c r="J62" s="245"/>
      <c r="K62" s="245"/>
    </row>
    <row r="63" customFormat="false" ht="11.25" hidden="false" customHeight="false" outlineLevel="0" collapsed="false">
      <c r="B63" s="155" t="n">
        <f aca="false">B62+7</f>
        <v>37135</v>
      </c>
      <c r="C63" s="237" t="n">
        <v>10</v>
      </c>
      <c r="D63" s="238" t="n">
        <v>0.1</v>
      </c>
      <c r="E63" s="245"/>
      <c r="F63" s="245"/>
      <c r="G63" s="245"/>
      <c r="H63" s="245"/>
      <c r="I63" s="245"/>
      <c r="J63" s="245"/>
      <c r="K63" s="245"/>
    </row>
    <row r="64" customFormat="false" ht="11.25" hidden="false" customHeight="false" outlineLevel="0" collapsed="false">
      <c r="B64" s="155" t="n">
        <f aca="false">B63+7</f>
        <v>37142</v>
      </c>
      <c r="C64" s="237" t="n">
        <v>10</v>
      </c>
      <c r="D64" s="238" t="n">
        <v>0.1</v>
      </c>
      <c r="E64" s="245"/>
      <c r="F64" s="245"/>
      <c r="G64" s="245"/>
      <c r="H64" s="245"/>
      <c r="I64" s="245"/>
      <c r="J64" s="245"/>
      <c r="K64" s="245"/>
    </row>
    <row r="65" customFormat="false" ht="11.25" hidden="false" customHeight="false" outlineLevel="0" collapsed="false">
      <c r="B65" s="155" t="n">
        <f aca="false">B64+7</f>
        <v>37149</v>
      </c>
      <c r="C65" s="237" t="n">
        <v>10</v>
      </c>
      <c r="D65" s="238" t="n">
        <v>0.1</v>
      </c>
      <c r="E65" s="245"/>
      <c r="F65" s="245"/>
      <c r="G65" s="245"/>
      <c r="H65" s="245"/>
      <c r="I65" s="245"/>
      <c r="J65" s="245"/>
      <c r="K65" s="245"/>
    </row>
    <row r="66" customFormat="false" ht="11.25" hidden="false" customHeight="false" outlineLevel="0" collapsed="false">
      <c r="B66" s="155" t="n">
        <f aca="false">B65+7</f>
        <v>37156</v>
      </c>
      <c r="C66" s="237" t="n">
        <v>10</v>
      </c>
      <c r="D66" s="238" t="n">
        <v>0.1</v>
      </c>
      <c r="E66" s="245"/>
      <c r="F66" s="245"/>
      <c r="G66" s="245"/>
      <c r="H66" s="245"/>
      <c r="I66" s="245"/>
      <c r="J66" s="245"/>
      <c r="K66" s="245"/>
    </row>
    <row r="67" customFormat="false" ht="11.25" hidden="false" customHeight="false" outlineLevel="0" collapsed="false">
      <c r="B67" s="155" t="n">
        <f aca="false">B66+7</f>
        <v>37163</v>
      </c>
      <c r="C67" s="237" t="n">
        <v>10</v>
      </c>
      <c r="D67" s="238" t="n">
        <v>0.1</v>
      </c>
      <c r="E67" s="245"/>
      <c r="F67" s="245"/>
      <c r="G67" s="245"/>
      <c r="H67" s="245"/>
      <c r="I67" s="245"/>
      <c r="J67" s="245"/>
      <c r="K67" s="245"/>
    </row>
    <row r="68" customFormat="false" ht="11.25" hidden="false" customHeight="false" outlineLevel="0" collapsed="false">
      <c r="B68" s="155" t="n">
        <f aca="false">B67+7</f>
        <v>37170</v>
      </c>
      <c r="C68" s="237" t="n">
        <v>10</v>
      </c>
      <c r="D68" s="238" t="n">
        <v>0.1</v>
      </c>
      <c r="E68" s="245"/>
      <c r="F68" s="245"/>
      <c r="G68" s="245"/>
      <c r="H68" s="245"/>
      <c r="I68" s="245"/>
      <c r="J68" s="245"/>
      <c r="K68" s="245"/>
    </row>
    <row r="69" customFormat="false" ht="11.25" hidden="false" customHeight="false" outlineLevel="0" collapsed="false">
      <c r="B69" s="155" t="n">
        <f aca="false">B68+7</f>
        <v>37177</v>
      </c>
      <c r="C69" s="237" t="n">
        <v>10</v>
      </c>
      <c r="D69" s="238" t="n">
        <v>0.1</v>
      </c>
      <c r="E69" s="245"/>
      <c r="F69" s="245"/>
      <c r="G69" s="245"/>
      <c r="H69" s="245"/>
      <c r="I69" s="245"/>
      <c r="J69" s="245"/>
      <c r="K69" s="245"/>
    </row>
    <row r="70" customFormat="false" ht="11.25" hidden="false" customHeight="false" outlineLevel="0" collapsed="false">
      <c r="B70" s="155" t="n">
        <f aca="false">B69+7</f>
        <v>37184</v>
      </c>
      <c r="C70" s="237" t="n">
        <v>10</v>
      </c>
      <c r="D70" s="238" t="n">
        <v>0.1</v>
      </c>
      <c r="E70" s="245"/>
      <c r="F70" s="245"/>
      <c r="G70" s="245"/>
      <c r="H70" s="245"/>
      <c r="I70" s="245"/>
      <c r="J70" s="245"/>
      <c r="K70" s="245"/>
    </row>
    <row r="71" customFormat="false" ht="11.25" hidden="false" customHeight="false" outlineLevel="0" collapsed="false">
      <c r="B71" s="155" t="n">
        <f aca="false">B70+7</f>
        <v>37191</v>
      </c>
      <c r="C71" s="237" t="n">
        <v>10</v>
      </c>
      <c r="D71" s="238" t="n">
        <v>0.1</v>
      </c>
      <c r="E71" s="245"/>
      <c r="F71" s="245"/>
      <c r="G71" s="245"/>
      <c r="H71" s="245"/>
      <c r="I71" s="245"/>
      <c r="J71" s="245"/>
      <c r="K71" s="245"/>
    </row>
    <row r="72" customFormat="false" ht="11.25" hidden="false" customHeight="false" outlineLevel="0" collapsed="false">
      <c r="B72" s="155" t="n">
        <f aca="false">B71+7</f>
        <v>37198</v>
      </c>
      <c r="C72" s="237" t="n">
        <v>10</v>
      </c>
      <c r="D72" s="238" t="n">
        <v>0.1</v>
      </c>
      <c r="E72" s="245"/>
      <c r="F72" s="245"/>
      <c r="G72" s="245"/>
      <c r="H72" s="245"/>
      <c r="I72" s="245"/>
      <c r="J72" s="245"/>
      <c r="K72" s="245"/>
    </row>
    <row r="73" customFormat="false" ht="11.25" hidden="false" customHeight="false" outlineLevel="0" collapsed="false">
      <c r="B73" s="155" t="n">
        <f aca="false">B72+7</f>
        <v>37205</v>
      </c>
      <c r="C73" s="237" t="n">
        <v>10</v>
      </c>
      <c r="D73" s="238" t="n">
        <v>0.1</v>
      </c>
      <c r="E73" s="245"/>
      <c r="F73" s="245"/>
      <c r="G73" s="245"/>
      <c r="H73" s="245"/>
      <c r="I73" s="245"/>
      <c r="J73" s="245"/>
      <c r="K73" s="245"/>
    </row>
    <row r="74" customFormat="false" ht="11.25" hidden="false" customHeight="false" outlineLevel="0" collapsed="false">
      <c r="B74" s="155" t="n">
        <f aca="false">B73+7</f>
        <v>37212</v>
      </c>
      <c r="C74" s="237" t="n">
        <v>10</v>
      </c>
      <c r="D74" s="238" t="n">
        <v>0.1</v>
      </c>
      <c r="E74" s="245"/>
      <c r="F74" s="245"/>
      <c r="G74" s="245"/>
      <c r="H74" s="245"/>
      <c r="I74" s="245"/>
      <c r="J74" s="245"/>
      <c r="K74" s="245"/>
    </row>
    <row r="75" customFormat="false" ht="11.25" hidden="false" customHeight="false" outlineLevel="0" collapsed="false">
      <c r="B75" s="155" t="n">
        <f aca="false">B74+7</f>
        <v>37219</v>
      </c>
      <c r="C75" s="237" t="n">
        <v>10</v>
      </c>
      <c r="D75" s="238" t="n">
        <v>0.1</v>
      </c>
      <c r="E75" s="245"/>
      <c r="F75" s="245"/>
      <c r="G75" s="245"/>
      <c r="H75" s="245"/>
      <c r="I75" s="245"/>
      <c r="J75" s="245"/>
      <c r="K75" s="245"/>
    </row>
    <row r="76" customFormat="false" ht="11.25" hidden="false" customHeight="false" outlineLevel="0" collapsed="false">
      <c r="B76" s="155" t="n">
        <f aca="false">B75+7</f>
        <v>37226</v>
      </c>
      <c r="C76" s="237" t="n">
        <v>10</v>
      </c>
      <c r="D76" s="238" t="n">
        <v>0.1</v>
      </c>
      <c r="E76" s="245"/>
      <c r="F76" s="245"/>
      <c r="G76" s="245"/>
      <c r="H76" s="245"/>
      <c r="I76" s="245"/>
      <c r="J76" s="245"/>
      <c r="K76" s="245"/>
    </row>
    <row r="77" customFormat="false" ht="11.25" hidden="false" customHeight="false" outlineLevel="0" collapsed="false">
      <c r="B77" s="155" t="n">
        <f aca="false">B76+7</f>
        <v>37233</v>
      </c>
      <c r="C77" s="237" t="n">
        <v>10</v>
      </c>
      <c r="D77" s="238" t="n">
        <v>0.1</v>
      </c>
      <c r="E77" s="245"/>
      <c r="F77" s="245"/>
      <c r="G77" s="245"/>
      <c r="H77" s="245"/>
      <c r="I77" s="245"/>
      <c r="J77" s="245"/>
      <c r="K77" s="245"/>
    </row>
    <row r="78" customFormat="false" ht="11.25" hidden="false" customHeight="false" outlineLevel="0" collapsed="false">
      <c r="B78" s="155" t="n">
        <f aca="false">B77+7</f>
        <v>37240</v>
      </c>
      <c r="C78" s="237" t="n">
        <v>10</v>
      </c>
      <c r="D78" s="238" t="n">
        <v>0.1</v>
      </c>
      <c r="E78" s="245"/>
      <c r="F78" s="245"/>
      <c r="G78" s="245"/>
      <c r="H78" s="245"/>
      <c r="I78" s="245"/>
      <c r="J78" s="245"/>
      <c r="K78" s="245"/>
    </row>
    <row r="79" customFormat="false" ht="11.25" hidden="false" customHeight="false" outlineLevel="0" collapsed="false">
      <c r="B79" s="155" t="n">
        <f aca="false">B78+7</f>
        <v>37247</v>
      </c>
      <c r="C79" s="237" t="n">
        <v>10</v>
      </c>
      <c r="D79" s="238" t="n">
        <v>0.1</v>
      </c>
      <c r="E79" s="245"/>
      <c r="F79" s="245"/>
      <c r="G79" s="245"/>
      <c r="H79" s="245"/>
      <c r="I79" s="245"/>
      <c r="J79" s="245"/>
      <c r="K79" s="245"/>
    </row>
    <row r="80" customFormat="false" ht="11.25" hidden="false" customHeight="false" outlineLevel="0" collapsed="false">
      <c r="B80" s="155" t="n">
        <f aca="false">B79+7</f>
        <v>37254</v>
      </c>
      <c r="C80" s="237" t="n">
        <v>10</v>
      </c>
      <c r="D80" s="238" t="n">
        <v>0.1</v>
      </c>
      <c r="E80" s="245"/>
      <c r="F80" s="245"/>
      <c r="G80" s="245"/>
      <c r="H80" s="245"/>
      <c r="I80" s="245"/>
      <c r="J80" s="245"/>
      <c r="K80" s="245"/>
    </row>
    <row r="81" customFormat="false" ht="11.25" hidden="false" customHeight="false" outlineLevel="0" collapsed="false">
      <c r="B81" s="155" t="n">
        <f aca="false">B80+7</f>
        <v>37261</v>
      </c>
      <c r="C81" s="237" t="n">
        <v>10</v>
      </c>
      <c r="D81" s="238" t="n">
        <v>0.1</v>
      </c>
      <c r="E81" s="245"/>
      <c r="F81" s="245"/>
      <c r="G81" s="245"/>
      <c r="H81" s="245"/>
      <c r="I81" s="245"/>
      <c r="J81" s="245"/>
      <c r="K81" s="245"/>
    </row>
    <row r="82" customFormat="false" ht="11.25" hidden="false" customHeight="false" outlineLevel="0" collapsed="false">
      <c r="B82" s="155" t="n">
        <f aca="false">B81+7</f>
        <v>37268</v>
      </c>
      <c r="C82" s="237" t="n">
        <v>10</v>
      </c>
      <c r="D82" s="238" t="n">
        <v>0.1</v>
      </c>
      <c r="E82" s="245"/>
      <c r="F82" s="245"/>
      <c r="G82" s="245"/>
      <c r="H82" s="245"/>
      <c r="I82" s="245"/>
      <c r="J82" s="245"/>
      <c r="K82" s="245"/>
    </row>
    <row r="83" customFormat="false" ht="11.25" hidden="false" customHeight="false" outlineLevel="0" collapsed="false">
      <c r="B83" s="155" t="n">
        <f aca="false">B82+7</f>
        <v>37275</v>
      </c>
      <c r="C83" s="237" t="n">
        <v>10</v>
      </c>
      <c r="D83" s="238" t="n">
        <v>0.1</v>
      </c>
      <c r="E83" s="245"/>
      <c r="F83" s="245"/>
      <c r="G83" s="245"/>
      <c r="H83" s="245"/>
      <c r="I83" s="245"/>
      <c r="J83" s="245"/>
      <c r="K83" s="245"/>
    </row>
    <row r="84" customFormat="false" ht="11.25" hidden="false" customHeight="false" outlineLevel="0" collapsed="false">
      <c r="B84" s="155" t="n">
        <f aca="false">B83+7</f>
        <v>37282</v>
      </c>
      <c r="C84" s="237" t="n">
        <v>10</v>
      </c>
      <c r="D84" s="238" t="n">
        <v>0.1</v>
      </c>
      <c r="E84" s="245"/>
      <c r="F84" s="245"/>
      <c r="G84" s="245"/>
      <c r="H84" s="245"/>
      <c r="I84" s="245"/>
      <c r="J84" s="245"/>
      <c r="K84" s="245"/>
    </row>
    <row r="85" customFormat="false" ht="11.25" hidden="false" customHeight="false" outlineLevel="0" collapsed="false">
      <c r="B85" s="155" t="n">
        <f aca="false">B84+7</f>
        <v>37289</v>
      </c>
      <c r="C85" s="237" t="n">
        <v>10</v>
      </c>
      <c r="D85" s="238" t="n">
        <v>0.1</v>
      </c>
      <c r="E85" s="245"/>
      <c r="F85" s="245"/>
      <c r="G85" s="245"/>
      <c r="H85" s="245"/>
      <c r="I85" s="245"/>
      <c r="J85" s="245"/>
      <c r="K85" s="245"/>
    </row>
    <row r="86" customFormat="false" ht="11.25" hidden="false" customHeight="false" outlineLevel="0" collapsed="false">
      <c r="B86" s="155" t="n">
        <f aca="false">B85+7</f>
        <v>37296</v>
      </c>
      <c r="C86" s="237" t="n">
        <v>10</v>
      </c>
      <c r="D86" s="238" t="n">
        <v>0.1</v>
      </c>
      <c r="E86" s="245"/>
      <c r="F86" s="245"/>
      <c r="G86" s="245"/>
      <c r="H86" s="245"/>
      <c r="I86" s="245"/>
      <c r="J86" s="245"/>
      <c r="K86" s="245"/>
    </row>
    <row r="87" customFormat="false" ht="11.25" hidden="false" customHeight="false" outlineLevel="0" collapsed="false">
      <c r="B87" s="155" t="n">
        <f aca="false">B86+7</f>
        <v>37303</v>
      </c>
      <c r="C87" s="237" t="n">
        <v>10</v>
      </c>
      <c r="D87" s="238" t="n">
        <v>0.1</v>
      </c>
      <c r="E87" s="245"/>
      <c r="F87" s="245"/>
      <c r="G87" s="245"/>
      <c r="H87" s="245"/>
      <c r="I87" s="245"/>
      <c r="J87" s="245"/>
      <c r="K87" s="245"/>
    </row>
    <row r="88" customFormat="false" ht="11.25" hidden="false" customHeight="false" outlineLevel="0" collapsed="false">
      <c r="B88" s="155" t="n">
        <f aca="false">B87+7</f>
        <v>37310</v>
      </c>
      <c r="C88" s="237" t="n">
        <v>10</v>
      </c>
      <c r="D88" s="238" t="n">
        <v>0.1</v>
      </c>
      <c r="E88" s="245"/>
      <c r="F88" s="245"/>
      <c r="G88" s="245"/>
      <c r="H88" s="245"/>
      <c r="I88" s="245"/>
      <c r="J88" s="245"/>
      <c r="K88" s="245"/>
    </row>
    <row r="89" customFormat="false" ht="11.25" hidden="false" customHeight="false" outlineLevel="0" collapsed="false">
      <c r="B89" s="155" t="n">
        <f aca="false">B88+7</f>
        <v>37317</v>
      </c>
      <c r="C89" s="237" t="n">
        <v>10</v>
      </c>
      <c r="D89" s="238" t="n">
        <v>0.1</v>
      </c>
      <c r="E89" s="245"/>
      <c r="F89" s="245"/>
      <c r="G89" s="245"/>
      <c r="H89" s="245"/>
      <c r="I89" s="245"/>
      <c r="J89" s="245"/>
      <c r="K89" s="245"/>
    </row>
    <row r="90" customFormat="false" ht="11.25" hidden="false" customHeight="false" outlineLevel="0" collapsed="false">
      <c r="B90" s="155" t="n">
        <f aca="false">B89+7</f>
        <v>37324</v>
      </c>
      <c r="C90" s="237" t="n">
        <v>10</v>
      </c>
      <c r="D90" s="238" t="n">
        <v>0.1</v>
      </c>
      <c r="E90" s="245"/>
      <c r="F90" s="245"/>
      <c r="G90" s="245"/>
      <c r="H90" s="245"/>
      <c r="I90" s="245"/>
      <c r="J90" s="245"/>
      <c r="K90" s="245"/>
    </row>
    <row r="91" customFormat="false" ht="11.25" hidden="false" customHeight="false" outlineLevel="0" collapsed="false">
      <c r="B91" s="155" t="n">
        <f aca="false">B90+7</f>
        <v>37331</v>
      </c>
      <c r="C91" s="237" t="n">
        <v>10</v>
      </c>
      <c r="D91" s="238" t="n">
        <v>0.1</v>
      </c>
      <c r="E91" s="245"/>
      <c r="F91" s="245"/>
      <c r="G91" s="245"/>
      <c r="H91" s="245"/>
      <c r="I91" s="245"/>
      <c r="J91" s="245"/>
      <c r="K91" s="245"/>
    </row>
    <row r="92" customFormat="false" ht="11.25" hidden="false" customHeight="false" outlineLevel="0" collapsed="false">
      <c r="B92" s="155" t="n">
        <f aca="false">B91+7</f>
        <v>37338</v>
      </c>
      <c r="C92" s="237" t="n">
        <v>10</v>
      </c>
      <c r="D92" s="238" t="n">
        <v>0.1</v>
      </c>
      <c r="E92" s="245"/>
      <c r="F92" s="245"/>
      <c r="G92" s="245"/>
      <c r="H92" s="245"/>
      <c r="I92" s="245"/>
      <c r="J92" s="245"/>
      <c r="K92" s="245"/>
    </row>
    <row r="93" customFormat="false" ht="11.25" hidden="false" customHeight="false" outlineLevel="0" collapsed="false">
      <c r="B93" s="155" t="n">
        <f aca="false">B92+7</f>
        <v>37345</v>
      </c>
      <c r="C93" s="237" t="n">
        <v>10</v>
      </c>
      <c r="D93" s="238" t="n">
        <v>0.1</v>
      </c>
      <c r="E93" s="245"/>
      <c r="F93" s="245"/>
      <c r="G93" s="245"/>
      <c r="H93" s="245"/>
      <c r="I93" s="245"/>
      <c r="J93" s="245"/>
      <c r="K93" s="245"/>
    </row>
    <row r="94" customFormat="false" ht="11.25" hidden="false" customHeight="false" outlineLevel="0" collapsed="false">
      <c r="B94" s="155" t="n">
        <f aca="false">B93+7</f>
        <v>37352</v>
      </c>
      <c r="C94" s="237" t="n">
        <v>10</v>
      </c>
      <c r="D94" s="238" t="n">
        <v>0.1</v>
      </c>
      <c r="E94" s="245"/>
      <c r="F94" s="245"/>
      <c r="G94" s="245"/>
      <c r="H94" s="245"/>
      <c r="I94" s="245"/>
      <c r="J94" s="245"/>
      <c r="K94" s="245"/>
    </row>
    <row r="95" customFormat="false" ht="11.25" hidden="false" customHeight="false" outlineLevel="0" collapsed="false">
      <c r="B95" s="155" t="n">
        <f aca="false">B94+7</f>
        <v>37359</v>
      </c>
      <c r="C95" s="237" t="n">
        <v>10</v>
      </c>
      <c r="D95" s="238" t="n">
        <v>0.1</v>
      </c>
      <c r="E95" s="245"/>
      <c r="F95" s="245"/>
      <c r="G95" s="245"/>
      <c r="H95" s="245"/>
      <c r="I95" s="245"/>
      <c r="J95" s="245"/>
      <c r="K95" s="245"/>
    </row>
    <row r="96" customFormat="false" ht="11.25" hidden="false" customHeight="false" outlineLevel="0" collapsed="false">
      <c r="B96" s="155" t="n">
        <f aca="false">B95+7</f>
        <v>37366</v>
      </c>
      <c r="C96" s="237" t="n">
        <v>10</v>
      </c>
      <c r="D96" s="238" t="n">
        <v>0.1</v>
      </c>
      <c r="E96" s="245"/>
      <c r="F96" s="245"/>
      <c r="G96" s="245"/>
      <c r="H96" s="245"/>
      <c r="I96" s="245"/>
      <c r="J96" s="245"/>
      <c r="K96" s="245"/>
    </row>
    <row r="97" customFormat="false" ht="11.25" hidden="false" customHeight="false" outlineLevel="0" collapsed="false">
      <c r="B97" s="155" t="n">
        <f aca="false">B96+7</f>
        <v>37373</v>
      </c>
      <c r="C97" s="237" t="n">
        <v>10</v>
      </c>
      <c r="D97" s="238" t="n">
        <v>0.1</v>
      </c>
      <c r="E97" s="245"/>
      <c r="F97" s="245"/>
      <c r="G97" s="245"/>
      <c r="H97" s="245"/>
      <c r="I97" s="245"/>
      <c r="J97" s="245"/>
      <c r="K97" s="245"/>
    </row>
    <row r="98" customFormat="false" ht="11.25" hidden="false" customHeight="false" outlineLevel="0" collapsed="false">
      <c r="B98" s="155" t="n">
        <f aca="false">B97+7</f>
        <v>37380</v>
      </c>
      <c r="C98" s="237" t="n">
        <v>10</v>
      </c>
      <c r="D98" s="238" t="n">
        <v>0.1</v>
      </c>
      <c r="E98" s="245"/>
      <c r="F98" s="245"/>
      <c r="G98" s="245"/>
      <c r="H98" s="245"/>
      <c r="I98" s="245"/>
      <c r="J98" s="245"/>
      <c r="K98" s="245"/>
    </row>
    <row r="99" customFormat="false" ht="11.25" hidden="false" customHeight="false" outlineLevel="0" collapsed="false">
      <c r="B99" s="155" t="n">
        <f aca="false">B98+7</f>
        <v>37387</v>
      </c>
      <c r="C99" s="237" t="n">
        <v>10</v>
      </c>
      <c r="D99" s="238" t="n">
        <v>0.1</v>
      </c>
      <c r="E99" s="245"/>
      <c r="F99" s="245"/>
      <c r="G99" s="245"/>
      <c r="H99" s="245"/>
      <c r="I99" s="245"/>
      <c r="J99" s="245"/>
      <c r="K99" s="245"/>
    </row>
    <row r="100" customFormat="false" ht="11.25" hidden="false" customHeight="false" outlineLevel="0" collapsed="false">
      <c r="B100" s="155" t="n">
        <f aca="false">B99+7</f>
        <v>37394</v>
      </c>
      <c r="C100" s="237" t="n">
        <v>10</v>
      </c>
      <c r="D100" s="238" t="n">
        <v>0.1</v>
      </c>
      <c r="E100" s="245"/>
      <c r="F100" s="245"/>
      <c r="G100" s="245"/>
      <c r="H100" s="245"/>
      <c r="I100" s="245"/>
      <c r="J100" s="245"/>
      <c r="K100" s="245"/>
    </row>
    <row r="101" customFormat="false" ht="11.25" hidden="false" customHeight="false" outlineLevel="0" collapsed="false">
      <c r="B101" s="155" t="n">
        <f aca="false">B100+7</f>
        <v>37401</v>
      </c>
      <c r="C101" s="237" t="n">
        <v>10</v>
      </c>
      <c r="D101" s="238" t="n">
        <v>0.1</v>
      </c>
      <c r="E101" s="245"/>
      <c r="F101" s="245"/>
      <c r="G101" s="245"/>
      <c r="H101" s="245"/>
      <c r="I101" s="245"/>
      <c r="J101" s="245"/>
      <c r="K101" s="245"/>
    </row>
    <row r="102" customFormat="false" ht="11.25" hidden="false" customHeight="false" outlineLevel="0" collapsed="false">
      <c r="B102" s="155" t="n">
        <f aca="false">B101+7</f>
        <v>37408</v>
      </c>
      <c r="C102" s="237" t="n">
        <v>10</v>
      </c>
      <c r="D102" s="238" t="n">
        <v>0.1</v>
      </c>
      <c r="E102" s="245"/>
      <c r="F102" s="245"/>
      <c r="G102" s="245"/>
      <c r="H102" s="245"/>
      <c r="I102" s="245"/>
      <c r="J102" s="245"/>
      <c r="K102" s="245"/>
    </row>
    <row r="103" customFormat="false" ht="11.25" hidden="false" customHeight="false" outlineLevel="0" collapsed="false">
      <c r="B103" s="155" t="n">
        <f aca="false">B102+7</f>
        <v>37415</v>
      </c>
      <c r="C103" s="237" t="n">
        <v>10</v>
      </c>
      <c r="D103" s="238" t="n">
        <v>0.1</v>
      </c>
      <c r="E103" s="245"/>
      <c r="F103" s="245"/>
      <c r="G103" s="245"/>
      <c r="H103" s="245"/>
      <c r="I103" s="245"/>
      <c r="J103" s="245"/>
      <c r="K103" s="245"/>
    </row>
    <row r="104" customFormat="false" ht="11.25" hidden="false" customHeight="false" outlineLevel="0" collapsed="false">
      <c r="B104" s="155" t="n">
        <f aca="false">B103+7</f>
        <v>37422</v>
      </c>
      <c r="C104" s="237" t="n">
        <v>10</v>
      </c>
      <c r="D104" s="238" t="n">
        <v>0.1</v>
      </c>
      <c r="E104" s="245"/>
      <c r="F104" s="245"/>
      <c r="G104" s="245"/>
      <c r="H104" s="245"/>
      <c r="I104" s="245"/>
      <c r="J104" s="245"/>
      <c r="K104" s="245"/>
    </row>
    <row r="105" customFormat="false" ht="11.25" hidden="false" customHeight="false" outlineLevel="0" collapsed="false">
      <c r="B105" s="155" t="n">
        <f aca="false">B104+7</f>
        <v>37429</v>
      </c>
      <c r="C105" s="237" t="n">
        <v>10</v>
      </c>
      <c r="D105" s="238" t="n">
        <v>0.1</v>
      </c>
      <c r="E105" s="245"/>
      <c r="F105" s="245"/>
      <c r="G105" s="245"/>
      <c r="H105" s="245"/>
      <c r="I105" s="245"/>
      <c r="J105" s="245"/>
      <c r="K105" s="245"/>
    </row>
    <row r="106" customFormat="false" ht="11.25" hidden="false" customHeight="false" outlineLevel="0" collapsed="false">
      <c r="B106" s="155" t="n">
        <f aca="false">B105+7</f>
        <v>37436</v>
      </c>
      <c r="C106" s="237" t="n">
        <v>10</v>
      </c>
      <c r="D106" s="238" t="n">
        <v>0.1</v>
      </c>
      <c r="E106" s="245"/>
      <c r="F106" s="245"/>
      <c r="G106" s="245"/>
      <c r="H106" s="245"/>
      <c r="I106" s="245"/>
      <c r="J106" s="245"/>
      <c r="K106" s="245"/>
    </row>
    <row r="107" customFormat="false" ht="11.25" hidden="false" customHeight="false" outlineLevel="0" collapsed="false">
      <c r="B107" s="155" t="n">
        <f aca="false">B106+7</f>
        <v>37443</v>
      </c>
      <c r="C107" s="237" t="n">
        <v>10</v>
      </c>
      <c r="D107" s="238" t="n">
        <v>0.1</v>
      </c>
      <c r="E107" s="245"/>
      <c r="F107" s="245"/>
      <c r="G107" s="245"/>
      <c r="H107" s="245"/>
      <c r="I107" s="245"/>
      <c r="J107" s="245"/>
      <c r="K107" s="245"/>
    </row>
    <row r="108" customFormat="false" ht="11.25" hidden="false" customHeight="false" outlineLevel="0" collapsed="false">
      <c r="B108" s="155" t="n">
        <f aca="false">B107+7</f>
        <v>37450</v>
      </c>
      <c r="C108" s="237" t="n">
        <v>10</v>
      </c>
      <c r="D108" s="238" t="n">
        <v>0.1</v>
      </c>
      <c r="E108" s="245"/>
      <c r="F108" s="245"/>
      <c r="G108" s="245"/>
      <c r="H108" s="245"/>
      <c r="I108" s="245"/>
      <c r="J108" s="245"/>
      <c r="K108" s="245"/>
    </row>
    <row r="109" customFormat="false" ht="11.25" hidden="false" customHeight="false" outlineLevel="0" collapsed="false">
      <c r="B109" s="155" t="n">
        <f aca="false">B108+7</f>
        <v>37457</v>
      </c>
      <c r="C109" s="237" t="n">
        <v>10</v>
      </c>
      <c r="D109" s="238" t="n">
        <v>0.1</v>
      </c>
      <c r="E109" s="245"/>
      <c r="F109" s="245"/>
      <c r="G109" s="245"/>
      <c r="H109" s="245"/>
      <c r="I109" s="245"/>
      <c r="J109" s="245"/>
      <c r="K109" s="245"/>
    </row>
    <row r="110" customFormat="false" ht="11.25" hidden="false" customHeight="false" outlineLevel="0" collapsed="false">
      <c r="B110" s="155" t="n">
        <f aca="false">B109+7</f>
        <v>37464</v>
      </c>
      <c r="C110" s="237" t="n">
        <v>10</v>
      </c>
      <c r="D110" s="238" t="n">
        <v>0.1</v>
      </c>
      <c r="E110" s="245"/>
      <c r="F110" s="245"/>
      <c r="G110" s="245"/>
      <c r="H110" s="245"/>
      <c r="I110" s="245"/>
      <c r="J110" s="245"/>
      <c r="K110" s="245"/>
    </row>
    <row r="111" customFormat="false" ht="11.25" hidden="false" customHeight="false" outlineLevel="0" collapsed="false">
      <c r="B111" s="155" t="n">
        <f aca="false">B110+7</f>
        <v>37471</v>
      </c>
      <c r="C111" s="237" t="n">
        <v>10</v>
      </c>
      <c r="D111" s="238" t="n">
        <v>0.1</v>
      </c>
      <c r="E111" s="245"/>
      <c r="F111" s="245"/>
      <c r="G111" s="245"/>
      <c r="H111" s="245"/>
      <c r="I111" s="245"/>
      <c r="J111" s="245"/>
      <c r="K111" s="245"/>
    </row>
    <row r="112" customFormat="false" ht="11.25" hidden="false" customHeight="false" outlineLevel="0" collapsed="false">
      <c r="B112" s="155" t="n">
        <f aca="false">B111+7</f>
        <v>37478</v>
      </c>
      <c r="C112" s="237" t="n">
        <v>10</v>
      </c>
      <c r="D112" s="238" t="n">
        <v>0.1</v>
      </c>
      <c r="E112" s="245"/>
      <c r="F112" s="245"/>
      <c r="G112" s="245"/>
      <c r="H112" s="245"/>
      <c r="I112" s="245"/>
      <c r="J112" s="245"/>
      <c r="K112" s="245"/>
    </row>
    <row r="113" customFormat="false" ht="11.25" hidden="false" customHeight="false" outlineLevel="0" collapsed="false">
      <c r="B113" s="155" t="n">
        <f aca="false">B112+7</f>
        <v>37485</v>
      </c>
      <c r="C113" s="237" t="n">
        <v>10</v>
      </c>
      <c r="D113" s="238" t="n">
        <v>0.1</v>
      </c>
      <c r="E113" s="245"/>
      <c r="F113" s="245"/>
      <c r="G113" s="245"/>
      <c r="H113" s="245"/>
      <c r="I113" s="245"/>
      <c r="J113" s="245"/>
      <c r="K113" s="245"/>
    </row>
    <row r="114" customFormat="false" ht="11.25" hidden="false" customHeight="false" outlineLevel="0" collapsed="false">
      <c r="B114" s="155" t="n">
        <f aca="false">B113+7</f>
        <v>37492</v>
      </c>
      <c r="C114" s="237" t="n">
        <v>10</v>
      </c>
      <c r="D114" s="238" t="n">
        <v>0.1</v>
      </c>
      <c r="E114" s="245"/>
      <c r="F114" s="245"/>
      <c r="G114" s="245"/>
      <c r="H114" s="245"/>
      <c r="I114" s="245"/>
      <c r="J114" s="245"/>
      <c r="K114" s="245"/>
    </row>
    <row r="115" customFormat="false" ht="11.25" hidden="false" customHeight="false" outlineLevel="0" collapsed="false">
      <c r="B115" s="155" t="n">
        <f aca="false">B114+7</f>
        <v>37499</v>
      </c>
      <c r="C115" s="237" t="n">
        <v>10</v>
      </c>
      <c r="D115" s="238" t="n">
        <v>0.1</v>
      </c>
      <c r="E115" s="245"/>
      <c r="F115" s="245"/>
      <c r="G115" s="245"/>
      <c r="H115" s="245"/>
      <c r="I115" s="245"/>
      <c r="J115" s="245"/>
      <c r="K115" s="245"/>
    </row>
    <row r="116" customFormat="false" ht="11.25" hidden="false" customHeight="false" outlineLevel="0" collapsed="false">
      <c r="B116" s="155" t="n">
        <f aca="false">B115+7</f>
        <v>37506</v>
      </c>
      <c r="C116" s="237" t="n">
        <v>10</v>
      </c>
      <c r="D116" s="238" t="n">
        <v>0.1</v>
      </c>
      <c r="E116" s="245"/>
      <c r="F116" s="245"/>
      <c r="G116" s="245"/>
      <c r="H116" s="245"/>
      <c r="I116" s="245"/>
      <c r="J116" s="245"/>
      <c r="K116" s="245"/>
    </row>
    <row r="117" customFormat="false" ht="11.25" hidden="false" customHeight="false" outlineLevel="0" collapsed="false">
      <c r="B117" s="155" t="n">
        <f aca="false">B116+7</f>
        <v>37513</v>
      </c>
      <c r="C117" s="237" t="n">
        <v>10</v>
      </c>
      <c r="D117" s="238" t="n">
        <v>0.1</v>
      </c>
      <c r="E117" s="245"/>
      <c r="F117" s="245"/>
      <c r="G117" s="245"/>
      <c r="H117" s="245"/>
      <c r="I117" s="245"/>
      <c r="J117" s="245"/>
      <c r="K117" s="245"/>
    </row>
    <row r="118" customFormat="false" ht="11.25" hidden="false" customHeight="false" outlineLevel="0" collapsed="false">
      <c r="B118" s="155" t="n">
        <f aca="false">B117+7</f>
        <v>37520</v>
      </c>
      <c r="C118" s="237" t="n">
        <v>10</v>
      </c>
      <c r="D118" s="238" t="n">
        <v>0.1</v>
      </c>
      <c r="E118" s="245"/>
      <c r="F118" s="245"/>
      <c r="G118" s="245"/>
      <c r="H118" s="245"/>
      <c r="I118" s="245"/>
      <c r="J118" s="245"/>
      <c r="K118" s="245"/>
    </row>
    <row r="119" customFormat="false" ht="11.25" hidden="false" customHeight="false" outlineLevel="0" collapsed="false">
      <c r="B119" s="155" t="n">
        <f aca="false">B118+7</f>
        <v>37527</v>
      </c>
      <c r="C119" s="237" t="n">
        <v>10</v>
      </c>
      <c r="D119" s="238" t="n">
        <v>0.1</v>
      </c>
      <c r="E119" s="245"/>
      <c r="F119" s="245"/>
      <c r="G119" s="245"/>
      <c r="H119" s="245"/>
      <c r="I119" s="245"/>
      <c r="J119" s="245"/>
      <c r="K119" s="245"/>
    </row>
    <row r="120" customFormat="false" ht="11.25" hidden="false" customHeight="false" outlineLevel="0" collapsed="false">
      <c r="B120" s="155" t="n">
        <f aca="false">B119+7</f>
        <v>37534</v>
      </c>
      <c r="C120" s="237" t="n">
        <v>10</v>
      </c>
      <c r="D120" s="238" t="n">
        <v>0.1</v>
      </c>
      <c r="E120" s="245"/>
      <c r="F120" s="245"/>
      <c r="G120" s="245"/>
      <c r="H120" s="245"/>
      <c r="I120" s="245"/>
      <c r="J120" s="245"/>
      <c r="K120" s="245"/>
    </row>
    <row r="121" customFormat="false" ht="11.25" hidden="false" customHeight="false" outlineLevel="0" collapsed="false">
      <c r="B121" s="155" t="n">
        <f aca="false">B120+7</f>
        <v>37541</v>
      </c>
      <c r="C121" s="237" t="n">
        <v>10</v>
      </c>
      <c r="D121" s="238" t="n">
        <v>0.1</v>
      </c>
      <c r="E121" s="245"/>
      <c r="F121" s="245"/>
      <c r="G121" s="245"/>
      <c r="H121" s="245"/>
      <c r="I121" s="245"/>
      <c r="J121" s="245"/>
      <c r="K121" s="245"/>
    </row>
    <row r="122" customFormat="false" ht="11.25" hidden="false" customHeight="false" outlineLevel="0" collapsed="false">
      <c r="B122" s="155" t="n">
        <f aca="false">B121+7</f>
        <v>37548</v>
      </c>
      <c r="C122" s="237" t="n">
        <v>10</v>
      </c>
      <c r="D122" s="238" t="n">
        <v>0.1</v>
      </c>
      <c r="E122" s="245"/>
      <c r="F122" s="245"/>
      <c r="G122" s="245"/>
      <c r="H122" s="245"/>
      <c r="I122" s="245"/>
      <c r="J122" s="245"/>
      <c r="K122" s="245"/>
    </row>
    <row r="123" customFormat="false" ht="11.25" hidden="false" customHeight="false" outlineLevel="0" collapsed="false">
      <c r="B123" s="155" t="n">
        <f aca="false">B122+7</f>
        <v>37555</v>
      </c>
      <c r="C123" s="237" t="n">
        <v>10</v>
      </c>
      <c r="D123" s="238" t="n">
        <v>0.1</v>
      </c>
      <c r="E123" s="245"/>
      <c r="F123" s="245"/>
      <c r="G123" s="245"/>
      <c r="H123" s="245"/>
      <c r="I123" s="245"/>
      <c r="J123" s="245"/>
      <c r="K123" s="245"/>
    </row>
    <row r="124" customFormat="false" ht="11.25" hidden="false" customHeight="false" outlineLevel="0" collapsed="false">
      <c r="B124" s="155" t="n">
        <f aca="false">B123+7</f>
        <v>37562</v>
      </c>
      <c r="C124" s="237" t="n">
        <v>10</v>
      </c>
      <c r="D124" s="238" t="n">
        <v>0.1</v>
      </c>
      <c r="E124" s="245"/>
      <c r="F124" s="245"/>
      <c r="G124" s="245"/>
      <c r="H124" s="245"/>
      <c r="I124" s="245"/>
      <c r="J124" s="245"/>
      <c r="K124" s="245"/>
    </row>
    <row r="125" customFormat="false" ht="11.25" hidden="false" customHeight="false" outlineLevel="0" collapsed="false">
      <c r="B125" s="155" t="n">
        <f aca="false">B124+7</f>
        <v>37569</v>
      </c>
      <c r="C125" s="237" t="n">
        <v>10</v>
      </c>
      <c r="D125" s="238" t="n">
        <v>0.1</v>
      </c>
      <c r="E125" s="245"/>
      <c r="F125" s="245"/>
      <c r="G125" s="245"/>
      <c r="H125" s="245"/>
      <c r="I125" s="245"/>
      <c r="J125" s="245"/>
      <c r="K125" s="245"/>
    </row>
    <row r="126" customFormat="false" ht="11.25" hidden="false" customHeight="false" outlineLevel="0" collapsed="false">
      <c r="B126" s="155" t="n">
        <f aca="false">B125+7</f>
        <v>37576</v>
      </c>
      <c r="C126" s="237" t="n">
        <v>10</v>
      </c>
      <c r="D126" s="238" t="n">
        <v>0.1</v>
      </c>
      <c r="E126" s="245"/>
      <c r="F126" s="245"/>
      <c r="G126" s="245"/>
      <c r="H126" s="245"/>
      <c r="I126" s="245"/>
      <c r="J126" s="245"/>
      <c r="K126" s="245"/>
    </row>
    <row r="127" customFormat="false" ht="11.25" hidden="false" customHeight="false" outlineLevel="0" collapsed="false">
      <c r="B127" s="155" t="n">
        <f aca="false">B126+7</f>
        <v>37583</v>
      </c>
      <c r="C127" s="237" t="n">
        <v>10</v>
      </c>
      <c r="D127" s="238" t="n">
        <v>0.1</v>
      </c>
      <c r="E127" s="245"/>
      <c r="F127" s="245"/>
      <c r="G127" s="245"/>
      <c r="H127" s="245"/>
      <c r="I127" s="245"/>
      <c r="J127" s="245"/>
      <c r="K127" s="245"/>
    </row>
    <row r="128" customFormat="false" ht="11.25" hidden="false" customHeight="false" outlineLevel="0" collapsed="false">
      <c r="B128" s="155" t="n">
        <f aca="false">B127+7</f>
        <v>37590</v>
      </c>
      <c r="C128" s="237" t="n">
        <v>10</v>
      </c>
      <c r="D128" s="238" t="n">
        <v>0.1</v>
      </c>
      <c r="E128" s="245"/>
      <c r="F128" s="245"/>
      <c r="G128" s="245"/>
      <c r="H128" s="245"/>
      <c r="I128" s="245"/>
      <c r="J128" s="245"/>
      <c r="K128" s="245"/>
    </row>
    <row r="129" customFormat="false" ht="11.25" hidden="false" customHeight="false" outlineLevel="0" collapsed="false">
      <c r="B129" s="155" t="n">
        <f aca="false">B128+7</f>
        <v>37597</v>
      </c>
      <c r="C129" s="237" t="n">
        <v>10</v>
      </c>
      <c r="D129" s="238" t="n">
        <v>0.1</v>
      </c>
      <c r="E129" s="245"/>
      <c r="F129" s="245"/>
      <c r="G129" s="245"/>
      <c r="H129" s="245"/>
      <c r="I129" s="245"/>
      <c r="J129" s="245"/>
      <c r="K129" s="245"/>
    </row>
    <row r="130" customFormat="false" ht="11.25" hidden="false" customHeight="false" outlineLevel="0" collapsed="false">
      <c r="B130" s="155" t="n">
        <f aca="false">B129+7</f>
        <v>37604</v>
      </c>
      <c r="C130" s="237" t="n">
        <v>10</v>
      </c>
      <c r="D130" s="238" t="n">
        <v>0.1</v>
      </c>
      <c r="E130" s="245"/>
      <c r="F130" s="245"/>
      <c r="G130" s="245"/>
      <c r="H130" s="245"/>
      <c r="I130" s="245"/>
      <c r="J130" s="245"/>
      <c r="K130" s="245"/>
    </row>
    <row r="131" customFormat="false" ht="11.25" hidden="false" customHeight="false" outlineLevel="0" collapsed="false">
      <c r="B131" s="155" t="n">
        <f aca="false">B130+7</f>
        <v>37611</v>
      </c>
      <c r="C131" s="237" t="n">
        <v>10</v>
      </c>
      <c r="D131" s="238" t="n">
        <v>0.1</v>
      </c>
      <c r="E131" s="245"/>
      <c r="F131" s="245"/>
      <c r="G131" s="245"/>
      <c r="H131" s="245"/>
      <c r="I131" s="245"/>
      <c r="J131" s="245"/>
      <c r="K131" s="245"/>
    </row>
    <row r="132" customFormat="false" ht="11.25" hidden="false" customHeight="false" outlineLevel="0" collapsed="false">
      <c r="B132" s="155" t="n">
        <f aca="false">B131+7</f>
        <v>37618</v>
      </c>
      <c r="C132" s="237" t="n">
        <v>10</v>
      </c>
      <c r="D132" s="238" t="n">
        <v>0.1</v>
      </c>
      <c r="E132" s="245"/>
      <c r="F132" s="245"/>
      <c r="G132" s="245"/>
      <c r="H132" s="245"/>
      <c r="I132" s="245"/>
      <c r="J132" s="245"/>
      <c r="K132" s="245"/>
    </row>
    <row r="133" customFormat="false" ht="11.25" hidden="false" customHeight="false" outlineLevel="0" collapsed="false">
      <c r="B133" s="155" t="n">
        <f aca="false">B132+7</f>
        <v>37625</v>
      </c>
      <c r="C133" s="237" t="n">
        <v>10</v>
      </c>
      <c r="D133" s="238" t="n">
        <v>0.1</v>
      </c>
      <c r="E133" s="245"/>
      <c r="F133" s="245"/>
      <c r="G133" s="245"/>
      <c r="H133" s="245"/>
      <c r="I133" s="245"/>
      <c r="J133" s="245"/>
      <c r="K133" s="245"/>
    </row>
    <row r="134" customFormat="false" ht="11.25" hidden="false" customHeight="false" outlineLevel="0" collapsed="false">
      <c r="B134" s="155" t="n">
        <f aca="false">B133+7</f>
        <v>37632</v>
      </c>
      <c r="C134" s="237" t="n">
        <v>10</v>
      </c>
      <c r="D134" s="238" t="n">
        <v>0.1</v>
      </c>
      <c r="E134" s="245"/>
      <c r="F134" s="245"/>
      <c r="G134" s="245"/>
      <c r="H134" s="245"/>
      <c r="I134" s="245"/>
      <c r="J134" s="245"/>
      <c r="K134" s="245"/>
    </row>
    <row r="135" customFormat="false" ht="11.25" hidden="false" customHeight="false" outlineLevel="0" collapsed="false">
      <c r="B135" s="155" t="n">
        <f aca="false">B134+7</f>
        <v>37639</v>
      </c>
      <c r="C135" s="237" t="n">
        <v>10</v>
      </c>
      <c r="D135" s="238" t="n">
        <v>0.1</v>
      </c>
      <c r="E135" s="245"/>
      <c r="F135" s="245"/>
      <c r="G135" s="245"/>
      <c r="H135" s="245"/>
      <c r="I135" s="245"/>
      <c r="J135" s="245"/>
      <c r="K135" s="245"/>
    </row>
    <row r="136" customFormat="false" ht="11.25" hidden="false" customHeight="false" outlineLevel="0" collapsed="false">
      <c r="B136" s="155" t="n">
        <f aca="false">B135+7</f>
        <v>37646</v>
      </c>
      <c r="C136" s="237" t="n">
        <v>10</v>
      </c>
      <c r="D136" s="238" t="n">
        <v>0.1</v>
      </c>
      <c r="E136" s="245"/>
      <c r="F136" s="245"/>
      <c r="G136" s="245"/>
      <c r="H136" s="245"/>
      <c r="I136" s="245"/>
      <c r="J136" s="245"/>
      <c r="K136" s="245"/>
    </row>
    <row r="137" customFormat="false" ht="11.25" hidden="false" customHeight="false" outlineLevel="0" collapsed="false">
      <c r="B137" s="155" t="n">
        <f aca="false">B136+7</f>
        <v>37653</v>
      </c>
      <c r="C137" s="237" t="n">
        <v>10</v>
      </c>
      <c r="D137" s="238" t="n">
        <v>0.1</v>
      </c>
      <c r="E137" s="245"/>
      <c r="F137" s="245"/>
      <c r="G137" s="245"/>
      <c r="H137" s="245"/>
      <c r="I137" s="245"/>
      <c r="J137" s="245"/>
      <c r="K137" s="245"/>
    </row>
    <row r="138" customFormat="false" ht="11.25" hidden="false" customHeight="false" outlineLevel="0" collapsed="false">
      <c r="B138" s="155" t="n">
        <f aca="false">B137+7</f>
        <v>37660</v>
      </c>
      <c r="C138" s="237" t="n">
        <v>10</v>
      </c>
      <c r="D138" s="238" t="n">
        <v>0.1</v>
      </c>
      <c r="E138" s="245"/>
      <c r="F138" s="245"/>
      <c r="G138" s="245"/>
      <c r="H138" s="245"/>
      <c r="I138" s="245"/>
      <c r="J138" s="245"/>
      <c r="K138" s="245"/>
    </row>
    <row r="139" customFormat="false" ht="11.25" hidden="false" customHeight="false" outlineLevel="0" collapsed="false">
      <c r="B139" s="155" t="n">
        <f aca="false">B138+7</f>
        <v>37667</v>
      </c>
      <c r="C139" s="237" t="n">
        <v>10</v>
      </c>
      <c r="D139" s="238" t="n">
        <v>0.1</v>
      </c>
      <c r="E139" s="245"/>
      <c r="F139" s="245"/>
      <c r="G139" s="245"/>
      <c r="H139" s="245"/>
      <c r="I139" s="245"/>
      <c r="J139" s="245"/>
      <c r="K139" s="245"/>
    </row>
    <row r="140" customFormat="false" ht="11.25" hidden="false" customHeight="false" outlineLevel="0" collapsed="false">
      <c r="B140" s="155" t="n">
        <f aca="false">B139+7</f>
        <v>37674</v>
      </c>
      <c r="C140" s="237" t="n">
        <v>10</v>
      </c>
      <c r="D140" s="238" t="n">
        <v>0.1</v>
      </c>
      <c r="E140" s="245"/>
      <c r="F140" s="245"/>
      <c r="G140" s="245"/>
      <c r="H140" s="245"/>
      <c r="I140" s="245"/>
      <c r="J140" s="245"/>
      <c r="K140" s="245"/>
    </row>
    <row r="141" customFormat="false" ht="11.25" hidden="false" customHeight="false" outlineLevel="0" collapsed="false">
      <c r="B141" s="155" t="n">
        <f aca="false">B140+7</f>
        <v>37681</v>
      </c>
      <c r="C141" s="237" t="n">
        <v>10</v>
      </c>
      <c r="D141" s="238" t="n">
        <v>0.1</v>
      </c>
      <c r="E141" s="245"/>
      <c r="F141" s="245"/>
      <c r="G141" s="245"/>
      <c r="H141" s="245"/>
      <c r="I141" s="245"/>
      <c r="J141" s="245"/>
      <c r="K141" s="245"/>
    </row>
    <row r="142" customFormat="false" ht="11.25" hidden="false" customHeight="false" outlineLevel="0" collapsed="false">
      <c r="B142" s="155" t="n">
        <f aca="false">B141+7</f>
        <v>37688</v>
      </c>
      <c r="C142" s="237" t="n">
        <v>10</v>
      </c>
      <c r="D142" s="238" t="n">
        <v>0.1</v>
      </c>
      <c r="E142" s="245"/>
      <c r="F142" s="245"/>
      <c r="G142" s="245"/>
      <c r="H142" s="245"/>
      <c r="I142" s="245"/>
      <c r="J142" s="245"/>
      <c r="K142" s="245"/>
    </row>
    <row r="143" customFormat="false" ht="11.25" hidden="false" customHeight="false" outlineLevel="0" collapsed="false">
      <c r="B143" s="155" t="n">
        <f aca="false">B142+7</f>
        <v>37695</v>
      </c>
      <c r="C143" s="237" t="n">
        <v>10</v>
      </c>
      <c r="D143" s="238" t="n">
        <v>0.1</v>
      </c>
      <c r="E143" s="245"/>
      <c r="F143" s="245"/>
      <c r="G143" s="245"/>
      <c r="H143" s="245"/>
      <c r="I143" s="245"/>
      <c r="J143" s="245"/>
      <c r="K143" s="245"/>
    </row>
    <row r="144" customFormat="false" ht="11.25" hidden="false" customHeight="false" outlineLevel="0" collapsed="false">
      <c r="B144" s="155" t="n">
        <f aca="false">B143+7</f>
        <v>37702</v>
      </c>
      <c r="C144" s="237" t="n">
        <v>10</v>
      </c>
      <c r="D144" s="238" t="n">
        <v>0.1</v>
      </c>
      <c r="E144" s="245"/>
      <c r="F144" s="245"/>
      <c r="G144" s="245"/>
      <c r="H144" s="245"/>
      <c r="I144" s="245"/>
      <c r="J144" s="245"/>
      <c r="K144" s="245"/>
    </row>
    <row r="145" customFormat="false" ht="11.25" hidden="false" customHeight="false" outlineLevel="0" collapsed="false">
      <c r="B145" s="155" t="n">
        <f aca="false">B144+7</f>
        <v>37709</v>
      </c>
      <c r="C145" s="237" t="n">
        <v>10</v>
      </c>
      <c r="D145" s="238" t="n">
        <v>0.1</v>
      </c>
      <c r="E145" s="245"/>
      <c r="F145" s="245"/>
      <c r="G145" s="245"/>
      <c r="H145" s="245"/>
      <c r="I145" s="245"/>
      <c r="J145" s="245"/>
      <c r="K145" s="245"/>
    </row>
    <row r="146" customFormat="false" ht="11.25" hidden="false" customHeight="false" outlineLevel="0" collapsed="false">
      <c r="B146" s="155" t="n">
        <f aca="false">B145+7</f>
        <v>37716</v>
      </c>
      <c r="C146" s="237" t="n">
        <v>10</v>
      </c>
      <c r="D146" s="238" t="n">
        <v>0.1</v>
      </c>
      <c r="E146" s="245"/>
      <c r="F146" s="245"/>
      <c r="G146" s="245"/>
      <c r="H146" s="245"/>
      <c r="I146" s="245"/>
      <c r="J146" s="245"/>
      <c r="K146" s="245"/>
    </row>
    <row r="147" customFormat="false" ht="11.25" hidden="false" customHeight="false" outlineLevel="0" collapsed="false">
      <c r="B147" s="155" t="n">
        <f aca="false">B146+7</f>
        <v>37723</v>
      </c>
      <c r="C147" s="237" t="n">
        <v>10</v>
      </c>
      <c r="D147" s="238" t="n">
        <v>0.1</v>
      </c>
      <c r="E147" s="245"/>
      <c r="F147" s="245"/>
      <c r="G147" s="245"/>
      <c r="H147" s="245"/>
      <c r="I147" s="245"/>
      <c r="J147" s="245"/>
      <c r="K147" s="245"/>
    </row>
    <row r="148" customFormat="false" ht="11.25" hidden="false" customHeight="false" outlineLevel="0" collapsed="false">
      <c r="B148" s="155" t="n">
        <f aca="false">B147+7</f>
        <v>37730</v>
      </c>
      <c r="C148" s="237" t="n">
        <v>10</v>
      </c>
      <c r="D148" s="238" t="n">
        <v>0.1</v>
      </c>
      <c r="E148" s="245"/>
      <c r="F148" s="245"/>
      <c r="G148" s="245"/>
      <c r="H148" s="245"/>
      <c r="I148" s="245"/>
      <c r="J148" s="245"/>
      <c r="K148" s="245"/>
    </row>
    <row r="149" customFormat="false" ht="11.25" hidden="false" customHeight="false" outlineLevel="0" collapsed="false">
      <c r="B149" s="155" t="n">
        <f aca="false">B148+7</f>
        <v>37737</v>
      </c>
      <c r="C149" s="237" t="n">
        <v>10</v>
      </c>
      <c r="D149" s="238" t="n">
        <v>0.1</v>
      </c>
      <c r="E149" s="245"/>
      <c r="F149" s="245"/>
      <c r="G149" s="245"/>
      <c r="H149" s="245"/>
      <c r="I149" s="245"/>
      <c r="J149" s="245"/>
      <c r="K149" s="245"/>
    </row>
    <row r="150" customFormat="false" ht="11.25" hidden="false" customHeight="false" outlineLevel="0" collapsed="false">
      <c r="B150" s="155" t="n">
        <f aca="false">B149+7</f>
        <v>37744</v>
      </c>
      <c r="C150" s="237" t="n">
        <v>10</v>
      </c>
      <c r="D150" s="238" t="n">
        <v>0.1</v>
      </c>
      <c r="E150" s="245"/>
      <c r="F150" s="245"/>
      <c r="G150" s="245"/>
      <c r="H150" s="245"/>
      <c r="I150" s="245"/>
      <c r="J150" s="245"/>
      <c r="K150" s="245"/>
    </row>
    <row r="151" customFormat="false" ht="11.25" hidden="false" customHeight="false" outlineLevel="0" collapsed="false">
      <c r="B151" s="155" t="n">
        <f aca="false">B150+7</f>
        <v>37751</v>
      </c>
      <c r="C151" s="237" t="n">
        <v>10</v>
      </c>
      <c r="D151" s="238" t="n">
        <v>0.1</v>
      </c>
      <c r="E151" s="245"/>
      <c r="F151" s="245"/>
      <c r="G151" s="245"/>
      <c r="H151" s="245"/>
      <c r="I151" s="245"/>
      <c r="J151" s="245"/>
      <c r="K151" s="245"/>
    </row>
    <row r="152" customFormat="false" ht="11.25" hidden="false" customHeight="false" outlineLevel="0" collapsed="false">
      <c r="B152" s="155" t="n">
        <f aca="false">B151+7</f>
        <v>37758</v>
      </c>
      <c r="C152" s="237" t="n">
        <v>10</v>
      </c>
      <c r="D152" s="238" t="n">
        <v>0.1</v>
      </c>
      <c r="E152" s="245"/>
      <c r="F152" s="245"/>
      <c r="G152" s="245"/>
      <c r="H152" s="245"/>
      <c r="I152" s="245"/>
      <c r="J152" s="245"/>
      <c r="K152" s="245"/>
    </row>
    <row r="153" customFormat="false" ht="11.25" hidden="false" customHeight="false" outlineLevel="0" collapsed="false">
      <c r="B153" s="155" t="n">
        <f aca="false">B152+7</f>
        <v>37765</v>
      </c>
      <c r="C153" s="237" t="n">
        <v>10</v>
      </c>
      <c r="D153" s="238" t="n">
        <v>0.1</v>
      </c>
      <c r="E153" s="245"/>
      <c r="F153" s="245"/>
      <c r="G153" s="245"/>
      <c r="H153" s="245"/>
      <c r="I153" s="245"/>
      <c r="J153" s="245"/>
      <c r="K153" s="245"/>
    </row>
    <row r="154" customFormat="false" ht="11.25" hidden="false" customHeight="false" outlineLevel="0" collapsed="false">
      <c r="B154" s="155" t="n">
        <f aca="false">B153+7</f>
        <v>37772</v>
      </c>
      <c r="C154" s="237" t="n">
        <v>10</v>
      </c>
      <c r="D154" s="238" t="n">
        <v>0.1</v>
      </c>
      <c r="E154" s="245"/>
      <c r="F154" s="245"/>
      <c r="G154" s="245"/>
      <c r="H154" s="245"/>
      <c r="I154" s="245"/>
      <c r="J154" s="245"/>
      <c r="K154" s="245"/>
    </row>
    <row r="155" customFormat="false" ht="11.25" hidden="false" customHeight="false" outlineLevel="0" collapsed="false">
      <c r="B155" s="155" t="n">
        <f aca="false">B154+7</f>
        <v>37779</v>
      </c>
      <c r="C155" s="237" t="n">
        <v>10</v>
      </c>
      <c r="D155" s="238" t="n">
        <v>0.1</v>
      </c>
      <c r="E155" s="245"/>
      <c r="F155" s="245"/>
      <c r="G155" s="245"/>
      <c r="H155" s="245"/>
      <c r="I155" s="245"/>
      <c r="J155" s="245"/>
      <c r="K155" s="245"/>
    </row>
    <row r="156" customFormat="false" ht="11.25" hidden="false" customHeight="false" outlineLevel="0" collapsed="false">
      <c r="B156" s="155" t="n">
        <f aca="false">B155+7</f>
        <v>37786</v>
      </c>
      <c r="C156" s="237" t="n">
        <v>10</v>
      </c>
      <c r="D156" s="238" t="n">
        <v>0.1</v>
      </c>
      <c r="E156" s="245"/>
      <c r="F156" s="245"/>
      <c r="G156" s="245"/>
      <c r="H156" s="245"/>
      <c r="I156" s="245"/>
      <c r="J156" s="245"/>
      <c r="K156" s="245"/>
    </row>
    <row r="157" customFormat="false" ht="11.25" hidden="false" customHeight="false" outlineLevel="0" collapsed="false">
      <c r="B157" s="155" t="n">
        <f aca="false">B156+7</f>
        <v>37793</v>
      </c>
      <c r="C157" s="237" t="n">
        <v>10</v>
      </c>
      <c r="D157" s="238" t="n">
        <v>0.1</v>
      </c>
      <c r="E157" s="245"/>
      <c r="F157" s="245"/>
      <c r="G157" s="245"/>
      <c r="H157" s="245"/>
      <c r="I157" s="245"/>
      <c r="J157" s="245"/>
      <c r="K157" s="245"/>
    </row>
    <row r="158" customFormat="false" ht="11.25" hidden="false" customHeight="false" outlineLevel="0" collapsed="false">
      <c r="B158" s="155" t="n">
        <f aca="false">B157+7</f>
        <v>37800</v>
      </c>
      <c r="C158" s="237" t="n">
        <v>10</v>
      </c>
      <c r="D158" s="238" t="n">
        <v>0.1</v>
      </c>
      <c r="E158" s="245"/>
      <c r="F158" s="245"/>
      <c r="G158" s="245"/>
      <c r="H158" s="245"/>
      <c r="I158" s="245"/>
      <c r="J158" s="245"/>
      <c r="K158" s="245"/>
    </row>
    <row r="159" customFormat="false" ht="11.25" hidden="false" customHeight="false" outlineLevel="0" collapsed="false">
      <c r="B159" s="155" t="n">
        <f aca="false">B158+7</f>
        <v>37807</v>
      </c>
      <c r="C159" s="237" t="n">
        <v>10</v>
      </c>
      <c r="D159" s="238" t="n">
        <v>0.1</v>
      </c>
      <c r="E159" s="245"/>
      <c r="F159" s="245"/>
      <c r="G159" s="245"/>
      <c r="H159" s="245"/>
      <c r="I159" s="245"/>
      <c r="J159" s="245"/>
      <c r="K159" s="245"/>
    </row>
    <row r="160" customFormat="false" ht="11.25" hidden="false" customHeight="false" outlineLevel="0" collapsed="false">
      <c r="B160" s="155" t="n">
        <f aca="false">B159+7</f>
        <v>37814</v>
      </c>
      <c r="C160" s="237" t="n">
        <v>10</v>
      </c>
      <c r="D160" s="238" t="n">
        <v>0.1</v>
      </c>
      <c r="E160" s="245"/>
      <c r="F160" s="245"/>
      <c r="G160" s="245"/>
      <c r="H160" s="245"/>
      <c r="I160" s="245"/>
      <c r="J160" s="245"/>
      <c r="K160" s="245"/>
    </row>
    <row r="161" customFormat="false" ht="11.25" hidden="false" customHeight="false" outlineLevel="0" collapsed="false">
      <c r="B161" s="155" t="n">
        <f aca="false">B160+7</f>
        <v>37821</v>
      </c>
      <c r="C161" s="237" t="n">
        <v>10</v>
      </c>
      <c r="D161" s="238" t="n">
        <v>0.1</v>
      </c>
      <c r="E161" s="245"/>
      <c r="F161" s="245"/>
      <c r="G161" s="245"/>
      <c r="H161" s="245"/>
      <c r="I161" s="245"/>
      <c r="J161" s="245"/>
      <c r="K161" s="245"/>
    </row>
    <row r="162" customFormat="false" ht="11.25" hidden="false" customHeight="false" outlineLevel="0" collapsed="false">
      <c r="B162" s="155" t="n">
        <f aca="false">B161+7</f>
        <v>37828</v>
      </c>
      <c r="C162" s="237" t="n">
        <v>10</v>
      </c>
      <c r="D162" s="238" t="n">
        <v>0.1</v>
      </c>
      <c r="E162" s="245"/>
      <c r="F162" s="245"/>
      <c r="G162" s="245"/>
      <c r="H162" s="245"/>
      <c r="I162" s="245"/>
      <c r="J162" s="245"/>
      <c r="K162" s="245"/>
    </row>
    <row r="163" customFormat="false" ht="11.25" hidden="false" customHeight="false" outlineLevel="0" collapsed="false">
      <c r="B163" s="155" t="n">
        <f aca="false">B162+7</f>
        <v>37835</v>
      </c>
      <c r="C163" s="237" t="n">
        <v>10</v>
      </c>
      <c r="D163" s="238" t="n">
        <v>0.1</v>
      </c>
      <c r="E163" s="245"/>
      <c r="F163" s="245"/>
      <c r="G163" s="245"/>
      <c r="H163" s="245"/>
      <c r="I163" s="245"/>
      <c r="J163" s="245"/>
      <c r="K163" s="245"/>
    </row>
    <row r="164" customFormat="false" ht="11.25" hidden="false" customHeight="false" outlineLevel="0" collapsed="false">
      <c r="B164" s="155" t="n">
        <f aca="false">B163+7</f>
        <v>37842</v>
      </c>
      <c r="C164" s="237" t="n">
        <v>10</v>
      </c>
      <c r="D164" s="238" t="n">
        <v>0.1</v>
      </c>
      <c r="E164" s="245"/>
      <c r="F164" s="245"/>
      <c r="G164" s="245"/>
      <c r="H164" s="245"/>
      <c r="I164" s="245"/>
      <c r="J164" s="245"/>
      <c r="K164" s="245"/>
    </row>
    <row r="165" customFormat="false" ht="11.25" hidden="false" customHeight="false" outlineLevel="0" collapsed="false">
      <c r="B165" s="155" t="n">
        <f aca="false">B164+7</f>
        <v>37849</v>
      </c>
      <c r="C165" s="237" t="n">
        <v>10</v>
      </c>
      <c r="D165" s="238" t="n">
        <v>0.1</v>
      </c>
      <c r="E165" s="245"/>
      <c r="F165" s="245"/>
      <c r="G165" s="245"/>
      <c r="H165" s="245"/>
      <c r="I165" s="245"/>
      <c r="J165" s="245"/>
      <c r="K165" s="245"/>
    </row>
    <row r="166" customFormat="false" ht="11.25" hidden="false" customHeight="false" outlineLevel="0" collapsed="false">
      <c r="B166" s="155" t="n">
        <f aca="false">B165+7</f>
        <v>37856</v>
      </c>
      <c r="C166" s="237" t="n">
        <v>10</v>
      </c>
      <c r="D166" s="238" t="n">
        <v>0.1</v>
      </c>
      <c r="E166" s="245"/>
      <c r="F166" s="245"/>
      <c r="G166" s="245"/>
      <c r="H166" s="245"/>
      <c r="I166" s="245"/>
      <c r="J166" s="245"/>
      <c r="K166" s="245"/>
    </row>
    <row r="167" customFormat="false" ht="11.25" hidden="false" customHeight="false" outlineLevel="0" collapsed="false">
      <c r="B167" s="155" t="n">
        <f aca="false">B166+7</f>
        <v>37863</v>
      </c>
      <c r="C167" s="237" t="n">
        <v>10</v>
      </c>
      <c r="D167" s="238" t="n">
        <v>0.1</v>
      </c>
      <c r="E167" s="245"/>
      <c r="F167" s="245"/>
      <c r="G167" s="245"/>
      <c r="H167" s="245"/>
      <c r="I167" s="245"/>
      <c r="J167" s="245"/>
      <c r="K167" s="245"/>
    </row>
    <row r="168" customFormat="false" ht="11.25" hidden="false" customHeight="false" outlineLevel="0" collapsed="false">
      <c r="B168" s="155" t="n">
        <f aca="false">B167+7</f>
        <v>37870</v>
      </c>
      <c r="C168" s="237" t="n">
        <v>10</v>
      </c>
      <c r="D168" s="238" t="n">
        <v>0.1</v>
      </c>
      <c r="E168" s="245"/>
      <c r="F168" s="245"/>
      <c r="G168" s="245"/>
      <c r="H168" s="245"/>
      <c r="I168" s="245"/>
      <c r="J168" s="245"/>
      <c r="K168" s="245"/>
    </row>
    <row r="169" customFormat="false" ht="11.25" hidden="false" customHeight="false" outlineLevel="0" collapsed="false">
      <c r="B169" s="155" t="n">
        <f aca="false">B168+7</f>
        <v>37877</v>
      </c>
      <c r="C169" s="237" t="n">
        <v>10</v>
      </c>
      <c r="D169" s="238" t="n">
        <v>0.1</v>
      </c>
      <c r="E169" s="245"/>
      <c r="F169" s="245"/>
      <c r="G169" s="245"/>
      <c r="H169" s="245"/>
      <c r="I169" s="245"/>
      <c r="J169" s="245"/>
      <c r="K169" s="245"/>
    </row>
    <row r="170" customFormat="false" ht="11.25" hidden="false" customHeight="false" outlineLevel="0" collapsed="false">
      <c r="B170" s="155" t="n">
        <f aca="false">B169+7</f>
        <v>37884</v>
      </c>
      <c r="C170" s="237" t="n">
        <v>10</v>
      </c>
      <c r="D170" s="238" t="n">
        <v>0.1</v>
      </c>
      <c r="E170" s="245"/>
      <c r="F170" s="245"/>
      <c r="G170" s="245"/>
      <c r="H170" s="245"/>
      <c r="I170" s="245"/>
      <c r="J170" s="245"/>
      <c r="K170" s="245"/>
    </row>
    <row r="171" customFormat="false" ht="11.25" hidden="false" customHeight="false" outlineLevel="0" collapsed="false">
      <c r="B171" s="155" t="n">
        <f aca="false">B170+7</f>
        <v>37891</v>
      </c>
      <c r="C171" s="237" t="n">
        <v>10</v>
      </c>
      <c r="D171" s="238" t="n">
        <v>0.1</v>
      </c>
      <c r="E171" s="245"/>
      <c r="F171" s="245"/>
      <c r="G171" s="245"/>
      <c r="H171" s="245"/>
      <c r="I171" s="245"/>
      <c r="J171" s="245"/>
      <c r="K171" s="245"/>
    </row>
    <row r="172" customFormat="false" ht="11.25" hidden="false" customHeight="false" outlineLevel="0" collapsed="false">
      <c r="B172" s="155" t="n">
        <f aca="false">B171+7</f>
        <v>37898</v>
      </c>
      <c r="C172" s="237" t="n">
        <v>10</v>
      </c>
      <c r="D172" s="238" t="n">
        <v>0.1</v>
      </c>
      <c r="E172" s="245"/>
      <c r="F172" s="245"/>
      <c r="G172" s="245"/>
      <c r="H172" s="245"/>
      <c r="I172" s="245"/>
      <c r="J172" s="245"/>
      <c r="K172" s="245"/>
    </row>
    <row r="173" customFormat="false" ht="11.25" hidden="false" customHeight="false" outlineLevel="0" collapsed="false">
      <c r="B173" s="155" t="n">
        <f aca="false">B172+7</f>
        <v>37905</v>
      </c>
      <c r="C173" s="237" t="n">
        <v>10</v>
      </c>
      <c r="D173" s="238" t="n">
        <v>0.1</v>
      </c>
      <c r="E173" s="245"/>
      <c r="F173" s="245"/>
      <c r="G173" s="245"/>
      <c r="H173" s="245"/>
      <c r="I173" s="245"/>
      <c r="J173" s="245"/>
      <c r="K173" s="245"/>
    </row>
    <row r="174" customFormat="false" ht="11.25" hidden="false" customHeight="false" outlineLevel="0" collapsed="false">
      <c r="B174" s="155" t="n">
        <f aca="false">B173+7</f>
        <v>37912</v>
      </c>
      <c r="C174" s="237" t="n">
        <v>10</v>
      </c>
      <c r="D174" s="238" t="n">
        <v>0.1</v>
      </c>
      <c r="E174" s="245"/>
      <c r="F174" s="245"/>
      <c r="G174" s="245"/>
      <c r="H174" s="245"/>
      <c r="I174" s="245"/>
      <c r="J174" s="245"/>
      <c r="K174" s="245"/>
    </row>
    <row r="175" customFormat="false" ht="11.25" hidden="false" customHeight="false" outlineLevel="0" collapsed="false">
      <c r="B175" s="155" t="n">
        <f aca="false">B174+7</f>
        <v>37919</v>
      </c>
      <c r="C175" s="237" t="n">
        <v>10</v>
      </c>
      <c r="D175" s="238" t="n">
        <v>0.1</v>
      </c>
      <c r="E175" s="245"/>
      <c r="F175" s="245"/>
      <c r="G175" s="245"/>
      <c r="H175" s="245"/>
      <c r="I175" s="245"/>
      <c r="J175" s="245"/>
      <c r="K175" s="245"/>
    </row>
    <row r="176" customFormat="false" ht="11.25" hidden="false" customHeight="false" outlineLevel="0" collapsed="false">
      <c r="B176" s="155" t="n">
        <f aca="false">B175+7</f>
        <v>37926</v>
      </c>
      <c r="C176" s="237" t="n">
        <v>10</v>
      </c>
      <c r="D176" s="238" t="n">
        <v>0.1</v>
      </c>
      <c r="E176" s="245"/>
      <c r="F176" s="245"/>
      <c r="G176" s="245"/>
      <c r="H176" s="245"/>
      <c r="I176" s="245"/>
      <c r="J176" s="245"/>
      <c r="K176" s="245"/>
    </row>
    <row r="177" customFormat="false" ht="11.25" hidden="false" customHeight="false" outlineLevel="0" collapsed="false">
      <c r="B177" s="155" t="n">
        <f aca="false">B176+7</f>
        <v>37933</v>
      </c>
      <c r="C177" s="237" t="n">
        <v>10</v>
      </c>
      <c r="D177" s="238" t="n">
        <v>0.1</v>
      </c>
      <c r="E177" s="245"/>
      <c r="F177" s="245"/>
      <c r="G177" s="245"/>
      <c r="H177" s="245"/>
      <c r="I177" s="245"/>
      <c r="J177" s="245"/>
      <c r="K177" s="245"/>
    </row>
    <row r="178" customFormat="false" ht="11.25" hidden="false" customHeight="false" outlineLevel="0" collapsed="false">
      <c r="B178" s="155" t="n">
        <f aca="false">B177+7</f>
        <v>37940</v>
      </c>
      <c r="C178" s="237" t="n">
        <v>10</v>
      </c>
      <c r="D178" s="238" t="n">
        <v>0.1</v>
      </c>
      <c r="E178" s="245"/>
      <c r="F178" s="245"/>
      <c r="G178" s="245"/>
      <c r="H178" s="245"/>
      <c r="I178" s="245"/>
      <c r="J178" s="245"/>
      <c r="K178" s="245"/>
    </row>
    <row r="179" customFormat="false" ht="11.25" hidden="false" customHeight="false" outlineLevel="0" collapsed="false">
      <c r="B179" s="155" t="n">
        <f aca="false">B178+7</f>
        <v>37947</v>
      </c>
      <c r="C179" s="237" t="n">
        <v>10</v>
      </c>
      <c r="D179" s="238" t="n">
        <v>0.1</v>
      </c>
      <c r="E179" s="245"/>
      <c r="F179" s="245"/>
      <c r="G179" s="245"/>
      <c r="H179" s="245"/>
      <c r="I179" s="245"/>
      <c r="J179" s="245"/>
      <c r="K179" s="245"/>
    </row>
    <row r="180" customFormat="false" ht="11.25" hidden="false" customHeight="false" outlineLevel="0" collapsed="false">
      <c r="B180" s="155" t="n">
        <f aca="false">B179+7</f>
        <v>37954</v>
      </c>
      <c r="C180" s="237" t="n">
        <v>10</v>
      </c>
      <c r="D180" s="238" t="n">
        <v>0.1</v>
      </c>
      <c r="E180" s="245"/>
      <c r="F180" s="245"/>
      <c r="G180" s="245"/>
      <c r="H180" s="245"/>
      <c r="I180" s="245"/>
      <c r="J180" s="245"/>
      <c r="K180" s="245"/>
    </row>
    <row r="181" customFormat="false" ht="11.25" hidden="false" customHeight="false" outlineLevel="0" collapsed="false">
      <c r="B181" s="155" t="n">
        <f aca="false">B180+7</f>
        <v>37961</v>
      </c>
      <c r="C181" s="237" t="n">
        <v>10</v>
      </c>
      <c r="D181" s="238" t="n">
        <v>0.1</v>
      </c>
      <c r="E181" s="245"/>
      <c r="F181" s="245"/>
      <c r="G181" s="245"/>
      <c r="H181" s="245"/>
      <c r="I181" s="245"/>
      <c r="J181" s="245"/>
      <c r="K181" s="245"/>
    </row>
    <row r="182" customFormat="false" ht="11.25" hidden="false" customHeight="false" outlineLevel="0" collapsed="false">
      <c r="B182" s="155" t="n">
        <f aca="false">B181+7</f>
        <v>37968</v>
      </c>
      <c r="C182" s="237" t="n">
        <v>10</v>
      </c>
      <c r="D182" s="238" t="n">
        <v>0.1</v>
      </c>
      <c r="E182" s="245"/>
      <c r="F182" s="245"/>
      <c r="G182" s="245"/>
      <c r="H182" s="245"/>
      <c r="I182" s="245"/>
      <c r="J182" s="245"/>
      <c r="K182" s="245"/>
    </row>
    <row r="183" customFormat="false" ht="11.25" hidden="false" customHeight="false" outlineLevel="0" collapsed="false">
      <c r="B183" s="155" t="n">
        <f aca="false">B182+7</f>
        <v>37975</v>
      </c>
      <c r="C183" s="237" t="n">
        <v>10</v>
      </c>
      <c r="D183" s="238" t="n">
        <v>0.1</v>
      </c>
      <c r="E183" s="245"/>
      <c r="F183" s="245"/>
      <c r="G183" s="245"/>
      <c r="H183" s="245"/>
      <c r="I183" s="245"/>
      <c r="J183" s="245"/>
      <c r="K183" s="245"/>
    </row>
    <row r="184" customFormat="false" ht="11.25" hidden="false" customHeight="false" outlineLevel="0" collapsed="false">
      <c r="B184" s="155" t="n">
        <f aca="false">B183+7</f>
        <v>37982</v>
      </c>
      <c r="C184" s="237" t="n">
        <v>10</v>
      </c>
      <c r="D184" s="238" t="n">
        <v>0.1</v>
      </c>
      <c r="E184" s="245"/>
      <c r="F184" s="245"/>
      <c r="G184" s="245"/>
      <c r="H184" s="245"/>
      <c r="I184" s="245"/>
      <c r="J184" s="245"/>
      <c r="K184" s="245"/>
    </row>
    <row r="185" customFormat="false" ht="11.25" hidden="false" customHeight="false" outlineLevel="0" collapsed="false">
      <c r="B185" s="155" t="n">
        <f aca="false">B184+7</f>
        <v>37989</v>
      </c>
      <c r="C185" s="237" t="n">
        <v>10</v>
      </c>
      <c r="D185" s="238" t="n">
        <v>0.1</v>
      </c>
      <c r="E185" s="245"/>
      <c r="F185" s="245"/>
      <c r="G185" s="245"/>
      <c r="H185" s="245"/>
      <c r="I185" s="245"/>
      <c r="J185" s="245"/>
      <c r="K185" s="245"/>
    </row>
    <row r="186" customFormat="false" ht="11.25" hidden="false" customHeight="false" outlineLevel="0" collapsed="false">
      <c r="B186" s="155" t="n">
        <f aca="false">B185+7</f>
        <v>37996</v>
      </c>
      <c r="C186" s="237" t="n">
        <v>10</v>
      </c>
      <c r="D186" s="238" t="n">
        <v>0.1</v>
      </c>
      <c r="E186" s="245"/>
      <c r="F186" s="245"/>
      <c r="G186" s="245"/>
      <c r="H186" s="245"/>
      <c r="I186" s="245"/>
      <c r="J186" s="245"/>
      <c r="K186" s="245"/>
    </row>
    <row r="187" customFormat="false" ht="11.25" hidden="false" customHeight="false" outlineLevel="0" collapsed="false">
      <c r="B187" s="155" t="n">
        <f aca="false">B186+7</f>
        <v>38003</v>
      </c>
      <c r="C187" s="237" t="n">
        <v>10</v>
      </c>
      <c r="D187" s="238" t="n">
        <v>0.1</v>
      </c>
      <c r="E187" s="245"/>
      <c r="F187" s="245"/>
      <c r="G187" s="245"/>
      <c r="H187" s="245"/>
      <c r="I187" s="245"/>
      <c r="J187" s="245"/>
      <c r="K187" s="245"/>
    </row>
    <row r="188" customFormat="false" ht="11.25" hidden="false" customHeight="false" outlineLevel="0" collapsed="false">
      <c r="B188" s="155" t="n">
        <f aca="false">B187+7</f>
        <v>38010</v>
      </c>
      <c r="C188" s="237" t="n">
        <v>10</v>
      </c>
      <c r="D188" s="238" t="n">
        <v>0.1</v>
      </c>
      <c r="E188" s="245"/>
      <c r="F188" s="245"/>
      <c r="G188" s="245"/>
      <c r="H188" s="245"/>
      <c r="I188" s="245"/>
      <c r="J188" s="245"/>
      <c r="K188" s="245"/>
    </row>
    <row r="189" customFormat="false" ht="11.25" hidden="false" customHeight="false" outlineLevel="0" collapsed="false">
      <c r="B189" s="155" t="n">
        <f aca="false">B188+7</f>
        <v>38017</v>
      </c>
      <c r="C189" s="237" t="n">
        <v>10</v>
      </c>
      <c r="D189" s="238" t="n">
        <v>0.1</v>
      </c>
      <c r="E189" s="245"/>
      <c r="F189" s="245"/>
      <c r="G189" s="245"/>
      <c r="H189" s="245"/>
      <c r="I189" s="245"/>
      <c r="J189" s="245"/>
      <c r="K189" s="245"/>
    </row>
    <row r="190" customFormat="false" ht="11.25" hidden="false" customHeight="false" outlineLevel="0" collapsed="false">
      <c r="B190" s="155" t="n">
        <f aca="false">B189+7</f>
        <v>38024</v>
      </c>
      <c r="C190" s="237" t="n">
        <v>10</v>
      </c>
      <c r="D190" s="238" t="n">
        <v>0.1</v>
      </c>
      <c r="E190" s="245"/>
      <c r="F190" s="245"/>
      <c r="G190" s="245"/>
      <c r="H190" s="245"/>
      <c r="I190" s="245"/>
      <c r="J190" s="245"/>
      <c r="K190" s="245"/>
    </row>
    <row r="191" customFormat="false" ht="11.25" hidden="false" customHeight="false" outlineLevel="0" collapsed="false">
      <c r="B191" s="155" t="n">
        <f aca="false">B190+7</f>
        <v>38031</v>
      </c>
      <c r="C191" s="237" t="n">
        <v>10</v>
      </c>
      <c r="D191" s="238" t="n">
        <v>0.1</v>
      </c>
      <c r="E191" s="245"/>
      <c r="F191" s="245"/>
      <c r="G191" s="245"/>
      <c r="H191" s="245"/>
      <c r="I191" s="245"/>
      <c r="J191" s="245"/>
      <c r="K191" s="245"/>
    </row>
    <row r="192" customFormat="false" ht="11.25" hidden="false" customHeight="false" outlineLevel="0" collapsed="false">
      <c r="B192" s="155" t="n">
        <f aca="false">B191+7</f>
        <v>38038</v>
      </c>
      <c r="C192" s="237" t="n">
        <v>10</v>
      </c>
      <c r="D192" s="238" t="n">
        <v>0.1</v>
      </c>
      <c r="E192" s="245"/>
      <c r="F192" s="245"/>
      <c r="G192" s="245"/>
      <c r="H192" s="245"/>
      <c r="I192" s="245"/>
      <c r="J192" s="245"/>
      <c r="K192" s="245"/>
    </row>
    <row r="193" customFormat="false" ht="11.25" hidden="false" customHeight="false" outlineLevel="0" collapsed="false">
      <c r="B193" s="155" t="n">
        <f aca="false">B192+7</f>
        <v>38045</v>
      </c>
      <c r="C193" s="237" t="n">
        <v>10</v>
      </c>
      <c r="D193" s="238" t="n">
        <v>0.1</v>
      </c>
      <c r="E193" s="245"/>
      <c r="F193" s="245"/>
      <c r="G193" s="245"/>
      <c r="H193" s="245"/>
      <c r="I193" s="245"/>
      <c r="J193" s="245"/>
      <c r="K193" s="245"/>
    </row>
    <row r="194" customFormat="false" ht="11.25" hidden="false" customHeight="false" outlineLevel="0" collapsed="false">
      <c r="B194" s="155" t="n">
        <f aca="false">B193+7</f>
        <v>38052</v>
      </c>
      <c r="C194" s="237" t="n">
        <v>10</v>
      </c>
      <c r="D194" s="238" t="n">
        <v>0.1</v>
      </c>
      <c r="E194" s="245"/>
      <c r="F194" s="245"/>
      <c r="G194" s="245"/>
      <c r="H194" s="245"/>
      <c r="I194" s="245"/>
      <c r="J194" s="245"/>
      <c r="K194" s="245"/>
    </row>
    <row r="195" customFormat="false" ht="11.25" hidden="false" customHeight="false" outlineLevel="0" collapsed="false">
      <c r="B195" s="155" t="n">
        <f aca="false">B194+7</f>
        <v>38059</v>
      </c>
      <c r="C195" s="237" t="n">
        <v>10</v>
      </c>
      <c r="D195" s="238" t="n">
        <v>0.1</v>
      </c>
      <c r="E195" s="245"/>
      <c r="F195" s="245"/>
      <c r="G195" s="245"/>
      <c r="H195" s="245"/>
      <c r="I195" s="245"/>
      <c r="J195" s="245"/>
      <c r="K195" s="245"/>
    </row>
    <row r="196" customFormat="false" ht="11.25" hidden="false" customHeight="false" outlineLevel="0" collapsed="false">
      <c r="B196" s="155" t="n">
        <f aca="false">B195+7</f>
        <v>38066</v>
      </c>
      <c r="C196" s="237" t="n">
        <v>10</v>
      </c>
      <c r="D196" s="238" t="n">
        <v>0.1</v>
      </c>
      <c r="E196" s="245"/>
      <c r="F196" s="245"/>
      <c r="G196" s="245"/>
      <c r="H196" s="245"/>
      <c r="I196" s="245"/>
      <c r="J196" s="245"/>
      <c r="K196" s="245"/>
    </row>
    <row r="197" customFormat="false" ht="11.25" hidden="false" customHeight="false" outlineLevel="0" collapsed="false">
      <c r="B197" s="155" t="n">
        <f aca="false">B196+7</f>
        <v>38073</v>
      </c>
      <c r="C197" s="237" t="n">
        <v>10</v>
      </c>
      <c r="D197" s="238" t="n">
        <v>0.1</v>
      </c>
      <c r="E197" s="245"/>
      <c r="F197" s="245"/>
      <c r="G197" s="245"/>
      <c r="H197" s="245"/>
      <c r="I197" s="245"/>
      <c r="J197" s="245"/>
      <c r="K197" s="245"/>
    </row>
    <row r="198" customFormat="false" ht="11.25" hidden="false" customHeight="false" outlineLevel="0" collapsed="false">
      <c r="B198" s="155" t="n">
        <f aca="false">B197+7</f>
        <v>38080</v>
      </c>
      <c r="C198" s="237" t="n">
        <v>10</v>
      </c>
      <c r="D198" s="238" t="n">
        <v>0.1</v>
      </c>
      <c r="E198" s="245"/>
      <c r="F198" s="245"/>
      <c r="G198" s="245"/>
      <c r="H198" s="245"/>
      <c r="I198" s="245"/>
      <c r="J198" s="245"/>
      <c r="K198" s="245"/>
    </row>
    <row r="199" customFormat="false" ht="11.25" hidden="false" customHeight="false" outlineLevel="0" collapsed="false">
      <c r="B199" s="155" t="n">
        <f aca="false">B198+7</f>
        <v>38087</v>
      </c>
      <c r="C199" s="237" t="n">
        <v>10</v>
      </c>
      <c r="D199" s="238" t="n">
        <v>0.1</v>
      </c>
      <c r="E199" s="245"/>
      <c r="F199" s="245"/>
      <c r="G199" s="245"/>
      <c r="H199" s="245"/>
      <c r="I199" s="245"/>
      <c r="J199" s="245"/>
      <c r="K199" s="245"/>
    </row>
    <row r="200" customFormat="false" ht="11.25" hidden="false" customHeight="false" outlineLevel="0" collapsed="false">
      <c r="B200" s="155" t="n">
        <f aca="false">B199+7</f>
        <v>38094</v>
      </c>
      <c r="C200" s="237" t="n">
        <v>10</v>
      </c>
      <c r="D200" s="238" t="n">
        <v>0.1</v>
      </c>
      <c r="E200" s="245"/>
      <c r="F200" s="245"/>
      <c r="G200" s="245"/>
      <c r="H200" s="245"/>
      <c r="I200" s="245"/>
      <c r="J200" s="245"/>
      <c r="K200" s="245"/>
    </row>
    <row r="201" customFormat="false" ht="11.25" hidden="false" customHeight="false" outlineLevel="0" collapsed="false">
      <c r="B201" s="155" t="n">
        <f aca="false">B200+7</f>
        <v>38101</v>
      </c>
      <c r="C201" s="237" t="n">
        <v>10</v>
      </c>
      <c r="D201" s="238" t="n">
        <v>0.1</v>
      </c>
      <c r="E201" s="245"/>
      <c r="F201" s="245"/>
      <c r="G201" s="245"/>
      <c r="H201" s="245"/>
      <c r="I201" s="245"/>
      <c r="J201" s="245"/>
      <c r="K201" s="245"/>
    </row>
    <row r="202" customFormat="false" ht="11.25" hidden="false" customHeight="false" outlineLevel="0" collapsed="false">
      <c r="B202" s="155" t="n">
        <f aca="false">B201+7</f>
        <v>38108</v>
      </c>
      <c r="C202" s="237" t="n">
        <v>10</v>
      </c>
      <c r="D202" s="238" t="n">
        <v>0.1</v>
      </c>
      <c r="E202" s="245"/>
      <c r="F202" s="245"/>
      <c r="G202" s="245"/>
      <c r="H202" s="245"/>
      <c r="I202" s="245"/>
      <c r="J202" s="245"/>
      <c r="K202" s="245"/>
    </row>
    <row r="203" customFormat="false" ht="11.25" hidden="false" customHeight="false" outlineLevel="0" collapsed="false">
      <c r="B203" s="155" t="n">
        <f aca="false">B202+7</f>
        <v>38115</v>
      </c>
      <c r="C203" s="237" t="n">
        <v>10</v>
      </c>
      <c r="D203" s="238" t="n">
        <v>0.1</v>
      </c>
      <c r="E203" s="245"/>
      <c r="F203" s="245"/>
      <c r="G203" s="245"/>
      <c r="H203" s="245"/>
      <c r="I203" s="245"/>
      <c r="J203" s="245"/>
      <c r="K203" s="245"/>
    </row>
    <row r="204" customFormat="false" ht="11.25" hidden="false" customHeight="false" outlineLevel="0" collapsed="false">
      <c r="B204" s="155" t="n">
        <f aca="false">B203+7</f>
        <v>38122</v>
      </c>
      <c r="C204" s="237" t="n">
        <v>10</v>
      </c>
      <c r="D204" s="238" t="n">
        <v>0.1</v>
      </c>
      <c r="E204" s="245"/>
      <c r="F204" s="245"/>
      <c r="G204" s="245"/>
      <c r="H204" s="245"/>
      <c r="I204" s="245"/>
      <c r="J204" s="245"/>
      <c r="K204" s="245"/>
    </row>
    <row r="205" customFormat="false" ht="11.25" hidden="false" customHeight="false" outlineLevel="0" collapsed="false">
      <c r="B205" s="155" t="n">
        <f aca="false">B204+7</f>
        <v>38129</v>
      </c>
      <c r="C205" s="237" t="n">
        <v>10</v>
      </c>
      <c r="D205" s="238" t="n">
        <v>0.1</v>
      </c>
      <c r="E205" s="245"/>
      <c r="F205" s="245"/>
      <c r="G205" s="245"/>
      <c r="H205" s="245"/>
      <c r="I205" s="245"/>
      <c r="J205" s="245"/>
      <c r="K205" s="245"/>
    </row>
    <row r="206" customFormat="false" ht="11.25" hidden="false" customHeight="false" outlineLevel="0" collapsed="false">
      <c r="B206" s="155" t="n">
        <f aca="false">B205+7</f>
        <v>38136</v>
      </c>
      <c r="C206" s="237" t="n">
        <v>10</v>
      </c>
      <c r="D206" s="238" t="n">
        <v>0.1</v>
      </c>
      <c r="E206" s="245"/>
      <c r="F206" s="245"/>
      <c r="G206" s="245"/>
      <c r="H206" s="245"/>
      <c r="I206" s="245"/>
      <c r="J206" s="245"/>
      <c r="K206" s="245"/>
    </row>
    <row r="207" customFormat="false" ht="11.25" hidden="false" customHeight="false" outlineLevel="0" collapsed="false">
      <c r="B207" s="155" t="n">
        <f aca="false">B206+7</f>
        <v>38143</v>
      </c>
      <c r="C207" s="237" t="n">
        <v>10</v>
      </c>
      <c r="D207" s="238" t="n">
        <v>0.1</v>
      </c>
      <c r="E207" s="245"/>
      <c r="F207" s="245"/>
      <c r="G207" s="245"/>
      <c r="H207" s="245"/>
      <c r="I207" s="245"/>
      <c r="J207" s="245"/>
      <c r="K207" s="245"/>
    </row>
    <row r="208" customFormat="false" ht="11.25" hidden="false" customHeight="false" outlineLevel="0" collapsed="false">
      <c r="B208" s="155" t="n">
        <f aca="false">B207+7</f>
        <v>38150</v>
      </c>
      <c r="C208" s="237" t="n">
        <v>10</v>
      </c>
      <c r="D208" s="238" t="n">
        <v>0.1</v>
      </c>
      <c r="E208" s="245"/>
      <c r="F208" s="245"/>
      <c r="G208" s="245"/>
      <c r="H208" s="245"/>
      <c r="I208" s="245"/>
      <c r="J208" s="245"/>
      <c r="K208" s="245"/>
    </row>
    <row r="209" customFormat="false" ht="11.25" hidden="false" customHeight="false" outlineLevel="0" collapsed="false">
      <c r="B209" s="155" t="n">
        <f aca="false">B208+7</f>
        <v>38157</v>
      </c>
      <c r="C209" s="237" t="n">
        <v>10</v>
      </c>
      <c r="D209" s="238" t="n">
        <v>0.1</v>
      </c>
      <c r="E209" s="245"/>
      <c r="F209" s="245"/>
      <c r="G209" s="245"/>
      <c r="H209" s="245"/>
      <c r="I209" s="245"/>
      <c r="J209" s="245"/>
      <c r="K209" s="245"/>
    </row>
    <row r="210" customFormat="false" ht="11.25" hidden="false" customHeight="false" outlineLevel="0" collapsed="false">
      <c r="B210" s="155" t="n">
        <f aca="false">B209+7</f>
        <v>38164</v>
      </c>
      <c r="C210" s="237" t="n">
        <v>10</v>
      </c>
      <c r="D210" s="238" t="n">
        <v>0.1</v>
      </c>
      <c r="E210" s="245"/>
      <c r="F210" s="245"/>
      <c r="G210" s="245"/>
      <c r="H210" s="245"/>
      <c r="I210" s="245"/>
      <c r="J210" s="245"/>
      <c r="K210" s="245"/>
    </row>
    <row r="211" customFormat="false" ht="11.25" hidden="false" customHeight="false" outlineLevel="0" collapsed="false">
      <c r="B211" s="155" t="n">
        <f aca="false">B210+7</f>
        <v>38171</v>
      </c>
      <c r="C211" s="237" t="n">
        <v>10</v>
      </c>
      <c r="D211" s="238" t="n">
        <v>0.1</v>
      </c>
      <c r="E211" s="245"/>
      <c r="F211" s="245"/>
      <c r="G211" s="245"/>
      <c r="H211" s="245"/>
      <c r="I211" s="245"/>
      <c r="J211" s="245"/>
      <c r="K211" s="245"/>
    </row>
    <row r="212" customFormat="false" ht="11.25" hidden="false" customHeight="false" outlineLevel="0" collapsed="false">
      <c r="B212" s="155" t="n">
        <f aca="false">B211+7</f>
        <v>38178</v>
      </c>
      <c r="C212" s="237" t="n">
        <v>10</v>
      </c>
      <c r="D212" s="238" t="n">
        <v>0.1</v>
      </c>
      <c r="E212" s="245"/>
      <c r="F212" s="245"/>
      <c r="G212" s="245"/>
      <c r="H212" s="245"/>
      <c r="I212" s="245"/>
      <c r="J212" s="245"/>
      <c r="K212" s="245"/>
    </row>
    <row r="213" customFormat="false" ht="11.25" hidden="false" customHeight="false" outlineLevel="0" collapsed="false">
      <c r="B213" s="155" t="n">
        <f aca="false">B212+7</f>
        <v>38185</v>
      </c>
      <c r="C213" s="237" t="n">
        <v>10</v>
      </c>
      <c r="D213" s="238" t="n">
        <v>0.1</v>
      </c>
      <c r="E213" s="245"/>
      <c r="F213" s="245"/>
      <c r="G213" s="245"/>
      <c r="H213" s="245"/>
      <c r="I213" s="245"/>
      <c r="J213" s="245"/>
      <c r="K213" s="245"/>
    </row>
    <row r="214" customFormat="false" ht="11.25" hidden="false" customHeight="false" outlineLevel="0" collapsed="false">
      <c r="B214" s="155" t="n">
        <f aca="false">B213+7</f>
        <v>38192</v>
      </c>
      <c r="C214" s="237" t="n">
        <v>10</v>
      </c>
      <c r="D214" s="238" t="n">
        <v>0.1</v>
      </c>
      <c r="E214" s="245"/>
      <c r="F214" s="245"/>
      <c r="G214" s="245"/>
      <c r="H214" s="245"/>
      <c r="I214" s="245"/>
      <c r="J214" s="245"/>
      <c r="K214" s="245"/>
    </row>
    <row r="215" customFormat="false" ht="11.25" hidden="false" customHeight="false" outlineLevel="0" collapsed="false">
      <c r="B215" s="155" t="n">
        <f aca="false">B214+7</f>
        <v>38199</v>
      </c>
      <c r="C215" s="237" t="n">
        <v>10</v>
      </c>
      <c r="D215" s="238" t="n">
        <v>0.1</v>
      </c>
      <c r="E215" s="245"/>
      <c r="F215" s="245"/>
      <c r="G215" s="245"/>
      <c r="H215" s="245"/>
      <c r="I215" s="245"/>
      <c r="J215" s="245"/>
      <c r="K215" s="245"/>
    </row>
    <row r="216" customFormat="false" ht="11.25" hidden="false" customHeight="false" outlineLevel="0" collapsed="false">
      <c r="B216" s="155" t="n">
        <f aca="false">B215+7</f>
        <v>38206</v>
      </c>
      <c r="C216" s="237" t="n">
        <v>10</v>
      </c>
      <c r="D216" s="238" t="n">
        <v>0.1</v>
      </c>
      <c r="E216" s="245"/>
      <c r="F216" s="245"/>
      <c r="G216" s="245"/>
      <c r="H216" s="245"/>
      <c r="I216" s="245"/>
      <c r="J216" s="245"/>
      <c r="K216" s="245"/>
    </row>
    <row r="217" customFormat="false" ht="11.25" hidden="false" customHeight="false" outlineLevel="0" collapsed="false">
      <c r="B217" s="155" t="n">
        <f aca="false">B216+7</f>
        <v>38213</v>
      </c>
      <c r="C217" s="237" t="n">
        <v>10</v>
      </c>
      <c r="D217" s="238" t="n">
        <v>0.1</v>
      </c>
      <c r="E217" s="245"/>
      <c r="F217" s="245"/>
      <c r="G217" s="245"/>
      <c r="H217" s="245"/>
      <c r="I217" s="245"/>
      <c r="J217" s="245"/>
      <c r="K217" s="245"/>
    </row>
    <row r="218" customFormat="false" ht="11.25" hidden="false" customHeight="false" outlineLevel="0" collapsed="false">
      <c r="B218" s="155" t="n">
        <f aca="false">B217+7</f>
        <v>38220</v>
      </c>
      <c r="C218" s="237" t="n">
        <v>10</v>
      </c>
      <c r="D218" s="238" t="n">
        <v>0.1</v>
      </c>
      <c r="E218" s="245"/>
      <c r="F218" s="245"/>
      <c r="G218" s="245"/>
      <c r="H218" s="245"/>
      <c r="I218" s="245"/>
      <c r="J218" s="245"/>
      <c r="K218" s="245"/>
    </row>
    <row r="219" customFormat="false" ht="11.25" hidden="false" customHeight="false" outlineLevel="0" collapsed="false">
      <c r="B219" s="155" t="n">
        <f aca="false">B218+7</f>
        <v>38227</v>
      </c>
      <c r="C219" s="237" t="n">
        <v>10</v>
      </c>
      <c r="D219" s="238" t="n">
        <v>0.1</v>
      </c>
      <c r="E219" s="245"/>
      <c r="F219" s="245"/>
      <c r="G219" s="245"/>
      <c r="H219" s="245"/>
      <c r="I219" s="245"/>
      <c r="J219" s="245"/>
      <c r="K219" s="245"/>
    </row>
    <row r="220" customFormat="false" ht="11.25" hidden="false" customHeight="false" outlineLevel="0" collapsed="false">
      <c r="B220" s="155" t="n">
        <f aca="false">B219+7</f>
        <v>38234</v>
      </c>
      <c r="C220" s="237" t="n">
        <v>10</v>
      </c>
      <c r="D220" s="238" t="n">
        <v>0.1</v>
      </c>
      <c r="E220" s="245"/>
      <c r="F220" s="245"/>
      <c r="G220" s="245"/>
      <c r="H220" s="245"/>
      <c r="I220" s="245"/>
      <c r="J220" s="245"/>
      <c r="K220" s="245"/>
    </row>
    <row r="221" customFormat="false" ht="11.25" hidden="false" customHeight="false" outlineLevel="0" collapsed="false">
      <c r="B221" s="155" t="n">
        <f aca="false">B220+7</f>
        <v>38241</v>
      </c>
      <c r="C221" s="237" t="n">
        <v>10</v>
      </c>
      <c r="D221" s="238" t="n">
        <v>0.1</v>
      </c>
      <c r="E221" s="245"/>
      <c r="F221" s="245"/>
      <c r="G221" s="245"/>
      <c r="H221" s="245"/>
      <c r="I221" s="245"/>
      <c r="J221" s="245"/>
      <c r="K221" s="245"/>
    </row>
    <row r="222" customFormat="false" ht="11.25" hidden="false" customHeight="false" outlineLevel="0" collapsed="false">
      <c r="B222" s="155" t="n">
        <f aca="false">B221+7</f>
        <v>38248</v>
      </c>
      <c r="C222" s="237" t="n">
        <v>10</v>
      </c>
      <c r="D222" s="238" t="n">
        <v>0.1</v>
      </c>
      <c r="E222" s="245"/>
      <c r="F222" s="245"/>
      <c r="G222" s="245"/>
      <c r="H222" s="245"/>
      <c r="I222" s="245"/>
      <c r="J222" s="245"/>
      <c r="K222" s="245"/>
    </row>
    <row r="223" customFormat="false" ht="11.25" hidden="false" customHeight="false" outlineLevel="0" collapsed="false">
      <c r="B223" s="155" t="n">
        <f aca="false">B222+7</f>
        <v>38255</v>
      </c>
      <c r="C223" s="237" t="n">
        <v>10</v>
      </c>
      <c r="D223" s="238" t="n">
        <v>0.1</v>
      </c>
      <c r="E223" s="245"/>
      <c r="F223" s="245"/>
      <c r="G223" s="245"/>
      <c r="H223" s="245"/>
      <c r="I223" s="245"/>
      <c r="J223" s="245"/>
      <c r="K223" s="245"/>
    </row>
    <row r="224" customFormat="false" ht="11.25" hidden="false" customHeight="false" outlineLevel="0" collapsed="false">
      <c r="B224" s="155" t="n">
        <f aca="false">B223+7</f>
        <v>38262</v>
      </c>
      <c r="C224" s="237" t="n">
        <v>10</v>
      </c>
      <c r="D224" s="238" t="n">
        <v>0.1</v>
      </c>
      <c r="E224" s="245"/>
      <c r="F224" s="245"/>
      <c r="G224" s="245"/>
      <c r="H224" s="245"/>
      <c r="I224" s="245"/>
      <c r="J224" s="245"/>
      <c r="K224" s="245"/>
    </row>
    <row r="225" customFormat="false" ht="11.25" hidden="false" customHeight="false" outlineLevel="0" collapsed="false">
      <c r="B225" s="155" t="n">
        <f aca="false">B224+7</f>
        <v>38269</v>
      </c>
      <c r="C225" s="237" t="n">
        <v>10</v>
      </c>
      <c r="D225" s="238" t="n">
        <v>0.1</v>
      </c>
      <c r="E225" s="245"/>
      <c r="F225" s="245"/>
      <c r="G225" s="245"/>
      <c r="H225" s="245"/>
      <c r="I225" s="245"/>
      <c r="J225" s="245"/>
      <c r="K225" s="245"/>
    </row>
    <row r="226" customFormat="false" ht="11.25" hidden="false" customHeight="false" outlineLevel="0" collapsed="false">
      <c r="B226" s="155" t="n">
        <f aca="false">B225+7</f>
        <v>38276</v>
      </c>
      <c r="C226" s="237" t="n">
        <v>10</v>
      </c>
      <c r="D226" s="238" t="n">
        <v>0.1</v>
      </c>
      <c r="E226" s="245"/>
      <c r="F226" s="245"/>
      <c r="G226" s="245"/>
      <c r="H226" s="245"/>
      <c r="I226" s="245"/>
      <c r="J226" s="245"/>
      <c r="K226" s="245"/>
    </row>
    <row r="227" customFormat="false" ht="11.25" hidden="false" customHeight="false" outlineLevel="0" collapsed="false">
      <c r="B227" s="155" t="n">
        <f aca="false">B226+7</f>
        <v>38283</v>
      </c>
      <c r="C227" s="237" t="n">
        <v>10</v>
      </c>
      <c r="D227" s="238" t="n">
        <v>0.1</v>
      </c>
      <c r="E227" s="245"/>
      <c r="F227" s="245"/>
      <c r="G227" s="245"/>
      <c r="H227" s="245"/>
      <c r="I227" s="245"/>
      <c r="J227" s="245"/>
      <c r="K227" s="245"/>
    </row>
    <row r="228" customFormat="false" ht="11.25" hidden="false" customHeight="false" outlineLevel="0" collapsed="false">
      <c r="B228" s="155" t="n">
        <f aca="false">B227+7</f>
        <v>38290</v>
      </c>
      <c r="C228" s="237" t="n">
        <v>10</v>
      </c>
      <c r="D228" s="238" t="n">
        <v>0.1</v>
      </c>
      <c r="E228" s="245"/>
      <c r="F228" s="245"/>
      <c r="G228" s="245"/>
      <c r="H228" s="245"/>
      <c r="I228" s="245"/>
      <c r="J228" s="245"/>
      <c r="K228" s="245"/>
    </row>
    <row r="229" customFormat="false" ht="11.25" hidden="false" customHeight="false" outlineLevel="0" collapsed="false">
      <c r="B229" s="155" t="n">
        <f aca="false">B228+7</f>
        <v>38297</v>
      </c>
      <c r="C229" s="237" t="n">
        <v>10</v>
      </c>
      <c r="D229" s="238" t="n">
        <v>0.1</v>
      </c>
      <c r="E229" s="245"/>
      <c r="F229" s="245"/>
      <c r="G229" s="245"/>
      <c r="H229" s="245"/>
      <c r="I229" s="245"/>
      <c r="J229" s="245"/>
      <c r="K229" s="245"/>
    </row>
    <row r="230" customFormat="false" ht="11.25" hidden="false" customHeight="false" outlineLevel="0" collapsed="false">
      <c r="B230" s="155" t="n">
        <f aca="false">B229+7</f>
        <v>38304</v>
      </c>
      <c r="C230" s="237" t="n">
        <v>10</v>
      </c>
      <c r="D230" s="238" t="n">
        <v>0.1</v>
      </c>
      <c r="E230" s="245"/>
      <c r="F230" s="245"/>
      <c r="G230" s="245"/>
      <c r="H230" s="245"/>
      <c r="I230" s="245"/>
      <c r="J230" s="245"/>
      <c r="K230" s="245"/>
    </row>
    <row r="231" customFormat="false" ht="11.25" hidden="false" customHeight="false" outlineLevel="0" collapsed="false">
      <c r="B231" s="155" t="n">
        <f aca="false">B230+7</f>
        <v>38311</v>
      </c>
      <c r="C231" s="237" t="n">
        <v>10</v>
      </c>
      <c r="D231" s="238" t="n">
        <v>0.1</v>
      </c>
      <c r="E231" s="245"/>
      <c r="F231" s="245"/>
      <c r="G231" s="245"/>
      <c r="H231" s="245"/>
      <c r="I231" s="245"/>
      <c r="J231" s="245"/>
      <c r="K231" s="245"/>
    </row>
    <row r="232" customFormat="false" ht="11.25" hidden="false" customHeight="false" outlineLevel="0" collapsed="false">
      <c r="B232" s="155" t="n">
        <f aca="false">B231+7</f>
        <v>38318</v>
      </c>
      <c r="C232" s="237" t="n">
        <v>10</v>
      </c>
      <c r="D232" s="238" t="n">
        <v>0.1</v>
      </c>
      <c r="E232" s="245"/>
      <c r="F232" s="245"/>
      <c r="G232" s="245"/>
      <c r="H232" s="245"/>
      <c r="I232" s="245"/>
      <c r="J232" s="245"/>
      <c r="K232" s="245"/>
    </row>
    <row r="233" customFormat="false" ht="11.25" hidden="false" customHeight="false" outlineLevel="0" collapsed="false">
      <c r="B233" s="155" t="n">
        <f aca="false">B232+7</f>
        <v>38325</v>
      </c>
      <c r="C233" s="237" t="n">
        <v>10</v>
      </c>
      <c r="D233" s="238" t="n">
        <v>0.1</v>
      </c>
      <c r="E233" s="245"/>
      <c r="F233" s="245"/>
      <c r="G233" s="245"/>
      <c r="H233" s="245"/>
      <c r="I233" s="245"/>
      <c r="J233" s="245"/>
      <c r="K233" s="245"/>
    </row>
    <row r="234" customFormat="false" ht="11.25" hidden="false" customHeight="false" outlineLevel="0" collapsed="false">
      <c r="B234" s="155" t="n">
        <f aca="false">B233+7</f>
        <v>38332</v>
      </c>
      <c r="C234" s="237" t="n">
        <v>10</v>
      </c>
      <c r="D234" s="238" t="n">
        <v>0.1</v>
      </c>
      <c r="E234" s="245"/>
      <c r="F234" s="245"/>
      <c r="G234" s="245"/>
      <c r="H234" s="245"/>
      <c r="I234" s="245"/>
      <c r="J234" s="245"/>
      <c r="K234" s="245"/>
    </row>
    <row r="235" customFormat="false" ht="11.25" hidden="false" customHeight="false" outlineLevel="0" collapsed="false">
      <c r="B235" s="155" t="n">
        <f aca="false">B234+7</f>
        <v>38339</v>
      </c>
      <c r="C235" s="237" t="n">
        <v>10</v>
      </c>
      <c r="D235" s="238" t="n">
        <v>0.1</v>
      </c>
      <c r="E235" s="245"/>
      <c r="F235" s="245"/>
      <c r="G235" s="245"/>
      <c r="H235" s="245"/>
      <c r="I235" s="245"/>
      <c r="J235" s="245"/>
      <c r="K235" s="245"/>
    </row>
    <row r="236" customFormat="false" ht="11.25" hidden="false" customHeight="false" outlineLevel="0" collapsed="false">
      <c r="B236" s="155" t="n">
        <f aca="false">B235+7</f>
        <v>38346</v>
      </c>
      <c r="C236" s="237" t="n">
        <v>10</v>
      </c>
      <c r="D236" s="238" t="n">
        <v>0.1</v>
      </c>
      <c r="E236" s="245"/>
      <c r="F236" s="245"/>
      <c r="G236" s="245"/>
      <c r="H236" s="245"/>
      <c r="I236" s="245"/>
      <c r="J236" s="245"/>
      <c r="K236" s="245"/>
    </row>
    <row r="237" customFormat="false" ht="11.25" hidden="false" customHeight="false" outlineLevel="0" collapsed="false">
      <c r="B237" s="155" t="n">
        <f aca="false">B236+7</f>
        <v>38353</v>
      </c>
      <c r="C237" s="237" t="n">
        <v>10</v>
      </c>
      <c r="D237" s="238" t="n">
        <v>0.1</v>
      </c>
      <c r="E237" s="245"/>
      <c r="F237" s="245"/>
      <c r="G237" s="245"/>
      <c r="H237" s="245"/>
      <c r="I237" s="245"/>
      <c r="J237" s="245"/>
      <c r="K237" s="245"/>
    </row>
    <row r="238" customFormat="false" ht="11.25" hidden="false" customHeight="false" outlineLevel="0" collapsed="false">
      <c r="B238" s="155" t="n">
        <f aca="false">B237+7</f>
        <v>38360</v>
      </c>
      <c r="C238" s="237" t="n">
        <v>10</v>
      </c>
      <c r="D238" s="238" t="n">
        <v>0.1</v>
      </c>
      <c r="E238" s="245"/>
      <c r="F238" s="245"/>
      <c r="G238" s="245"/>
      <c r="H238" s="245"/>
      <c r="I238" s="245"/>
      <c r="J238" s="245"/>
      <c r="K238" s="245"/>
    </row>
    <row r="239" customFormat="false" ht="11.25" hidden="false" customHeight="false" outlineLevel="0" collapsed="false">
      <c r="B239" s="155" t="n">
        <f aca="false">B238+7</f>
        <v>38367</v>
      </c>
      <c r="C239" s="237" t="n">
        <v>10</v>
      </c>
      <c r="D239" s="238" t="n">
        <v>0.1</v>
      </c>
      <c r="E239" s="245"/>
      <c r="F239" s="245"/>
      <c r="G239" s="245"/>
      <c r="H239" s="245"/>
      <c r="I239" s="245"/>
      <c r="J239" s="245"/>
      <c r="K239" s="245"/>
    </row>
    <row r="240" customFormat="false" ht="11.25" hidden="false" customHeight="false" outlineLevel="0" collapsed="false">
      <c r="B240" s="155" t="n">
        <f aca="false">B239+7</f>
        <v>38374</v>
      </c>
      <c r="C240" s="237" t="n">
        <v>10</v>
      </c>
      <c r="D240" s="238" t="n">
        <v>0.1</v>
      </c>
      <c r="E240" s="245"/>
      <c r="F240" s="245"/>
      <c r="G240" s="245"/>
      <c r="H240" s="245"/>
      <c r="I240" s="245"/>
      <c r="J240" s="245"/>
      <c r="K240" s="245"/>
    </row>
    <row r="241" customFormat="false" ht="11.25" hidden="false" customHeight="false" outlineLevel="0" collapsed="false">
      <c r="B241" s="155" t="n">
        <f aca="false">B240+7</f>
        <v>38381</v>
      </c>
      <c r="C241" s="237" t="n">
        <v>10</v>
      </c>
      <c r="D241" s="238" t="n">
        <v>0.1</v>
      </c>
      <c r="E241" s="245"/>
      <c r="F241" s="245"/>
      <c r="G241" s="245"/>
      <c r="H241" s="245"/>
      <c r="I241" s="245"/>
      <c r="J241" s="245"/>
      <c r="K241" s="245"/>
    </row>
    <row r="242" customFormat="false" ht="11.25" hidden="false" customHeight="false" outlineLevel="0" collapsed="false">
      <c r="B242" s="155" t="n">
        <f aca="false">B241+7</f>
        <v>38388</v>
      </c>
      <c r="C242" s="237" t="n">
        <v>10</v>
      </c>
      <c r="D242" s="238" t="n">
        <v>0.1</v>
      </c>
      <c r="E242" s="245"/>
      <c r="F242" s="245"/>
      <c r="G242" s="245"/>
      <c r="H242" s="245"/>
      <c r="I242" s="245"/>
      <c r="J242" s="245"/>
      <c r="K242" s="245"/>
    </row>
    <row r="243" customFormat="false" ht="11.25" hidden="false" customHeight="false" outlineLevel="0" collapsed="false">
      <c r="B243" s="155" t="n">
        <f aca="false">B242+7</f>
        <v>38395</v>
      </c>
      <c r="C243" s="237" t="n">
        <v>10</v>
      </c>
      <c r="D243" s="238" t="n">
        <v>0.1</v>
      </c>
      <c r="E243" s="245"/>
      <c r="F243" s="245"/>
      <c r="G243" s="245"/>
      <c r="H243" s="245"/>
      <c r="I243" s="245"/>
      <c r="J243" s="245"/>
      <c r="K243" s="245"/>
    </row>
    <row r="244" customFormat="false" ht="11.25" hidden="false" customHeight="false" outlineLevel="0" collapsed="false">
      <c r="B244" s="155" t="n">
        <f aca="false">B243+7</f>
        <v>38402</v>
      </c>
      <c r="C244" s="237" t="n">
        <v>10</v>
      </c>
      <c r="D244" s="238" t="n">
        <v>0.1</v>
      </c>
      <c r="E244" s="245"/>
      <c r="F244" s="245"/>
      <c r="G244" s="245"/>
      <c r="H244" s="245"/>
      <c r="I244" s="245"/>
      <c r="J244" s="245"/>
      <c r="K244" s="245"/>
    </row>
    <row r="245" customFormat="false" ht="11.25" hidden="false" customHeight="false" outlineLevel="0" collapsed="false">
      <c r="B245" s="155" t="n">
        <f aca="false">B244+7</f>
        <v>38409</v>
      </c>
      <c r="C245" s="237" t="n">
        <v>10</v>
      </c>
      <c r="D245" s="238" t="n">
        <v>0.1</v>
      </c>
      <c r="E245" s="245"/>
      <c r="F245" s="245"/>
      <c r="G245" s="245"/>
      <c r="H245" s="245"/>
      <c r="I245" s="245"/>
      <c r="J245" s="245"/>
      <c r="K245" s="245"/>
    </row>
    <row r="246" customFormat="false" ht="11.25" hidden="false" customHeight="false" outlineLevel="0" collapsed="false">
      <c r="B246" s="155" t="n">
        <f aca="false">B245+7</f>
        <v>38416</v>
      </c>
      <c r="C246" s="237" t="n">
        <v>10</v>
      </c>
      <c r="D246" s="238" t="n">
        <v>0.1</v>
      </c>
      <c r="E246" s="245"/>
      <c r="F246" s="245"/>
      <c r="G246" s="245"/>
      <c r="H246" s="245"/>
      <c r="I246" s="245"/>
      <c r="J246" s="245"/>
      <c r="K246" s="245"/>
    </row>
    <row r="247" customFormat="false" ht="11.25" hidden="false" customHeight="false" outlineLevel="0" collapsed="false">
      <c r="B247" s="155" t="n">
        <f aca="false">B246+7</f>
        <v>38423</v>
      </c>
      <c r="C247" s="237" t="n">
        <v>10</v>
      </c>
      <c r="D247" s="238" t="n">
        <v>0.1</v>
      </c>
      <c r="E247" s="245"/>
      <c r="F247" s="245"/>
      <c r="G247" s="245"/>
      <c r="H247" s="245"/>
      <c r="I247" s="245"/>
      <c r="J247" s="245"/>
      <c r="K247" s="245"/>
    </row>
    <row r="248" customFormat="false" ht="11.25" hidden="false" customHeight="false" outlineLevel="0" collapsed="false">
      <c r="B248" s="155" t="n">
        <f aca="false">B247+7</f>
        <v>38430</v>
      </c>
      <c r="C248" s="237" t="n">
        <v>10</v>
      </c>
      <c r="D248" s="238" t="n">
        <v>0.1</v>
      </c>
      <c r="E248" s="245"/>
      <c r="F248" s="245"/>
      <c r="G248" s="245"/>
      <c r="H248" s="245"/>
      <c r="I248" s="245"/>
      <c r="J248" s="245"/>
      <c r="K248" s="245"/>
    </row>
    <row r="249" customFormat="false" ht="11.25" hidden="false" customHeight="false" outlineLevel="0" collapsed="false">
      <c r="B249" s="155" t="n">
        <f aca="false">B248+7</f>
        <v>38437</v>
      </c>
      <c r="C249" s="237" t="n">
        <v>10</v>
      </c>
      <c r="D249" s="238" t="n">
        <v>0.1</v>
      </c>
      <c r="E249" s="245"/>
      <c r="F249" s="245"/>
      <c r="G249" s="245"/>
      <c r="H249" s="245"/>
      <c r="I249" s="245"/>
      <c r="J249" s="245"/>
      <c r="K249" s="245"/>
    </row>
    <row r="250" customFormat="false" ht="11.25" hidden="false" customHeight="false" outlineLevel="0" collapsed="false">
      <c r="B250" s="155" t="n">
        <f aca="false">B249+7</f>
        <v>38444</v>
      </c>
      <c r="C250" s="237" t="n">
        <v>10</v>
      </c>
      <c r="D250" s="238" t="n">
        <v>0.1</v>
      </c>
      <c r="E250" s="245"/>
      <c r="F250" s="245"/>
      <c r="G250" s="245"/>
      <c r="H250" s="245"/>
      <c r="I250" s="245"/>
      <c r="J250" s="245"/>
      <c r="K250" s="245"/>
    </row>
    <row r="251" customFormat="false" ht="11.25" hidden="false" customHeight="false" outlineLevel="0" collapsed="false">
      <c r="B251" s="155" t="n">
        <f aca="false">B250+7</f>
        <v>38451</v>
      </c>
      <c r="C251" s="237" t="n">
        <v>10</v>
      </c>
      <c r="D251" s="238" t="n">
        <v>0.1</v>
      </c>
      <c r="E251" s="245"/>
      <c r="F251" s="245"/>
      <c r="G251" s="245"/>
      <c r="H251" s="245"/>
      <c r="I251" s="245"/>
      <c r="J251" s="245"/>
      <c r="K251" s="245"/>
    </row>
    <row r="252" customFormat="false" ht="11.25" hidden="false" customHeight="false" outlineLevel="0" collapsed="false">
      <c r="B252" s="155" t="n">
        <f aca="false">B251+7</f>
        <v>38458</v>
      </c>
      <c r="C252" s="237" t="n">
        <v>10</v>
      </c>
      <c r="D252" s="238" t="n">
        <v>0.1</v>
      </c>
    </row>
    <row r="253" customFormat="false" ht="11.25" hidden="false" customHeight="false" outlineLevel="0" collapsed="false">
      <c r="B253" s="155" t="n">
        <f aca="false">B252+7</f>
        <v>38465</v>
      </c>
      <c r="C253" s="237" t="n">
        <v>10</v>
      </c>
      <c r="D253" s="238" t="n">
        <v>0.1</v>
      </c>
    </row>
    <row r="254" customFormat="false" ht="11.25" hidden="false" customHeight="false" outlineLevel="0" collapsed="false">
      <c r="B254" s="155" t="n">
        <f aca="false">B253+7</f>
        <v>38472</v>
      </c>
      <c r="C254" s="237" t="n">
        <v>10</v>
      </c>
      <c r="D254" s="238" t="n">
        <v>0.1</v>
      </c>
    </row>
    <row r="255" customFormat="false" ht="11.25" hidden="false" customHeight="false" outlineLevel="0" collapsed="false">
      <c r="B255" s="155" t="n">
        <f aca="false">B254+7</f>
        <v>38479</v>
      </c>
      <c r="C255" s="237" t="n">
        <v>10</v>
      </c>
      <c r="D255" s="238" t="n">
        <v>0.1</v>
      </c>
    </row>
    <row r="256" customFormat="false" ht="11.25" hidden="false" customHeight="false" outlineLevel="0" collapsed="false">
      <c r="B256" s="155" t="n">
        <f aca="false">B255+7</f>
        <v>38486</v>
      </c>
      <c r="C256" s="237" t="n">
        <v>10</v>
      </c>
      <c r="D256" s="238" t="n">
        <v>0.1</v>
      </c>
    </row>
    <row r="257" customFormat="false" ht="11.25" hidden="false" customHeight="false" outlineLevel="0" collapsed="false">
      <c r="B257" s="155" t="n">
        <f aca="false">B256+7</f>
        <v>38493</v>
      </c>
      <c r="C257" s="237" t="n">
        <v>10</v>
      </c>
      <c r="D257" s="238" t="n">
        <v>0.1</v>
      </c>
    </row>
    <row r="258" customFormat="false" ht="11.25" hidden="false" customHeight="false" outlineLevel="0" collapsed="false">
      <c r="B258" s="155" t="n">
        <f aca="false">B257+7</f>
        <v>38500</v>
      </c>
      <c r="C258" s="237" t="n">
        <v>10</v>
      </c>
      <c r="D258" s="238" t="n">
        <v>0.1</v>
      </c>
    </row>
    <row r="259" customFormat="false" ht="11.25" hidden="false" customHeight="false" outlineLevel="0" collapsed="false">
      <c r="B259" s="155" t="n">
        <f aca="false">B258+7</f>
        <v>38507</v>
      </c>
      <c r="C259" s="237" t="n">
        <v>10</v>
      </c>
      <c r="D259" s="238" t="n">
        <v>0.1</v>
      </c>
    </row>
    <row r="260" customFormat="false" ht="11.25" hidden="false" customHeight="false" outlineLevel="0" collapsed="false">
      <c r="B260" s="155" t="n">
        <f aca="false">B259+7</f>
        <v>38514</v>
      </c>
      <c r="C260" s="237" t="n">
        <v>10</v>
      </c>
      <c r="D260" s="238" t="n">
        <v>0.1</v>
      </c>
    </row>
    <row r="261" customFormat="false" ht="11.25" hidden="false" customHeight="false" outlineLevel="0" collapsed="false">
      <c r="B261" s="155" t="n">
        <f aca="false">B260+7</f>
        <v>38521</v>
      </c>
      <c r="C261" s="237" t="n">
        <v>10</v>
      </c>
      <c r="D261" s="238" t="n">
        <v>0.1</v>
      </c>
    </row>
    <row r="262" customFormat="false" ht="11.25" hidden="false" customHeight="false" outlineLevel="0" collapsed="false">
      <c r="B262" s="155" t="n">
        <f aca="false">B261+7</f>
        <v>38528</v>
      </c>
      <c r="C262" s="237" t="n">
        <v>10</v>
      </c>
      <c r="D262" s="238" t="n">
        <v>0.1</v>
      </c>
    </row>
    <row r="263" customFormat="false" ht="11.25" hidden="false" customHeight="false" outlineLevel="0" collapsed="false">
      <c r="B263" s="155" t="n">
        <f aca="false">B262+7</f>
        <v>38535</v>
      </c>
      <c r="C263" s="237" t="n">
        <v>10</v>
      </c>
      <c r="D263" s="238" t="n">
        <v>0.1</v>
      </c>
    </row>
    <row r="264" customFormat="false" ht="11.25" hidden="false" customHeight="false" outlineLevel="0" collapsed="false">
      <c r="B264" s="155" t="n">
        <f aca="false">B263+7</f>
        <v>38542</v>
      </c>
      <c r="C264" s="237" t="n">
        <v>10</v>
      </c>
      <c r="D264" s="238" t="n">
        <v>0.1</v>
      </c>
    </row>
    <row r="265" customFormat="false" ht="11.25" hidden="false" customHeight="false" outlineLevel="0" collapsed="false">
      <c r="B265" s="155" t="n">
        <f aca="false">B264+7</f>
        <v>38549</v>
      </c>
      <c r="C265" s="237" t="n">
        <v>10</v>
      </c>
      <c r="D265" s="238" t="n">
        <v>0.1</v>
      </c>
    </row>
    <row r="266" customFormat="false" ht="11.25" hidden="false" customHeight="false" outlineLevel="0" collapsed="false">
      <c r="B266" s="155" t="n">
        <f aca="false">B265+7</f>
        <v>38556</v>
      </c>
      <c r="C266" s="237" t="n">
        <v>10</v>
      </c>
      <c r="D266" s="238" t="n">
        <v>0.1</v>
      </c>
    </row>
    <row r="267" customFormat="false" ht="11.25" hidden="false" customHeight="false" outlineLevel="0" collapsed="false">
      <c r="B267" s="155" t="n">
        <f aca="false">B266+7</f>
        <v>38563</v>
      </c>
      <c r="C267" s="237" t="n">
        <v>10</v>
      </c>
      <c r="D267" s="238" t="n">
        <v>0.1</v>
      </c>
    </row>
    <row r="268" customFormat="false" ht="11.25" hidden="false" customHeight="false" outlineLevel="0" collapsed="false">
      <c r="B268" s="155" t="n">
        <f aca="false">B267+7</f>
        <v>38570</v>
      </c>
      <c r="C268" s="237" t="n">
        <v>10</v>
      </c>
      <c r="D268" s="238" t="n">
        <v>0.1</v>
      </c>
    </row>
    <row r="269" customFormat="false" ht="11.25" hidden="false" customHeight="false" outlineLevel="0" collapsed="false">
      <c r="B269" s="155" t="n">
        <f aca="false">B268+7</f>
        <v>38577</v>
      </c>
      <c r="C269" s="237" t="n">
        <v>10</v>
      </c>
      <c r="D269" s="238" t="n">
        <v>0.1</v>
      </c>
    </row>
    <row r="270" customFormat="false" ht="11.25" hidden="false" customHeight="false" outlineLevel="0" collapsed="false">
      <c r="B270" s="155" t="n">
        <f aca="false">B269+7</f>
        <v>38584</v>
      </c>
      <c r="C270" s="237" t="n">
        <v>10</v>
      </c>
      <c r="D270" s="238" t="n">
        <v>0.1</v>
      </c>
    </row>
    <row r="271" customFormat="false" ht="11.25" hidden="false" customHeight="false" outlineLevel="0" collapsed="false">
      <c r="B271" s="155" t="n">
        <f aca="false">B270+7</f>
        <v>38591</v>
      </c>
      <c r="C271" s="237" t="n">
        <v>10</v>
      </c>
      <c r="D271" s="238" t="n">
        <v>0.1</v>
      </c>
    </row>
    <row r="272" customFormat="false" ht="11.25" hidden="false" customHeight="false" outlineLevel="0" collapsed="false">
      <c r="B272" s="155" t="n">
        <f aca="false">B271+7</f>
        <v>38598</v>
      </c>
      <c r="C272" s="237" t="n">
        <v>10</v>
      </c>
      <c r="D272" s="238" t="n">
        <v>0.1</v>
      </c>
    </row>
    <row r="273" customFormat="false" ht="11.25" hidden="false" customHeight="false" outlineLevel="0" collapsed="false">
      <c r="B273" s="155" t="n">
        <f aca="false">B272+7</f>
        <v>38605</v>
      </c>
      <c r="C273" s="237" t="n">
        <v>10</v>
      </c>
      <c r="D273" s="238" t="n">
        <v>0.1</v>
      </c>
    </row>
    <row r="274" customFormat="false" ht="11.25" hidden="false" customHeight="false" outlineLevel="0" collapsed="false">
      <c r="B274" s="155" t="n">
        <f aca="false">B273+7</f>
        <v>38612</v>
      </c>
      <c r="C274" s="237" t="n">
        <v>10</v>
      </c>
      <c r="D274" s="238" t="n">
        <v>0.1</v>
      </c>
    </row>
    <row r="275" customFormat="false" ht="11.25" hidden="false" customHeight="false" outlineLevel="0" collapsed="false">
      <c r="B275" s="155" t="n">
        <f aca="false">B274+7</f>
        <v>38619</v>
      </c>
      <c r="C275" s="237" t="n">
        <v>10</v>
      </c>
      <c r="D275" s="238" t="n">
        <v>0.1</v>
      </c>
    </row>
    <row r="276" customFormat="false" ht="11.25" hidden="false" customHeight="false" outlineLevel="0" collapsed="false">
      <c r="B276" s="155" t="n">
        <f aca="false">B275+7</f>
        <v>38626</v>
      </c>
      <c r="C276" s="237" t="n">
        <v>10</v>
      </c>
      <c r="D276" s="238" t="n">
        <v>0.1</v>
      </c>
    </row>
    <row r="277" customFormat="false" ht="11.25" hidden="false" customHeight="false" outlineLevel="0" collapsed="false">
      <c r="B277" s="155" t="n">
        <f aca="false">B276+7</f>
        <v>38633</v>
      </c>
      <c r="C277" s="237" t="n">
        <v>10</v>
      </c>
      <c r="D277" s="238" t="n">
        <v>0.1</v>
      </c>
    </row>
    <row r="278" customFormat="false" ht="11.25" hidden="false" customHeight="false" outlineLevel="0" collapsed="false">
      <c r="B278" s="155" t="n">
        <f aca="false">B277+7</f>
        <v>38640</v>
      </c>
      <c r="C278" s="237" t="n">
        <v>10</v>
      </c>
      <c r="D278" s="238" t="n">
        <v>0.1</v>
      </c>
    </row>
    <row r="279" customFormat="false" ht="11.25" hidden="false" customHeight="false" outlineLevel="0" collapsed="false">
      <c r="B279" s="155" t="n">
        <f aca="false">B278+7</f>
        <v>38647</v>
      </c>
      <c r="C279" s="237" t="n">
        <v>10</v>
      </c>
      <c r="D279" s="238" t="n">
        <v>0.1</v>
      </c>
    </row>
    <row r="280" customFormat="false" ht="11.25" hidden="false" customHeight="false" outlineLevel="0" collapsed="false">
      <c r="B280" s="155" t="n">
        <f aca="false">B279+7</f>
        <v>38654</v>
      </c>
      <c r="C280" s="237" t="n">
        <v>10</v>
      </c>
      <c r="D280" s="238" t="n">
        <v>0.1</v>
      </c>
    </row>
    <row r="281" customFormat="false" ht="11.25" hidden="false" customHeight="false" outlineLevel="0" collapsed="false">
      <c r="B281" s="155" t="n">
        <f aca="false">B280+7</f>
        <v>38661</v>
      </c>
      <c r="C281" s="237" t="n">
        <v>10</v>
      </c>
      <c r="D281" s="238" t="n">
        <v>0.1</v>
      </c>
    </row>
    <row r="282" customFormat="false" ht="11.25" hidden="false" customHeight="false" outlineLevel="0" collapsed="false">
      <c r="B282" s="155" t="n">
        <f aca="false">B281+7</f>
        <v>38668</v>
      </c>
      <c r="C282" s="237" t="n">
        <v>10</v>
      </c>
      <c r="D282" s="238" t="n">
        <v>0.1</v>
      </c>
    </row>
    <row r="283" customFormat="false" ht="11.25" hidden="false" customHeight="false" outlineLevel="0" collapsed="false">
      <c r="B283" s="155" t="n">
        <f aca="false">B282+7</f>
        <v>38675</v>
      </c>
      <c r="C283" s="237" t="n">
        <v>10</v>
      </c>
      <c r="D283" s="238" t="n">
        <v>0.1</v>
      </c>
    </row>
    <row r="284" customFormat="false" ht="11.25" hidden="false" customHeight="false" outlineLevel="0" collapsed="false">
      <c r="B284" s="155" t="n">
        <f aca="false">B283+7</f>
        <v>38682</v>
      </c>
      <c r="C284" s="237" t="n">
        <v>10</v>
      </c>
      <c r="D284" s="238" t="n">
        <v>0.1</v>
      </c>
    </row>
    <row r="285" customFormat="false" ht="11.25" hidden="false" customHeight="false" outlineLevel="0" collapsed="false">
      <c r="B285" s="155" t="n">
        <f aca="false">B284+7</f>
        <v>38689</v>
      </c>
      <c r="C285" s="237" t="n">
        <v>10</v>
      </c>
      <c r="D285" s="238" t="n">
        <v>0.1</v>
      </c>
    </row>
    <row r="286" customFormat="false" ht="11.25" hidden="false" customHeight="false" outlineLevel="0" collapsed="false">
      <c r="B286" s="155" t="n">
        <f aca="false">B285+7</f>
        <v>38696</v>
      </c>
      <c r="C286" s="237" t="n">
        <v>10</v>
      </c>
      <c r="D286" s="238" t="n">
        <v>0.1</v>
      </c>
    </row>
    <row r="287" customFormat="false" ht="11.25" hidden="false" customHeight="false" outlineLevel="0" collapsed="false">
      <c r="B287" s="155" t="n">
        <f aca="false">B286+7</f>
        <v>38703</v>
      </c>
      <c r="C287" s="237" t="n">
        <v>10</v>
      </c>
      <c r="D287" s="238" t="n">
        <v>0.1</v>
      </c>
    </row>
    <row r="288" customFormat="false" ht="11.25" hidden="false" customHeight="false" outlineLevel="0" collapsed="false">
      <c r="B288" s="155" t="n">
        <f aca="false">B287+7</f>
        <v>38710</v>
      </c>
      <c r="C288" s="237" t="n">
        <v>10</v>
      </c>
      <c r="D288" s="238" t="n">
        <v>0.1</v>
      </c>
    </row>
    <row r="289" customFormat="false" ht="11.25" hidden="false" customHeight="false" outlineLevel="0" collapsed="false">
      <c r="B289" s="155" t="n">
        <f aca="false">B288+7</f>
        <v>38717</v>
      </c>
      <c r="C289" s="237" t="n">
        <v>10</v>
      </c>
      <c r="D289" s="238" t="n">
        <v>0.1</v>
      </c>
    </row>
    <row r="290" customFormat="false" ht="11.25" hidden="false" customHeight="false" outlineLevel="0" collapsed="false">
      <c r="B290" s="155" t="n">
        <f aca="false">B289+7</f>
        <v>38724</v>
      </c>
      <c r="C290" s="237" t="n">
        <v>10</v>
      </c>
      <c r="D290" s="238" t="n">
        <v>0.1</v>
      </c>
    </row>
    <row r="291" customFormat="false" ht="11.25" hidden="false" customHeight="false" outlineLevel="0" collapsed="false">
      <c r="B291" s="155" t="n">
        <f aca="false">B290+7</f>
        <v>38731</v>
      </c>
      <c r="C291" s="237" t="n">
        <v>10</v>
      </c>
      <c r="D291" s="238" t="n">
        <v>0.1</v>
      </c>
    </row>
    <row r="292" customFormat="false" ht="11.25" hidden="false" customHeight="false" outlineLevel="0" collapsed="false">
      <c r="B292" s="155" t="n">
        <f aca="false">B291+7</f>
        <v>38738</v>
      </c>
      <c r="C292" s="237" t="n">
        <v>10</v>
      </c>
      <c r="D292" s="238" t="n">
        <v>0.1</v>
      </c>
    </row>
    <row r="293" customFormat="false" ht="11.25" hidden="false" customHeight="false" outlineLevel="0" collapsed="false">
      <c r="B293" s="155" t="n">
        <f aca="false">B292+7</f>
        <v>38745</v>
      </c>
      <c r="C293" s="237" t="n">
        <v>10</v>
      </c>
      <c r="D293" s="238" t="n">
        <v>0.1</v>
      </c>
    </row>
    <row r="294" customFormat="false" ht="11.25" hidden="false" customHeight="false" outlineLevel="0" collapsed="false">
      <c r="B294" s="155" t="n">
        <f aca="false">B293+7</f>
        <v>38752</v>
      </c>
      <c r="C294" s="237" t="n">
        <v>10</v>
      </c>
      <c r="D294" s="238" t="n">
        <v>0.1</v>
      </c>
    </row>
    <row r="295" customFormat="false" ht="11.25" hidden="false" customHeight="false" outlineLevel="0" collapsed="false">
      <c r="B295" s="155" t="n">
        <f aca="false">B294+7</f>
        <v>38759</v>
      </c>
      <c r="C295" s="237" t="n">
        <v>10</v>
      </c>
      <c r="D295" s="238" t="n">
        <v>0.1</v>
      </c>
    </row>
    <row r="296" customFormat="false" ht="11.25" hidden="false" customHeight="false" outlineLevel="0" collapsed="false">
      <c r="B296" s="155" t="n">
        <f aca="false">B295+7</f>
        <v>38766</v>
      </c>
      <c r="C296" s="237" t="n">
        <v>10</v>
      </c>
      <c r="D296" s="238" t="n">
        <v>0.1</v>
      </c>
    </row>
    <row r="297" customFormat="false" ht="11.25" hidden="false" customHeight="false" outlineLevel="0" collapsed="false">
      <c r="B297" s="155" t="n">
        <f aca="false">B296+7</f>
        <v>38773</v>
      </c>
      <c r="C297" s="237" t="n">
        <v>10</v>
      </c>
      <c r="D297" s="238" t="n">
        <v>0.1</v>
      </c>
    </row>
    <row r="298" customFormat="false" ht="11.25" hidden="false" customHeight="false" outlineLevel="0" collapsed="false">
      <c r="B298" s="155" t="n">
        <f aca="false">B297+7</f>
        <v>38780</v>
      </c>
      <c r="C298" s="237" t="n">
        <v>10</v>
      </c>
      <c r="D298" s="238" t="n">
        <v>0.1</v>
      </c>
    </row>
    <row r="299" customFormat="false" ht="11.25" hidden="false" customHeight="false" outlineLevel="0" collapsed="false">
      <c r="B299" s="155" t="n">
        <f aca="false">B298+7</f>
        <v>38787</v>
      </c>
      <c r="C299" s="237" t="n">
        <v>10</v>
      </c>
      <c r="D299" s="238" t="n">
        <v>0.1</v>
      </c>
    </row>
    <row r="300" customFormat="false" ht="11.25" hidden="false" customHeight="false" outlineLevel="0" collapsed="false">
      <c r="B300" s="155" t="n">
        <f aca="false">B299+7</f>
        <v>38794</v>
      </c>
      <c r="C300" s="237" t="n">
        <v>10</v>
      </c>
      <c r="D300" s="238" t="n">
        <v>0.1</v>
      </c>
    </row>
    <row r="301" customFormat="false" ht="11.25" hidden="false" customHeight="false" outlineLevel="0" collapsed="false">
      <c r="B301" s="155" t="n">
        <f aca="false">B300+7</f>
        <v>38801</v>
      </c>
      <c r="C301" s="237" t="n">
        <v>10</v>
      </c>
      <c r="D301" s="238" t="n">
        <v>0.1</v>
      </c>
    </row>
    <row r="302" customFormat="false" ht="11.25" hidden="false" customHeight="false" outlineLevel="0" collapsed="false">
      <c r="B302" s="155" t="n">
        <f aca="false">B301+7</f>
        <v>38808</v>
      </c>
      <c r="C302" s="237" t="n">
        <v>10</v>
      </c>
      <c r="D302" s="238" t="n">
        <v>0.1</v>
      </c>
    </row>
    <row r="303" customFormat="false" ht="11.25" hidden="false" customHeight="false" outlineLevel="0" collapsed="false">
      <c r="B303" s="155" t="n">
        <f aca="false">B302+7</f>
        <v>38815</v>
      </c>
      <c r="C303" s="237" t="n">
        <v>10</v>
      </c>
      <c r="D303" s="238" t="n">
        <v>0.1</v>
      </c>
    </row>
    <row r="304" customFormat="false" ht="11.25" hidden="false" customHeight="false" outlineLevel="0" collapsed="false">
      <c r="B304" s="155" t="n">
        <f aca="false">B303+7</f>
        <v>38822</v>
      </c>
      <c r="C304" s="237" t="n">
        <v>10</v>
      </c>
      <c r="D304" s="238" t="n">
        <v>0.1</v>
      </c>
    </row>
    <row r="305" customFormat="false" ht="11.25" hidden="false" customHeight="false" outlineLevel="0" collapsed="false">
      <c r="B305" s="155" t="n">
        <f aca="false">B304+7</f>
        <v>38829</v>
      </c>
      <c r="C305" s="237" t="n">
        <v>10</v>
      </c>
      <c r="D305" s="238" t="n">
        <v>0.1</v>
      </c>
    </row>
    <row r="306" customFormat="false" ht="11.25" hidden="false" customHeight="false" outlineLevel="0" collapsed="false">
      <c r="B306" s="155" t="n">
        <f aca="false">B305+7</f>
        <v>38836</v>
      </c>
      <c r="C306" s="237" t="n">
        <v>10</v>
      </c>
      <c r="D306" s="238" t="n">
        <v>0.1</v>
      </c>
    </row>
    <row r="307" customFormat="false" ht="11.25" hidden="false" customHeight="false" outlineLevel="0" collapsed="false">
      <c r="B307" s="155" t="n">
        <f aca="false">B306+7</f>
        <v>38843</v>
      </c>
      <c r="C307" s="237" t="n">
        <v>10</v>
      </c>
      <c r="D307" s="238" t="n">
        <v>0.1</v>
      </c>
    </row>
    <row r="308" customFormat="false" ht="11.25" hidden="false" customHeight="false" outlineLevel="0" collapsed="false">
      <c r="B308" s="155" t="n">
        <f aca="false">B307+7</f>
        <v>38850</v>
      </c>
      <c r="C308" s="237" t="n">
        <v>10</v>
      </c>
      <c r="D308" s="238" t="n">
        <v>0.1</v>
      </c>
    </row>
    <row r="309" customFormat="false" ht="11.25" hidden="false" customHeight="false" outlineLevel="0" collapsed="false">
      <c r="B309" s="155" t="n">
        <f aca="false">B308+7</f>
        <v>38857</v>
      </c>
      <c r="C309" s="237" t="n">
        <v>10</v>
      </c>
      <c r="D309" s="238" t="n">
        <v>0.1</v>
      </c>
    </row>
    <row r="310" customFormat="false" ht="11.25" hidden="false" customHeight="false" outlineLevel="0" collapsed="false">
      <c r="B310" s="155" t="n">
        <f aca="false">B309+7</f>
        <v>38864</v>
      </c>
      <c r="C310" s="237" t="n">
        <v>10</v>
      </c>
      <c r="D310" s="238" t="n">
        <v>0.1</v>
      </c>
    </row>
    <row r="311" customFormat="false" ht="11.25" hidden="false" customHeight="false" outlineLevel="0" collapsed="false">
      <c r="B311" s="155" t="n">
        <f aca="false">B310+7</f>
        <v>38871</v>
      </c>
      <c r="C311" s="237" t="n">
        <v>10</v>
      </c>
      <c r="D311" s="238" t="n">
        <v>0.1</v>
      </c>
    </row>
    <row r="312" customFormat="false" ht="11.25" hidden="false" customHeight="false" outlineLevel="0" collapsed="false">
      <c r="B312" s="155" t="n">
        <f aca="false">B311+7</f>
        <v>38878</v>
      </c>
      <c r="C312" s="237" t="n">
        <v>10</v>
      </c>
      <c r="D312" s="238" t="n">
        <v>0.1</v>
      </c>
    </row>
    <row r="313" customFormat="false" ht="11.25" hidden="false" customHeight="false" outlineLevel="0" collapsed="false">
      <c r="B313" s="155" t="n">
        <f aca="false">B312+7</f>
        <v>38885</v>
      </c>
      <c r="C313" s="237" t="n">
        <v>10</v>
      </c>
      <c r="D313" s="238" t="n">
        <v>0.1</v>
      </c>
    </row>
    <row r="314" customFormat="false" ht="11.25" hidden="false" customHeight="false" outlineLevel="0" collapsed="false">
      <c r="B314" s="155" t="n">
        <f aca="false">B313+7</f>
        <v>38892</v>
      </c>
      <c r="C314" s="237" t="n">
        <v>10</v>
      </c>
      <c r="D314" s="238" t="n">
        <v>0.1</v>
      </c>
    </row>
    <row r="315" customFormat="false" ht="11.25" hidden="false" customHeight="false" outlineLevel="0" collapsed="false">
      <c r="B315" s="155" t="n">
        <f aca="false">B314+7</f>
        <v>38899</v>
      </c>
      <c r="C315" s="237" t="n">
        <v>10</v>
      </c>
      <c r="D315" s="238" t="n">
        <v>0.1</v>
      </c>
    </row>
    <row r="316" customFormat="false" ht="11.25" hidden="false" customHeight="false" outlineLevel="0" collapsed="false">
      <c r="B316" s="155" t="n">
        <f aca="false">B315+7</f>
        <v>38906</v>
      </c>
      <c r="C316" s="237" t="n">
        <v>10</v>
      </c>
      <c r="D316" s="238" t="n">
        <v>0.1</v>
      </c>
    </row>
    <row r="317" customFormat="false" ht="11.25" hidden="false" customHeight="false" outlineLevel="0" collapsed="false">
      <c r="B317" s="155" t="n">
        <f aca="false">B316+7</f>
        <v>38913</v>
      </c>
      <c r="C317" s="237" t="n">
        <v>10</v>
      </c>
      <c r="D317" s="238" t="n">
        <v>0.1</v>
      </c>
    </row>
    <row r="318" customFormat="false" ht="11.25" hidden="false" customHeight="false" outlineLevel="0" collapsed="false">
      <c r="B318" s="155" t="n">
        <f aca="false">B317+7</f>
        <v>38920</v>
      </c>
      <c r="C318" s="237" t="n">
        <v>10</v>
      </c>
      <c r="D318" s="238" t="n">
        <v>0.1</v>
      </c>
    </row>
    <row r="319" customFormat="false" ht="11.25" hidden="false" customHeight="false" outlineLevel="0" collapsed="false">
      <c r="B319" s="155" t="n">
        <f aca="false">B318+7</f>
        <v>38927</v>
      </c>
      <c r="C319" s="237" t="n">
        <v>10</v>
      </c>
      <c r="D319" s="238" t="n">
        <v>0.1</v>
      </c>
    </row>
    <row r="320" customFormat="false" ht="11.25" hidden="false" customHeight="false" outlineLevel="0" collapsed="false">
      <c r="B320" s="155" t="n">
        <f aca="false">B319+7</f>
        <v>38934</v>
      </c>
      <c r="C320" s="237" t="n">
        <v>10</v>
      </c>
      <c r="D320" s="238" t="n">
        <v>0.1</v>
      </c>
    </row>
    <row r="321" customFormat="false" ht="11.25" hidden="false" customHeight="false" outlineLevel="0" collapsed="false">
      <c r="B321" s="155" t="n">
        <f aca="false">B320+7</f>
        <v>38941</v>
      </c>
      <c r="C321" s="237" t="n">
        <v>10</v>
      </c>
      <c r="D321" s="238" t="n">
        <v>0.1</v>
      </c>
    </row>
    <row r="322" customFormat="false" ht="11.25" hidden="false" customHeight="false" outlineLevel="0" collapsed="false">
      <c r="B322" s="155" t="n">
        <f aca="false">B321+7</f>
        <v>38948</v>
      </c>
      <c r="C322" s="237" t="n">
        <v>10</v>
      </c>
      <c r="D322" s="238" t="n">
        <v>0.1</v>
      </c>
    </row>
    <row r="323" customFormat="false" ht="11.25" hidden="false" customHeight="false" outlineLevel="0" collapsed="false">
      <c r="B323" s="155" t="n">
        <f aca="false">B322+7</f>
        <v>38955</v>
      </c>
      <c r="C323" s="237" t="n">
        <v>10</v>
      </c>
      <c r="D323" s="238" t="n">
        <v>0.1</v>
      </c>
    </row>
    <row r="324" customFormat="false" ht="11.25" hidden="false" customHeight="false" outlineLevel="0" collapsed="false">
      <c r="B324" s="155" t="n">
        <f aca="false">B323+7</f>
        <v>38962</v>
      </c>
      <c r="C324" s="237" t="n">
        <v>10</v>
      </c>
      <c r="D324" s="238" t="n">
        <v>0.1</v>
      </c>
    </row>
    <row r="325" customFormat="false" ht="11.25" hidden="false" customHeight="false" outlineLevel="0" collapsed="false">
      <c r="B325" s="155" t="n">
        <f aca="false">B324+7</f>
        <v>38969</v>
      </c>
      <c r="C325" s="237" t="n">
        <v>10</v>
      </c>
      <c r="D325" s="238" t="n">
        <v>0.1</v>
      </c>
    </row>
    <row r="326" customFormat="false" ht="11.25" hidden="false" customHeight="false" outlineLevel="0" collapsed="false">
      <c r="B326" s="155" t="n">
        <f aca="false">B325+7</f>
        <v>38976</v>
      </c>
      <c r="C326" s="237" t="n">
        <v>10</v>
      </c>
      <c r="D326" s="238" t="n">
        <v>0.1</v>
      </c>
    </row>
    <row r="327" customFormat="false" ht="11.25" hidden="false" customHeight="false" outlineLevel="0" collapsed="false">
      <c r="B327" s="155" t="n">
        <f aca="false">B326+7</f>
        <v>38983</v>
      </c>
      <c r="C327" s="237" t="n">
        <v>10</v>
      </c>
      <c r="D327" s="238" t="n">
        <v>0.1</v>
      </c>
    </row>
    <row r="328" customFormat="false" ht="11.25" hidden="false" customHeight="false" outlineLevel="0" collapsed="false">
      <c r="B328" s="155" t="n">
        <f aca="false">B327+7</f>
        <v>38990</v>
      </c>
      <c r="C328" s="237" t="n">
        <v>10</v>
      </c>
      <c r="D328" s="238" t="n">
        <v>0.1</v>
      </c>
    </row>
    <row r="329" customFormat="false" ht="11.25" hidden="false" customHeight="false" outlineLevel="0" collapsed="false">
      <c r="B329" s="155" t="n">
        <f aca="false">B328+7</f>
        <v>38997</v>
      </c>
      <c r="C329" s="237" t="n">
        <v>10</v>
      </c>
      <c r="D329" s="238" t="n">
        <v>0.1</v>
      </c>
    </row>
    <row r="330" customFormat="false" ht="11.25" hidden="false" customHeight="false" outlineLevel="0" collapsed="false">
      <c r="B330" s="155" t="n">
        <f aca="false">B329+7</f>
        <v>39004</v>
      </c>
      <c r="C330" s="237" t="n">
        <v>10</v>
      </c>
      <c r="D330" s="238" t="n">
        <v>0.1</v>
      </c>
    </row>
    <row r="331" customFormat="false" ht="11.25" hidden="false" customHeight="false" outlineLevel="0" collapsed="false">
      <c r="B331" s="155" t="n">
        <f aca="false">B330+7</f>
        <v>39011</v>
      </c>
      <c r="C331" s="237" t="n">
        <v>10</v>
      </c>
      <c r="D331" s="238" t="n">
        <v>0.1</v>
      </c>
    </row>
    <row r="332" customFormat="false" ht="11.25" hidden="false" customHeight="false" outlineLevel="0" collapsed="false">
      <c r="B332" s="155" t="n">
        <f aca="false">B331+7</f>
        <v>39018</v>
      </c>
      <c r="C332" s="237" t="n">
        <v>10</v>
      </c>
      <c r="D332" s="238" t="n">
        <v>0.1</v>
      </c>
    </row>
    <row r="333" customFormat="false" ht="11.25" hidden="false" customHeight="false" outlineLevel="0" collapsed="false">
      <c r="B333" s="155" t="n">
        <f aca="false">B332+7</f>
        <v>39025</v>
      </c>
      <c r="C333" s="237" t="n">
        <v>10</v>
      </c>
      <c r="D333" s="238" t="n">
        <v>0.1</v>
      </c>
    </row>
    <row r="334" customFormat="false" ht="11.25" hidden="false" customHeight="false" outlineLevel="0" collapsed="false">
      <c r="B334" s="155" t="n">
        <f aca="false">B333+7</f>
        <v>39032</v>
      </c>
      <c r="C334" s="237" t="n">
        <v>10</v>
      </c>
      <c r="D334" s="238" t="n">
        <v>0.1</v>
      </c>
    </row>
    <row r="335" customFormat="false" ht="11.25" hidden="false" customHeight="false" outlineLevel="0" collapsed="false">
      <c r="B335" s="155" t="n">
        <f aca="false">B334+7</f>
        <v>39039</v>
      </c>
      <c r="C335" s="237" t="n">
        <v>10</v>
      </c>
      <c r="D335" s="238" t="n">
        <v>0.1</v>
      </c>
    </row>
    <row r="336" customFormat="false" ht="11.25" hidden="false" customHeight="false" outlineLevel="0" collapsed="false">
      <c r="B336" s="155" t="n">
        <f aca="false">B335+7</f>
        <v>39046</v>
      </c>
      <c r="C336" s="237" t="n">
        <v>10</v>
      </c>
      <c r="D336" s="238" t="n">
        <v>0.1</v>
      </c>
    </row>
    <row r="337" customFormat="false" ht="11.25" hidden="false" customHeight="false" outlineLevel="0" collapsed="false">
      <c r="B337" s="155" t="n">
        <f aca="false">B336+7</f>
        <v>39053</v>
      </c>
      <c r="C337" s="237" t="n">
        <v>10</v>
      </c>
      <c r="D337" s="238" t="n">
        <v>0.1</v>
      </c>
    </row>
    <row r="338" customFormat="false" ht="11.25" hidden="false" customHeight="false" outlineLevel="0" collapsed="false">
      <c r="B338" s="155" t="n">
        <f aca="false">B337+7</f>
        <v>39060</v>
      </c>
      <c r="C338" s="237" t="n">
        <v>10</v>
      </c>
      <c r="D338" s="238" t="n">
        <v>0.1</v>
      </c>
    </row>
    <row r="339" customFormat="false" ht="11.25" hidden="false" customHeight="false" outlineLevel="0" collapsed="false">
      <c r="B339" s="155" t="n">
        <f aca="false">B338+7</f>
        <v>39067</v>
      </c>
      <c r="C339" s="237" t="n">
        <v>10</v>
      </c>
      <c r="D339" s="238" t="n">
        <v>0.1</v>
      </c>
    </row>
    <row r="340" customFormat="false" ht="11.25" hidden="false" customHeight="false" outlineLevel="0" collapsed="false">
      <c r="B340" s="155" t="n">
        <f aca="false">B339+7</f>
        <v>39074</v>
      </c>
      <c r="C340" s="237" t="n">
        <v>10</v>
      </c>
      <c r="D340" s="238" t="n">
        <v>0.1</v>
      </c>
    </row>
    <row r="341" customFormat="false" ht="11.25" hidden="false" customHeight="false" outlineLevel="0" collapsed="false">
      <c r="B341" s="155" t="n">
        <f aca="false">B340+7</f>
        <v>39081</v>
      </c>
      <c r="C341" s="237" t="n">
        <v>10</v>
      </c>
      <c r="D341" s="238" t="n">
        <v>0.1</v>
      </c>
    </row>
    <row r="342" customFormat="false" ht="11.25" hidden="false" customHeight="false" outlineLevel="0" collapsed="false">
      <c r="B342" s="155" t="n">
        <f aca="false">B341+7</f>
        <v>39088</v>
      </c>
      <c r="C342" s="237" t="n">
        <v>10</v>
      </c>
      <c r="D342" s="238" t="n">
        <v>0.1</v>
      </c>
    </row>
    <row r="343" customFormat="false" ht="11.25" hidden="false" customHeight="false" outlineLevel="0" collapsed="false">
      <c r="B343" s="155" t="n">
        <f aca="false">B342+7</f>
        <v>39095</v>
      </c>
      <c r="C343" s="237" t="n">
        <v>10</v>
      </c>
      <c r="D343" s="238" t="n">
        <v>0.1</v>
      </c>
    </row>
    <row r="344" customFormat="false" ht="11.25" hidden="false" customHeight="false" outlineLevel="0" collapsed="false">
      <c r="B344" s="155" t="n">
        <f aca="false">B343+7</f>
        <v>39102</v>
      </c>
      <c r="C344" s="237" t="n">
        <v>10</v>
      </c>
      <c r="D344" s="238" t="n">
        <v>0.1</v>
      </c>
    </row>
    <row r="345" customFormat="false" ht="11.25" hidden="false" customHeight="false" outlineLevel="0" collapsed="false">
      <c r="B345" s="155" t="n">
        <f aca="false">B344+7</f>
        <v>39109</v>
      </c>
      <c r="C345" s="237" t="n">
        <v>10</v>
      </c>
      <c r="D345" s="238" t="n">
        <v>0.1</v>
      </c>
    </row>
    <row r="346" customFormat="false" ht="11.25" hidden="false" customHeight="false" outlineLevel="0" collapsed="false">
      <c r="B346" s="155" t="n">
        <f aca="false">B345+7</f>
        <v>39116</v>
      </c>
      <c r="C346" s="237" t="n">
        <v>10</v>
      </c>
      <c r="D346" s="238" t="n">
        <v>0.1</v>
      </c>
    </row>
    <row r="347" customFormat="false" ht="11.25" hidden="false" customHeight="false" outlineLevel="0" collapsed="false">
      <c r="B347" s="155" t="n">
        <f aca="false">B346+7</f>
        <v>39123</v>
      </c>
      <c r="C347" s="237" t="n">
        <v>10</v>
      </c>
      <c r="D347" s="238" t="n">
        <v>0.1</v>
      </c>
    </row>
    <row r="348" customFormat="false" ht="11.25" hidden="false" customHeight="false" outlineLevel="0" collapsed="false">
      <c r="B348" s="155" t="n">
        <f aca="false">B347+7</f>
        <v>39130</v>
      </c>
      <c r="C348" s="237" t="n">
        <v>10</v>
      </c>
      <c r="D348" s="238" t="n">
        <v>0.1</v>
      </c>
    </row>
    <row r="349" customFormat="false" ht="11.25" hidden="false" customHeight="false" outlineLevel="0" collapsed="false">
      <c r="B349" s="155" t="n">
        <f aca="false">B348+7</f>
        <v>39137</v>
      </c>
      <c r="C349" s="237" t="n">
        <v>10</v>
      </c>
      <c r="D349" s="238" t="n">
        <v>0.1</v>
      </c>
    </row>
    <row r="350" customFormat="false" ht="11.25" hidden="false" customHeight="false" outlineLevel="0" collapsed="false">
      <c r="B350" s="155" t="n">
        <f aca="false">B349+7</f>
        <v>39144</v>
      </c>
      <c r="C350" s="237" t="n">
        <v>10</v>
      </c>
      <c r="D350" s="238" t="n">
        <v>0.1</v>
      </c>
    </row>
    <row r="351" customFormat="false" ht="11.25" hidden="false" customHeight="false" outlineLevel="0" collapsed="false">
      <c r="B351" s="155" t="n">
        <f aca="false">B350+7</f>
        <v>39151</v>
      </c>
      <c r="C351" s="237" t="n">
        <v>10</v>
      </c>
      <c r="D351" s="238" t="n">
        <v>0.1</v>
      </c>
    </row>
    <row r="352" customFormat="false" ht="11.25" hidden="false" customHeight="false" outlineLevel="0" collapsed="false">
      <c r="B352" s="155" t="n">
        <f aca="false">B351+7</f>
        <v>39158</v>
      </c>
      <c r="C352" s="237" t="n">
        <v>10</v>
      </c>
      <c r="D352" s="238" t="n">
        <v>0.1</v>
      </c>
    </row>
    <row r="353" customFormat="false" ht="11.25" hidden="false" customHeight="false" outlineLevel="0" collapsed="false">
      <c r="B353" s="155" t="n">
        <f aca="false">B352+7</f>
        <v>39165</v>
      </c>
      <c r="C353" s="237" t="n">
        <v>10</v>
      </c>
      <c r="D353" s="238" t="n">
        <v>0.1</v>
      </c>
    </row>
    <row r="354" customFormat="false" ht="11.25" hidden="false" customHeight="false" outlineLevel="0" collapsed="false">
      <c r="B354" s="155" t="n">
        <f aca="false">B353+7</f>
        <v>39172</v>
      </c>
      <c r="C354" s="237" t="n">
        <v>10</v>
      </c>
      <c r="D354" s="238" t="n">
        <v>0.1</v>
      </c>
    </row>
    <row r="355" customFormat="false" ht="11.25" hidden="false" customHeight="false" outlineLevel="0" collapsed="false">
      <c r="B355" s="155" t="n">
        <f aca="false">B354+7</f>
        <v>39179</v>
      </c>
      <c r="C355" s="237" t="n">
        <v>10</v>
      </c>
      <c r="D355" s="238" t="n">
        <v>0.1</v>
      </c>
    </row>
    <row r="356" customFormat="false" ht="11.25" hidden="false" customHeight="false" outlineLevel="0" collapsed="false">
      <c r="B356" s="155" t="n">
        <f aca="false">B355+7</f>
        <v>39186</v>
      </c>
      <c r="C356" s="237" t="n">
        <v>10</v>
      </c>
      <c r="D356" s="238" t="n">
        <v>0.1</v>
      </c>
    </row>
    <row r="357" customFormat="false" ht="11.25" hidden="false" customHeight="false" outlineLevel="0" collapsed="false">
      <c r="B357" s="155" t="n">
        <f aca="false">B356+7</f>
        <v>39193</v>
      </c>
      <c r="C357" s="237" t="n">
        <v>10</v>
      </c>
      <c r="D357" s="238" t="n">
        <v>0.1</v>
      </c>
    </row>
    <row r="358" customFormat="false" ht="11.25" hidden="false" customHeight="false" outlineLevel="0" collapsed="false">
      <c r="B358" s="155" t="n">
        <f aca="false">B357+7</f>
        <v>39200</v>
      </c>
      <c r="C358" s="237" t="n">
        <v>10</v>
      </c>
      <c r="D358" s="238" t="n">
        <v>0.1</v>
      </c>
    </row>
    <row r="359" customFormat="false" ht="11.25" hidden="false" customHeight="false" outlineLevel="0" collapsed="false">
      <c r="B359" s="155" t="n">
        <f aca="false">B358+7</f>
        <v>39207</v>
      </c>
      <c r="C359" s="237" t="n">
        <v>10</v>
      </c>
      <c r="D359" s="238" t="n">
        <v>0.1</v>
      </c>
    </row>
    <row r="360" customFormat="false" ht="11.25" hidden="false" customHeight="false" outlineLevel="0" collapsed="false">
      <c r="B360" s="155" t="n">
        <f aca="false">B359+7</f>
        <v>39214</v>
      </c>
      <c r="C360" s="237" t="n">
        <v>10</v>
      </c>
      <c r="D360" s="238" t="n">
        <v>0.1</v>
      </c>
    </row>
    <row r="361" customFormat="false" ht="11.25" hidden="false" customHeight="false" outlineLevel="0" collapsed="false">
      <c r="B361" s="155" t="n">
        <f aca="false">B360+7</f>
        <v>39221</v>
      </c>
      <c r="C361" s="237" t="n">
        <v>10</v>
      </c>
      <c r="D361" s="238" t="n">
        <v>0.1</v>
      </c>
    </row>
    <row r="362" customFormat="false" ht="11.25" hidden="false" customHeight="false" outlineLevel="0" collapsed="false">
      <c r="B362" s="155" t="n">
        <f aca="false">B361+7</f>
        <v>39228</v>
      </c>
      <c r="C362" s="237" t="n">
        <v>10</v>
      </c>
      <c r="D362" s="238" t="n">
        <v>0.1</v>
      </c>
    </row>
    <row r="363" customFormat="false" ht="11.25" hidden="false" customHeight="false" outlineLevel="0" collapsed="false">
      <c r="B363" s="155" t="n">
        <f aca="false">B362+7</f>
        <v>39235</v>
      </c>
      <c r="C363" s="237" t="n">
        <v>10</v>
      </c>
      <c r="D363" s="238" t="n">
        <v>0.1</v>
      </c>
    </row>
    <row r="364" customFormat="false" ht="11.25" hidden="false" customHeight="false" outlineLevel="0" collapsed="false">
      <c r="B364" s="155" t="n">
        <f aca="false">B363+7</f>
        <v>39242</v>
      </c>
      <c r="C364" s="237" t="n">
        <v>10</v>
      </c>
      <c r="D364" s="238" t="n">
        <v>0.1</v>
      </c>
    </row>
    <row r="365" customFormat="false" ht="11.25" hidden="false" customHeight="false" outlineLevel="0" collapsed="false">
      <c r="B365" s="155" t="n">
        <f aca="false">B364+7</f>
        <v>39249</v>
      </c>
      <c r="C365" s="237" t="n">
        <v>10</v>
      </c>
      <c r="D365" s="238" t="n">
        <v>0.1</v>
      </c>
    </row>
    <row r="366" customFormat="false" ht="11.25" hidden="false" customHeight="false" outlineLevel="0" collapsed="false">
      <c r="B366" s="155" t="n">
        <f aca="false">B365+7</f>
        <v>39256</v>
      </c>
      <c r="C366" s="237" t="n">
        <v>10</v>
      </c>
      <c r="D366" s="238" t="n">
        <v>0.1</v>
      </c>
    </row>
    <row r="367" customFormat="false" ht="11.25" hidden="false" customHeight="false" outlineLevel="0" collapsed="false">
      <c r="B367" s="155" t="n">
        <f aca="false">B366+7</f>
        <v>39263</v>
      </c>
      <c r="C367" s="237" t="n">
        <v>10</v>
      </c>
      <c r="D367" s="238" t="n">
        <v>0.1</v>
      </c>
    </row>
    <row r="368" customFormat="false" ht="11.25" hidden="false" customHeight="false" outlineLevel="0" collapsed="false">
      <c r="B368" s="155" t="n">
        <f aca="false">B367+7</f>
        <v>39270</v>
      </c>
      <c r="C368" s="237" t="n">
        <v>10</v>
      </c>
      <c r="D368" s="238" t="n">
        <v>0.1</v>
      </c>
    </row>
    <row r="369" customFormat="false" ht="11.25" hidden="false" customHeight="false" outlineLevel="0" collapsed="false">
      <c r="B369" s="155" t="n">
        <f aca="false">B368+7</f>
        <v>39277</v>
      </c>
      <c r="C369" s="237" t="n">
        <v>10</v>
      </c>
      <c r="D369" s="238" t="n">
        <v>0.1</v>
      </c>
    </row>
    <row r="370" customFormat="false" ht="11.25" hidden="false" customHeight="false" outlineLevel="0" collapsed="false">
      <c r="B370" s="155" t="n">
        <f aca="false">B369+7</f>
        <v>39284</v>
      </c>
      <c r="C370" s="237" t="n">
        <v>10</v>
      </c>
      <c r="D370" s="238" t="n">
        <v>0.1</v>
      </c>
    </row>
    <row r="371" customFormat="false" ht="11.25" hidden="false" customHeight="false" outlineLevel="0" collapsed="false">
      <c r="B371" s="155" t="n">
        <f aca="false">B370+7</f>
        <v>39291</v>
      </c>
      <c r="C371" s="237" t="n">
        <v>10</v>
      </c>
      <c r="D371" s="238" t="n">
        <v>0.1</v>
      </c>
    </row>
    <row r="372" customFormat="false" ht="11.25" hidden="false" customHeight="false" outlineLevel="0" collapsed="false">
      <c r="B372" s="155" t="n">
        <f aca="false">B371+7</f>
        <v>39298</v>
      </c>
      <c r="C372" s="237" t="n">
        <v>10</v>
      </c>
      <c r="D372" s="238" t="n">
        <v>0.1</v>
      </c>
    </row>
    <row r="373" customFormat="false" ht="11.25" hidden="false" customHeight="false" outlineLevel="0" collapsed="false">
      <c r="B373" s="155" t="n">
        <f aca="false">B372+7</f>
        <v>39305</v>
      </c>
      <c r="C373" s="237" t="n">
        <v>10</v>
      </c>
      <c r="D373" s="238" t="n">
        <v>0.1</v>
      </c>
    </row>
    <row r="374" customFormat="false" ht="11.25" hidden="false" customHeight="false" outlineLevel="0" collapsed="false">
      <c r="B374" s="155" t="n">
        <f aca="false">B373+7</f>
        <v>39312</v>
      </c>
      <c r="C374" s="237" t="n">
        <v>10</v>
      </c>
      <c r="D374" s="238" t="n">
        <v>0.1</v>
      </c>
    </row>
    <row r="375" customFormat="false" ht="11.25" hidden="false" customHeight="false" outlineLevel="0" collapsed="false">
      <c r="B375" s="155" t="n">
        <f aca="false">B374+7</f>
        <v>39319</v>
      </c>
      <c r="C375" s="237" t="n">
        <v>10</v>
      </c>
      <c r="D375" s="238" t="n">
        <v>0.1</v>
      </c>
    </row>
    <row r="376" customFormat="false" ht="11.25" hidden="false" customHeight="false" outlineLevel="0" collapsed="false">
      <c r="B376" s="155" t="n">
        <f aca="false">B375+7</f>
        <v>39326</v>
      </c>
      <c r="C376" s="237" t="n">
        <v>10</v>
      </c>
      <c r="D376" s="238" t="n">
        <v>0.1</v>
      </c>
    </row>
    <row r="377" customFormat="false" ht="11.25" hidden="false" customHeight="false" outlineLevel="0" collapsed="false">
      <c r="B377" s="155" t="n">
        <f aca="false">B376+7</f>
        <v>39333</v>
      </c>
      <c r="C377" s="237" t="n">
        <v>10</v>
      </c>
      <c r="D377" s="238" t="n">
        <v>0.1</v>
      </c>
    </row>
    <row r="378" customFormat="false" ht="11.25" hidden="false" customHeight="false" outlineLevel="0" collapsed="false">
      <c r="B378" s="155" t="n">
        <f aca="false">B377+7</f>
        <v>39340</v>
      </c>
      <c r="C378" s="237" t="n">
        <v>10</v>
      </c>
      <c r="D378" s="238" t="n">
        <v>0.1</v>
      </c>
    </row>
    <row r="379" customFormat="false" ht="11.25" hidden="false" customHeight="false" outlineLevel="0" collapsed="false">
      <c r="B379" s="155" t="n">
        <f aca="false">B378+7</f>
        <v>39347</v>
      </c>
      <c r="C379" s="237" t="n">
        <v>10</v>
      </c>
      <c r="D379" s="238" t="n">
        <v>0.1</v>
      </c>
    </row>
    <row r="380" customFormat="false" ht="11.25" hidden="false" customHeight="false" outlineLevel="0" collapsed="false">
      <c r="B380" s="155" t="n">
        <f aca="false">B379+7</f>
        <v>39354</v>
      </c>
      <c r="C380" s="237" t="n">
        <v>10</v>
      </c>
      <c r="D380" s="238" t="n">
        <v>0.1</v>
      </c>
    </row>
    <row r="381" customFormat="false" ht="11.25" hidden="false" customHeight="false" outlineLevel="0" collapsed="false">
      <c r="B381" s="155" t="n">
        <f aca="false">B380+7</f>
        <v>39361</v>
      </c>
      <c r="C381" s="237" t="n">
        <v>10</v>
      </c>
      <c r="D381" s="238" t="n">
        <v>0.1</v>
      </c>
    </row>
    <row r="382" customFormat="false" ht="11.25" hidden="false" customHeight="false" outlineLevel="0" collapsed="false">
      <c r="B382" s="155" t="n">
        <f aca="false">B381+7</f>
        <v>39368</v>
      </c>
      <c r="C382" s="237" t="n">
        <v>10</v>
      </c>
      <c r="D382" s="238" t="n">
        <v>0.1</v>
      </c>
    </row>
    <row r="383" customFormat="false" ht="11.25" hidden="false" customHeight="false" outlineLevel="0" collapsed="false">
      <c r="B383" s="155" t="n">
        <f aca="false">B382+7</f>
        <v>39375</v>
      </c>
      <c r="C383" s="237" t="n">
        <v>10</v>
      </c>
      <c r="D383" s="238" t="n">
        <v>0.1</v>
      </c>
    </row>
    <row r="384" customFormat="false" ht="11.25" hidden="false" customHeight="false" outlineLevel="0" collapsed="false">
      <c r="B384" s="155" t="n">
        <f aca="false">B383+7</f>
        <v>39382</v>
      </c>
      <c r="C384" s="237" t="n">
        <v>10</v>
      </c>
      <c r="D384" s="238" t="n">
        <v>0.1</v>
      </c>
    </row>
    <row r="385" customFormat="false" ht="11.25" hidden="false" customHeight="false" outlineLevel="0" collapsed="false">
      <c r="B385" s="155" t="n">
        <f aca="false">B384+7</f>
        <v>39389</v>
      </c>
      <c r="C385" s="237" t="n">
        <v>10</v>
      </c>
      <c r="D385" s="238" t="n">
        <v>0.1</v>
      </c>
    </row>
    <row r="386" customFormat="false" ht="11.25" hidden="false" customHeight="false" outlineLevel="0" collapsed="false">
      <c r="B386" s="155" t="n">
        <f aca="false">B385+7</f>
        <v>39396</v>
      </c>
      <c r="C386" s="237" t="n">
        <v>10</v>
      </c>
      <c r="D386" s="238" t="n">
        <v>0.1</v>
      </c>
    </row>
    <row r="387" customFormat="false" ht="11.25" hidden="false" customHeight="false" outlineLevel="0" collapsed="false">
      <c r="B387" s="155" t="n">
        <f aca="false">B386+7</f>
        <v>39403</v>
      </c>
      <c r="C387" s="237" t="n">
        <v>10</v>
      </c>
      <c r="D387" s="238" t="n">
        <v>0.1</v>
      </c>
    </row>
    <row r="388" customFormat="false" ht="11.25" hidden="false" customHeight="false" outlineLevel="0" collapsed="false">
      <c r="B388" s="155" t="n">
        <f aca="false">B387+7</f>
        <v>39410</v>
      </c>
      <c r="C388" s="237" t="n">
        <v>10</v>
      </c>
      <c r="D388" s="238" t="n">
        <v>0.1</v>
      </c>
    </row>
    <row r="389" customFormat="false" ht="11.25" hidden="false" customHeight="false" outlineLevel="0" collapsed="false">
      <c r="B389" s="155" t="n">
        <f aca="false">B388+7</f>
        <v>39417</v>
      </c>
      <c r="C389" s="237" t="n">
        <v>10</v>
      </c>
      <c r="D389" s="238" t="n">
        <v>0.1</v>
      </c>
    </row>
    <row r="390" customFormat="false" ht="11.25" hidden="false" customHeight="false" outlineLevel="0" collapsed="false">
      <c r="B390" s="155" t="n">
        <f aca="false">B389+7</f>
        <v>39424</v>
      </c>
      <c r="C390" s="237" t="n">
        <v>10</v>
      </c>
      <c r="D390" s="238" t="n">
        <v>0.1</v>
      </c>
    </row>
    <row r="391" customFormat="false" ht="11.25" hidden="false" customHeight="false" outlineLevel="0" collapsed="false">
      <c r="B391" s="155" t="n">
        <f aca="false">B390+7</f>
        <v>39431</v>
      </c>
      <c r="C391" s="237" t="n">
        <v>10</v>
      </c>
      <c r="D391" s="238" t="n">
        <v>0.1</v>
      </c>
    </row>
    <row r="392" customFormat="false" ht="11.25" hidden="false" customHeight="false" outlineLevel="0" collapsed="false">
      <c r="B392" s="155" t="n">
        <f aca="false">B391+7</f>
        <v>39438</v>
      </c>
      <c r="C392" s="237" t="n">
        <v>10</v>
      </c>
      <c r="D392" s="238" t="n">
        <v>0.1</v>
      </c>
    </row>
    <row r="393" customFormat="false" ht="11.25" hidden="false" customHeight="false" outlineLevel="0" collapsed="false">
      <c r="B393" s="155" t="n">
        <f aca="false">B392+7</f>
        <v>39445</v>
      </c>
      <c r="C393" s="237" t="n">
        <v>10</v>
      </c>
      <c r="D393" s="238" t="n">
        <v>0.1</v>
      </c>
    </row>
    <row r="394" customFormat="false" ht="11.25" hidden="false" customHeight="false" outlineLevel="0" collapsed="false">
      <c r="B394" s="155" t="n">
        <f aca="false">B393+7</f>
        <v>39452</v>
      </c>
      <c r="C394" s="237" t="n">
        <v>10</v>
      </c>
      <c r="D394" s="238" t="n">
        <v>0.1</v>
      </c>
    </row>
    <row r="395" customFormat="false" ht="11.25" hidden="false" customHeight="false" outlineLevel="0" collapsed="false">
      <c r="B395" s="155" t="n">
        <f aca="false">B394+7</f>
        <v>39459</v>
      </c>
      <c r="C395" s="237" t="n">
        <v>10</v>
      </c>
      <c r="D395" s="238" t="n">
        <v>0.1</v>
      </c>
    </row>
    <row r="396" customFormat="false" ht="11.25" hidden="false" customHeight="false" outlineLevel="0" collapsed="false">
      <c r="B396" s="155" t="n">
        <f aca="false">B395+7</f>
        <v>39466</v>
      </c>
      <c r="C396" s="237" t="n">
        <v>10</v>
      </c>
      <c r="D396" s="238" t="n">
        <v>0.1</v>
      </c>
    </row>
    <row r="397" customFormat="false" ht="11.25" hidden="false" customHeight="false" outlineLevel="0" collapsed="false">
      <c r="B397" s="155" t="n">
        <f aca="false">B396+7</f>
        <v>39473</v>
      </c>
      <c r="C397" s="237" t="n">
        <v>10</v>
      </c>
      <c r="D397" s="238" t="n">
        <v>0.1</v>
      </c>
    </row>
    <row r="398" customFormat="false" ht="11.25" hidden="false" customHeight="false" outlineLevel="0" collapsed="false">
      <c r="B398" s="155" t="n">
        <f aca="false">B397+7</f>
        <v>39480</v>
      </c>
      <c r="C398" s="237" t="n">
        <v>10</v>
      </c>
      <c r="D398" s="238" t="n">
        <v>0.1</v>
      </c>
    </row>
    <row r="399" customFormat="false" ht="11.25" hidden="false" customHeight="false" outlineLevel="0" collapsed="false">
      <c r="B399" s="155" t="n">
        <f aca="false">B398+7</f>
        <v>39487</v>
      </c>
      <c r="C399" s="237" t="n">
        <v>10</v>
      </c>
      <c r="D399" s="238" t="n">
        <v>0.1</v>
      </c>
    </row>
    <row r="400" customFormat="false" ht="11.25" hidden="false" customHeight="false" outlineLevel="0" collapsed="false">
      <c r="B400" s="155" t="n">
        <f aca="false">B399+7</f>
        <v>39494</v>
      </c>
      <c r="C400" s="237" t="n">
        <v>10</v>
      </c>
      <c r="D400" s="238" t="n">
        <v>0.1</v>
      </c>
    </row>
    <row r="401" customFormat="false" ht="11.25" hidden="false" customHeight="false" outlineLevel="0" collapsed="false">
      <c r="B401" s="155" t="n">
        <f aca="false">B400+7</f>
        <v>39501</v>
      </c>
      <c r="C401" s="237" t="n">
        <v>10</v>
      </c>
      <c r="D401" s="238" t="n">
        <v>0.1</v>
      </c>
    </row>
    <row r="402" customFormat="false" ht="11.25" hidden="false" customHeight="false" outlineLevel="0" collapsed="false">
      <c r="B402" s="155" t="n">
        <f aca="false">B401+7</f>
        <v>39508</v>
      </c>
      <c r="C402" s="237" t="n">
        <v>10</v>
      </c>
      <c r="D402" s="238" t="n">
        <v>0.1</v>
      </c>
    </row>
    <row r="403" customFormat="false" ht="11.25" hidden="false" customHeight="false" outlineLevel="0" collapsed="false">
      <c r="B403" s="155" t="n">
        <f aca="false">B402+7</f>
        <v>39515</v>
      </c>
      <c r="C403" s="237" t="n">
        <v>10</v>
      </c>
      <c r="D403" s="238" t="n">
        <v>0.1</v>
      </c>
    </row>
    <row r="404" customFormat="false" ht="11.25" hidden="false" customHeight="false" outlineLevel="0" collapsed="false">
      <c r="B404" s="155" t="n">
        <f aca="false">B403+7</f>
        <v>39522</v>
      </c>
      <c r="C404" s="237" t="n">
        <v>10</v>
      </c>
      <c r="D404" s="238" t="n">
        <v>0.1</v>
      </c>
    </row>
    <row r="405" customFormat="false" ht="11.25" hidden="false" customHeight="false" outlineLevel="0" collapsed="false">
      <c r="B405" s="155" t="n">
        <f aca="false">B404+7</f>
        <v>39529</v>
      </c>
      <c r="C405" s="237" t="n">
        <v>10</v>
      </c>
      <c r="D405" s="238" t="n">
        <v>0.1</v>
      </c>
    </row>
    <row r="406" customFormat="false" ht="11.25" hidden="false" customHeight="false" outlineLevel="0" collapsed="false">
      <c r="B406" s="155" t="n">
        <f aca="false">B405+7</f>
        <v>39536</v>
      </c>
      <c r="C406" s="237" t="n">
        <v>10</v>
      </c>
      <c r="D406" s="238" t="n">
        <v>0.1</v>
      </c>
    </row>
    <row r="407" customFormat="false" ht="11.25" hidden="false" customHeight="false" outlineLevel="0" collapsed="false">
      <c r="B407" s="155" t="n">
        <f aca="false">B406+7</f>
        <v>39543</v>
      </c>
      <c r="C407" s="237" t="n">
        <v>10</v>
      </c>
      <c r="D407" s="238" t="n">
        <v>0.1</v>
      </c>
    </row>
    <row r="408" customFormat="false" ht="11.25" hidden="false" customHeight="false" outlineLevel="0" collapsed="false">
      <c r="B408" s="155" t="n">
        <f aca="false">B407+7</f>
        <v>39550</v>
      </c>
      <c r="C408" s="237" t="n">
        <v>10</v>
      </c>
      <c r="D408" s="238" t="n">
        <v>0.1</v>
      </c>
    </row>
    <row r="409" customFormat="false" ht="11.25" hidden="false" customHeight="false" outlineLevel="0" collapsed="false">
      <c r="B409" s="155" t="n">
        <f aca="false">B408+7</f>
        <v>39557</v>
      </c>
      <c r="C409" s="237" t="n">
        <v>10</v>
      </c>
      <c r="D409" s="238" t="n">
        <v>0.1</v>
      </c>
    </row>
    <row r="410" customFormat="false" ht="11.25" hidden="false" customHeight="false" outlineLevel="0" collapsed="false">
      <c r="B410" s="155" t="n">
        <f aca="false">B409+7</f>
        <v>39564</v>
      </c>
      <c r="C410" s="237" t="n">
        <v>10</v>
      </c>
      <c r="D410" s="238" t="n">
        <v>0.1</v>
      </c>
    </row>
    <row r="411" customFormat="false" ht="11.25" hidden="false" customHeight="false" outlineLevel="0" collapsed="false">
      <c r="B411" s="155" t="n">
        <f aca="false">B410+7</f>
        <v>39571</v>
      </c>
      <c r="C411" s="237" t="n">
        <v>10</v>
      </c>
      <c r="D411" s="238" t="n">
        <v>0.1</v>
      </c>
    </row>
    <row r="412" customFormat="false" ht="11.25" hidden="false" customHeight="false" outlineLevel="0" collapsed="false">
      <c r="B412" s="155" t="n">
        <f aca="false">B411+7</f>
        <v>39578</v>
      </c>
      <c r="C412" s="237" t="n">
        <v>10</v>
      </c>
      <c r="D412" s="238" t="n">
        <v>0.1</v>
      </c>
    </row>
    <row r="413" customFormat="false" ht="11.25" hidden="false" customHeight="false" outlineLevel="0" collapsed="false">
      <c r="B413" s="155" t="n">
        <f aca="false">B412+7</f>
        <v>39585</v>
      </c>
      <c r="C413" s="237" t="n">
        <v>10</v>
      </c>
      <c r="D413" s="238" t="n">
        <v>0.1</v>
      </c>
    </row>
    <row r="414" customFormat="false" ht="11.25" hidden="false" customHeight="false" outlineLevel="0" collapsed="false">
      <c r="B414" s="155" t="n">
        <f aca="false">B413+7</f>
        <v>39592</v>
      </c>
      <c r="C414" s="237" t="n">
        <v>10</v>
      </c>
      <c r="D414" s="238" t="n">
        <v>0.1</v>
      </c>
    </row>
    <row r="415" customFormat="false" ht="11.25" hidden="false" customHeight="false" outlineLevel="0" collapsed="false">
      <c r="B415" s="155" t="n">
        <f aca="false">B414+7</f>
        <v>39599</v>
      </c>
      <c r="C415" s="237" t="n">
        <v>10</v>
      </c>
      <c r="D415" s="238" t="n">
        <v>0.1</v>
      </c>
    </row>
    <row r="416" customFormat="false" ht="11.25" hidden="false" customHeight="false" outlineLevel="0" collapsed="false">
      <c r="B416" s="155" t="n">
        <f aca="false">B415+7</f>
        <v>39606</v>
      </c>
      <c r="C416" s="237" t="n">
        <v>10</v>
      </c>
      <c r="D416" s="238" t="n">
        <v>0.1</v>
      </c>
    </row>
    <row r="417" customFormat="false" ht="11.25" hidden="false" customHeight="false" outlineLevel="0" collapsed="false">
      <c r="B417" s="155" t="n">
        <f aca="false">B416+7</f>
        <v>39613</v>
      </c>
      <c r="C417" s="237" t="n">
        <v>10</v>
      </c>
      <c r="D417" s="238" t="n">
        <v>0.1</v>
      </c>
    </row>
    <row r="418" customFormat="false" ht="11.25" hidden="false" customHeight="false" outlineLevel="0" collapsed="false">
      <c r="B418" s="155" t="n">
        <f aca="false">B417+7</f>
        <v>39620</v>
      </c>
      <c r="C418" s="237" t="n">
        <v>10</v>
      </c>
      <c r="D418" s="238" t="n">
        <v>0.1</v>
      </c>
    </row>
    <row r="419" customFormat="false" ht="11.25" hidden="false" customHeight="false" outlineLevel="0" collapsed="false">
      <c r="B419" s="155" t="n">
        <f aca="false">B418+7</f>
        <v>39627</v>
      </c>
      <c r="C419" s="237" t="n">
        <v>10</v>
      </c>
      <c r="D419" s="238" t="n">
        <v>0.1</v>
      </c>
    </row>
    <row r="420" customFormat="false" ht="11.25" hidden="false" customHeight="false" outlineLevel="0" collapsed="false">
      <c r="B420" s="155" t="n">
        <f aca="false">B419+7</f>
        <v>39634</v>
      </c>
      <c r="C420" s="237" t="n">
        <v>10</v>
      </c>
      <c r="D420" s="238" t="n">
        <v>0.1</v>
      </c>
    </row>
    <row r="421" customFormat="false" ht="11.25" hidden="false" customHeight="false" outlineLevel="0" collapsed="false">
      <c r="B421" s="155" t="n">
        <f aca="false">B420+7</f>
        <v>39641</v>
      </c>
      <c r="C421" s="237" t="n">
        <v>10</v>
      </c>
      <c r="D421" s="238" t="n">
        <v>0.1</v>
      </c>
    </row>
    <row r="422" customFormat="false" ht="11.25" hidden="false" customHeight="false" outlineLevel="0" collapsed="false">
      <c r="B422" s="155" t="n">
        <f aca="false">B421+7</f>
        <v>39648</v>
      </c>
      <c r="C422" s="237" t="n">
        <v>10</v>
      </c>
      <c r="D422" s="238" t="n">
        <v>0.1</v>
      </c>
    </row>
    <row r="423" customFormat="false" ht="11.25" hidden="false" customHeight="false" outlineLevel="0" collapsed="false">
      <c r="B423" s="155" t="n">
        <f aca="false">B422+7</f>
        <v>39655</v>
      </c>
      <c r="C423" s="237" t="n">
        <v>10</v>
      </c>
      <c r="D423" s="238" t="n">
        <v>0.1</v>
      </c>
    </row>
    <row r="424" customFormat="false" ht="11.25" hidden="false" customHeight="false" outlineLevel="0" collapsed="false">
      <c r="B424" s="155" t="n">
        <f aca="false">B423+7</f>
        <v>39662</v>
      </c>
      <c r="C424" s="237" t="n">
        <v>10</v>
      </c>
      <c r="D424" s="238" t="n">
        <v>0.1</v>
      </c>
    </row>
    <row r="425" customFormat="false" ht="11.25" hidden="false" customHeight="false" outlineLevel="0" collapsed="false">
      <c r="B425" s="155" t="n">
        <f aca="false">B424+7</f>
        <v>39669</v>
      </c>
      <c r="C425" s="237" t="n">
        <v>10</v>
      </c>
      <c r="D425" s="238" t="n">
        <v>0.1</v>
      </c>
    </row>
    <row r="426" customFormat="false" ht="11.25" hidden="false" customHeight="false" outlineLevel="0" collapsed="false">
      <c r="B426" s="155" t="n">
        <f aca="false">B425+7</f>
        <v>39676</v>
      </c>
      <c r="C426" s="237" t="n">
        <v>10</v>
      </c>
      <c r="D426" s="238" t="n">
        <v>0.1</v>
      </c>
    </row>
    <row r="427" customFormat="false" ht="11.25" hidden="false" customHeight="false" outlineLevel="0" collapsed="false">
      <c r="B427" s="155" t="n">
        <f aca="false">B426+7</f>
        <v>39683</v>
      </c>
      <c r="C427" s="237" t="n">
        <v>10</v>
      </c>
      <c r="D427" s="238" t="n">
        <v>0.1</v>
      </c>
    </row>
    <row r="428" customFormat="false" ht="11.25" hidden="false" customHeight="false" outlineLevel="0" collapsed="false">
      <c r="B428" s="155" t="n">
        <f aca="false">B427+7</f>
        <v>39690</v>
      </c>
      <c r="C428" s="237" t="n">
        <v>10</v>
      </c>
      <c r="D428" s="238" t="n">
        <v>0.1</v>
      </c>
    </row>
    <row r="429" customFormat="false" ht="11.25" hidden="false" customHeight="false" outlineLevel="0" collapsed="false">
      <c r="B429" s="155" t="n">
        <f aca="false">B428+7</f>
        <v>39697</v>
      </c>
      <c r="C429" s="237" t="n">
        <v>10</v>
      </c>
      <c r="D429" s="238" t="n">
        <v>0.1</v>
      </c>
    </row>
    <row r="430" customFormat="false" ht="11.25" hidden="false" customHeight="false" outlineLevel="0" collapsed="false">
      <c r="B430" s="155" t="n">
        <f aca="false">B429+7</f>
        <v>39704</v>
      </c>
      <c r="C430" s="237" t="n">
        <v>10</v>
      </c>
      <c r="D430" s="238" t="n">
        <v>0.1</v>
      </c>
    </row>
    <row r="431" customFormat="false" ht="11.25" hidden="false" customHeight="false" outlineLevel="0" collapsed="false">
      <c r="B431" s="155" t="n">
        <f aca="false">B430+7</f>
        <v>39711</v>
      </c>
      <c r="C431" s="237" t="n">
        <v>10</v>
      </c>
      <c r="D431" s="238" t="n">
        <v>0.1</v>
      </c>
    </row>
    <row r="432" customFormat="false" ht="11.25" hidden="false" customHeight="false" outlineLevel="0" collapsed="false">
      <c r="B432" s="155" t="n">
        <f aca="false">B431+7</f>
        <v>39718</v>
      </c>
      <c r="C432" s="237" t="n">
        <v>10</v>
      </c>
      <c r="D432" s="238" t="n">
        <v>0.1</v>
      </c>
    </row>
    <row r="433" customFormat="false" ht="11.25" hidden="false" customHeight="false" outlineLevel="0" collapsed="false">
      <c r="B433" s="155" t="n">
        <f aca="false">B432+7</f>
        <v>39725</v>
      </c>
      <c r="C433" s="237" t="n">
        <v>10</v>
      </c>
      <c r="D433" s="238" t="n">
        <v>0.1</v>
      </c>
    </row>
    <row r="434" customFormat="false" ht="11.25" hidden="false" customHeight="false" outlineLevel="0" collapsed="false">
      <c r="B434" s="155" t="n">
        <f aca="false">B433+7</f>
        <v>39732</v>
      </c>
      <c r="C434" s="237" t="n">
        <v>10</v>
      </c>
      <c r="D434" s="238" t="n">
        <v>0.1</v>
      </c>
    </row>
    <row r="435" customFormat="false" ht="11.25" hidden="false" customHeight="false" outlineLevel="0" collapsed="false">
      <c r="B435" s="155" t="n">
        <f aca="false">B434+7</f>
        <v>39739</v>
      </c>
      <c r="C435" s="237" t="n">
        <v>10</v>
      </c>
      <c r="D435" s="238" t="n">
        <v>0.1</v>
      </c>
    </row>
    <row r="436" customFormat="false" ht="11.25" hidden="false" customHeight="false" outlineLevel="0" collapsed="false">
      <c r="B436" s="155" t="n">
        <f aca="false">B435+7</f>
        <v>39746</v>
      </c>
      <c r="C436" s="237" t="n">
        <v>10</v>
      </c>
      <c r="D436" s="238" t="n">
        <v>0.1</v>
      </c>
    </row>
    <row r="437" customFormat="false" ht="11.25" hidden="false" customHeight="false" outlineLevel="0" collapsed="false">
      <c r="B437" s="155" t="n">
        <f aca="false">B436+7</f>
        <v>39753</v>
      </c>
      <c r="C437" s="237" t="n">
        <v>10</v>
      </c>
      <c r="D437" s="238" t="n">
        <v>0.1</v>
      </c>
    </row>
    <row r="438" customFormat="false" ht="11.25" hidden="false" customHeight="false" outlineLevel="0" collapsed="false">
      <c r="B438" s="155" t="n">
        <f aca="false">B437+7</f>
        <v>39760</v>
      </c>
      <c r="C438" s="237" t="n">
        <v>10</v>
      </c>
      <c r="D438" s="238" t="n">
        <v>0.1</v>
      </c>
    </row>
    <row r="439" customFormat="false" ht="11.25" hidden="false" customHeight="false" outlineLevel="0" collapsed="false">
      <c r="B439" s="155" t="n">
        <f aca="false">B438+7</f>
        <v>39767</v>
      </c>
      <c r="C439" s="237" t="n">
        <v>10</v>
      </c>
      <c r="D439" s="238" t="n">
        <v>0.1</v>
      </c>
    </row>
    <row r="440" customFormat="false" ht="11.25" hidden="false" customHeight="false" outlineLevel="0" collapsed="false">
      <c r="B440" s="155" t="n">
        <f aca="false">B439+7</f>
        <v>39774</v>
      </c>
      <c r="C440" s="237" t="n">
        <v>10</v>
      </c>
      <c r="D440" s="238" t="n">
        <v>0.1</v>
      </c>
    </row>
    <row r="441" customFormat="false" ht="11.25" hidden="false" customHeight="false" outlineLevel="0" collapsed="false">
      <c r="B441" s="155" t="n">
        <f aca="false">B440+7</f>
        <v>39781</v>
      </c>
      <c r="C441" s="237" t="n">
        <v>10</v>
      </c>
      <c r="D441" s="238" t="n">
        <v>0.1</v>
      </c>
    </row>
    <row r="442" customFormat="false" ht="11.25" hidden="false" customHeight="false" outlineLevel="0" collapsed="false">
      <c r="B442" s="155" t="n">
        <f aca="false">B441+7</f>
        <v>39788</v>
      </c>
      <c r="C442" s="237" t="n">
        <v>10</v>
      </c>
      <c r="D442" s="238" t="n">
        <v>0.1</v>
      </c>
    </row>
    <row r="443" customFormat="false" ht="11.25" hidden="false" customHeight="false" outlineLevel="0" collapsed="false">
      <c r="B443" s="155" t="n">
        <f aca="false">B442+7</f>
        <v>39795</v>
      </c>
      <c r="C443" s="237" t="n">
        <v>10</v>
      </c>
      <c r="D443" s="238" t="n">
        <v>0.1</v>
      </c>
    </row>
    <row r="444" customFormat="false" ht="11.25" hidden="false" customHeight="false" outlineLevel="0" collapsed="false">
      <c r="B444" s="155" t="n">
        <f aca="false">B443+7</f>
        <v>39802</v>
      </c>
      <c r="C444" s="237" t="n">
        <v>10</v>
      </c>
      <c r="D444" s="238" t="n">
        <v>0.1</v>
      </c>
    </row>
    <row r="445" customFormat="false" ht="11.25" hidden="false" customHeight="false" outlineLevel="0" collapsed="false">
      <c r="B445" s="155" t="n">
        <f aca="false">B444+7</f>
        <v>39809</v>
      </c>
      <c r="C445" s="237" t="n">
        <v>10</v>
      </c>
      <c r="D445" s="238" t="n">
        <v>0.1</v>
      </c>
    </row>
    <row r="446" customFormat="false" ht="11.25" hidden="false" customHeight="false" outlineLevel="0" collapsed="false">
      <c r="B446" s="155" t="n">
        <f aca="false">B445+7</f>
        <v>39816</v>
      </c>
      <c r="C446" s="237" t="n">
        <v>10</v>
      </c>
      <c r="D446" s="238" t="n">
        <v>0.1</v>
      </c>
    </row>
    <row r="447" customFormat="false" ht="11.25" hidden="false" customHeight="false" outlineLevel="0" collapsed="false">
      <c r="B447" s="155" t="n">
        <f aca="false">B446+7</f>
        <v>39823</v>
      </c>
      <c r="C447" s="237" t="n">
        <v>10</v>
      </c>
      <c r="D447" s="238" t="n">
        <v>0.1</v>
      </c>
    </row>
    <row r="448" customFormat="false" ht="11.25" hidden="false" customHeight="false" outlineLevel="0" collapsed="false">
      <c r="B448" s="155" t="n">
        <f aca="false">B447+7</f>
        <v>39830</v>
      </c>
      <c r="C448" s="237" t="n">
        <v>10</v>
      </c>
      <c r="D448" s="238" t="n">
        <v>0.1</v>
      </c>
    </row>
    <row r="449" customFormat="false" ht="11.25" hidden="false" customHeight="false" outlineLevel="0" collapsed="false">
      <c r="B449" s="155" t="n">
        <f aca="false">B448+7</f>
        <v>39837</v>
      </c>
      <c r="C449" s="237" t="n">
        <v>10</v>
      </c>
      <c r="D449" s="238" t="n">
        <v>0.1</v>
      </c>
    </row>
    <row r="450" customFormat="false" ht="11.25" hidden="false" customHeight="false" outlineLevel="0" collapsed="false">
      <c r="B450" s="155" t="n">
        <f aca="false">B449+7</f>
        <v>39844</v>
      </c>
      <c r="C450" s="237" t="n">
        <v>10</v>
      </c>
      <c r="D450" s="238" t="n">
        <v>0.1</v>
      </c>
    </row>
    <row r="451" customFormat="false" ht="11.25" hidden="false" customHeight="false" outlineLevel="0" collapsed="false">
      <c r="B451" s="155" t="n">
        <f aca="false">B450+7</f>
        <v>39851</v>
      </c>
      <c r="C451" s="237" t="n">
        <v>10</v>
      </c>
      <c r="D451" s="238" t="n">
        <v>0.1</v>
      </c>
    </row>
    <row r="452" customFormat="false" ht="11.25" hidden="false" customHeight="false" outlineLevel="0" collapsed="false">
      <c r="B452" s="155" t="n">
        <f aca="false">B451+7</f>
        <v>39858</v>
      </c>
      <c r="C452" s="237" t="n">
        <v>10</v>
      </c>
      <c r="D452" s="238" t="n">
        <v>0.1</v>
      </c>
    </row>
    <row r="453" customFormat="false" ht="11.25" hidden="false" customHeight="false" outlineLevel="0" collapsed="false">
      <c r="B453" s="155" t="n">
        <f aca="false">B452+7</f>
        <v>39865</v>
      </c>
      <c r="C453" s="237" t="n">
        <v>10</v>
      </c>
      <c r="D453" s="238" t="n">
        <v>0.1</v>
      </c>
    </row>
    <row r="454" customFormat="false" ht="11.25" hidden="false" customHeight="false" outlineLevel="0" collapsed="false">
      <c r="B454" s="155" t="n">
        <f aca="false">B453+7</f>
        <v>39872</v>
      </c>
      <c r="C454" s="237" t="n">
        <v>10</v>
      </c>
      <c r="D454" s="238" t="n">
        <v>0.1</v>
      </c>
    </row>
    <row r="455" customFormat="false" ht="11.25" hidden="false" customHeight="false" outlineLevel="0" collapsed="false">
      <c r="B455" s="155" t="n">
        <f aca="false">B454+7</f>
        <v>39879</v>
      </c>
      <c r="C455" s="237" t="n">
        <v>10</v>
      </c>
      <c r="D455" s="238" t="n">
        <v>0.1</v>
      </c>
    </row>
    <row r="456" customFormat="false" ht="11.25" hidden="false" customHeight="false" outlineLevel="0" collapsed="false">
      <c r="B456" s="155" t="n">
        <f aca="false">B455+7</f>
        <v>39886</v>
      </c>
      <c r="C456" s="237" t="n">
        <v>10</v>
      </c>
      <c r="D456" s="238" t="n">
        <v>0.1</v>
      </c>
    </row>
    <row r="457" customFormat="false" ht="11.25" hidden="false" customHeight="false" outlineLevel="0" collapsed="false">
      <c r="B457" s="155" t="n">
        <f aca="false">B456+7</f>
        <v>39893</v>
      </c>
      <c r="C457" s="237" t="n">
        <v>10</v>
      </c>
      <c r="D457" s="238" t="n">
        <v>0.1</v>
      </c>
    </row>
    <row r="458" customFormat="false" ht="11.25" hidden="false" customHeight="false" outlineLevel="0" collapsed="false">
      <c r="B458" s="155" t="n">
        <f aca="false">B457+7</f>
        <v>39900</v>
      </c>
      <c r="C458" s="237" t="n">
        <v>10</v>
      </c>
      <c r="D458" s="238" t="n">
        <v>0.1</v>
      </c>
    </row>
    <row r="459" customFormat="false" ht="11.25" hidden="false" customHeight="false" outlineLevel="0" collapsed="false">
      <c r="B459" s="155" t="n">
        <f aca="false">B458+7</f>
        <v>39907</v>
      </c>
      <c r="C459" s="237" t="n">
        <v>10</v>
      </c>
      <c r="D459" s="238" t="n">
        <v>0.1</v>
      </c>
    </row>
    <row r="460" customFormat="false" ht="11.25" hidden="false" customHeight="false" outlineLevel="0" collapsed="false">
      <c r="B460" s="155" t="n">
        <f aca="false">B459+7</f>
        <v>39914</v>
      </c>
      <c r="C460" s="237" t="n">
        <v>10</v>
      </c>
      <c r="D460" s="238" t="n">
        <v>0.1</v>
      </c>
    </row>
    <row r="461" customFormat="false" ht="11.25" hidden="false" customHeight="false" outlineLevel="0" collapsed="false">
      <c r="B461" s="155" t="n">
        <f aca="false">B460+7</f>
        <v>39921</v>
      </c>
      <c r="C461" s="237" t="n">
        <v>10</v>
      </c>
      <c r="D461" s="238" t="n">
        <v>0.1</v>
      </c>
    </row>
    <row r="462" customFormat="false" ht="11.25" hidden="false" customHeight="false" outlineLevel="0" collapsed="false">
      <c r="B462" s="155" t="n">
        <f aca="false">B461+7</f>
        <v>39928</v>
      </c>
      <c r="C462" s="237" t="n">
        <v>10</v>
      </c>
      <c r="D462" s="238" t="n">
        <v>0.1</v>
      </c>
    </row>
    <row r="463" customFormat="false" ht="11.25" hidden="false" customHeight="false" outlineLevel="0" collapsed="false">
      <c r="B463" s="155" t="n">
        <f aca="false">B462+7</f>
        <v>39935</v>
      </c>
      <c r="C463" s="237" t="n">
        <v>10</v>
      </c>
      <c r="D463" s="238" t="n">
        <v>0.1</v>
      </c>
    </row>
    <row r="464" customFormat="false" ht="11.25" hidden="false" customHeight="false" outlineLevel="0" collapsed="false">
      <c r="B464" s="155" t="n">
        <f aca="false">B463+7</f>
        <v>39942</v>
      </c>
      <c r="C464" s="237" t="n">
        <v>10</v>
      </c>
      <c r="D464" s="238" t="n">
        <v>0.1</v>
      </c>
    </row>
    <row r="465" customFormat="false" ht="11.25" hidden="false" customHeight="false" outlineLevel="0" collapsed="false">
      <c r="B465" s="155" t="n">
        <f aca="false">B464+7</f>
        <v>39949</v>
      </c>
      <c r="C465" s="237" t="n">
        <v>10</v>
      </c>
      <c r="D465" s="238" t="n">
        <v>0.1</v>
      </c>
    </row>
    <row r="466" customFormat="false" ht="11.25" hidden="false" customHeight="false" outlineLevel="0" collapsed="false">
      <c r="B466" s="155" t="n">
        <f aca="false">B465+7</f>
        <v>39956</v>
      </c>
      <c r="C466" s="237" t="n">
        <v>10</v>
      </c>
      <c r="D466" s="238" t="n">
        <v>0.1</v>
      </c>
    </row>
    <row r="467" customFormat="false" ht="11.25" hidden="false" customHeight="false" outlineLevel="0" collapsed="false">
      <c r="B467" s="155" t="n">
        <f aca="false">B466+7</f>
        <v>39963</v>
      </c>
      <c r="C467" s="237" t="n">
        <v>10</v>
      </c>
      <c r="D467" s="238" t="n">
        <v>0.1</v>
      </c>
    </row>
    <row r="468" customFormat="false" ht="11.25" hidden="false" customHeight="false" outlineLevel="0" collapsed="false">
      <c r="B468" s="155" t="n">
        <f aca="false">B467+7</f>
        <v>39970</v>
      </c>
      <c r="C468" s="237" t="n">
        <v>10</v>
      </c>
      <c r="D468" s="238" t="n">
        <v>0.1</v>
      </c>
    </row>
    <row r="469" customFormat="false" ht="11.25" hidden="false" customHeight="false" outlineLevel="0" collapsed="false">
      <c r="B469" s="155" t="n">
        <f aca="false">B468+7</f>
        <v>39977</v>
      </c>
      <c r="C469" s="237" t="n">
        <v>10</v>
      </c>
      <c r="D469" s="238" t="n">
        <v>0.1</v>
      </c>
    </row>
    <row r="470" customFormat="false" ht="11.25" hidden="false" customHeight="false" outlineLevel="0" collapsed="false">
      <c r="B470" s="155" t="n">
        <f aca="false">B469+7</f>
        <v>39984</v>
      </c>
      <c r="C470" s="237" t="n">
        <v>10</v>
      </c>
      <c r="D470" s="238" t="n">
        <v>0.1</v>
      </c>
    </row>
    <row r="471" customFormat="false" ht="11.25" hidden="false" customHeight="false" outlineLevel="0" collapsed="false">
      <c r="B471" s="155" t="n">
        <f aca="false">B470+7</f>
        <v>39991</v>
      </c>
      <c r="C471" s="237" t="n">
        <v>10</v>
      </c>
      <c r="D471" s="238" t="n">
        <v>0.1</v>
      </c>
    </row>
    <row r="472" customFormat="false" ht="11.25" hidden="false" customHeight="false" outlineLevel="0" collapsed="false">
      <c r="B472" s="155" t="n">
        <f aca="false">B471+7</f>
        <v>39998</v>
      </c>
      <c r="C472" s="237" t="n">
        <v>10</v>
      </c>
      <c r="D472" s="238" t="n">
        <v>0.1</v>
      </c>
    </row>
    <row r="473" customFormat="false" ht="11.25" hidden="false" customHeight="false" outlineLevel="0" collapsed="false">
      <c r="B473" s="155" t="n">
        <f aca="false">B472+7</f>
        <v>40005</v>
      </c>
      <c r="C473" s="237" t="n">
        <v>10</v>
      </c>
      <c r="D473" s="238" t="n">
        <v>0.1</v>
      </c>
    </row>
    <row r="474" customFormat="false" ht="11.25" hidden="false" customHeight="false" outlineLevel="0" collapsed="false">
      <c r="B474" s="155" t="n">
        <f aca="false">B473+7</f>
        <v>40012</v>
      </c>
      <c r="C474" s="237" t="n">
        <v>10</v>
      </c>
      <c r="D474" s="238" t="n">
        <v>0.1</v>
      </c>
    </row>
    <row r="475" customFormat="false" ht="11.25" hidden="false" customHeight="false" outlineLevel="0" collapsed="false">
      <c r="B475" s="155" t="n">
        <f aca="false">B474+7</f>
        <v>40019</v>
      </c>
      <c r="C475" s="237" t="n">
        <v>10</v>
      </c>
      <c r="D475" s="238" t="n">
        <v>0.1</v>
      </c>
    </row>
    <row r="476" customFormat="false" ht="11.25" hidden="false" customHeight="false" outlineLevel="0" collapsed="false">
      <c r="B476" s="155" t="n">
        <f aca="false">B475+7</f>
        <v>40026</v>
      </c>
      <c r="C476" s="237" t="n">
        <v>10</v>
      </c>
      <c r="D476" s="238" t="n">
        <v>0.1</v>
      </c>
    </row>
    <row r="477" customFormat="false" ht="11.25" hidden="false" customHeight="false" outlineLevel="0" collapsed="false">
      <c r="B477" s="155" t="n">
        <f aca="false">B476+7</f>
        <v>40033</v>
      </c>
      <c r="C477" s="237" t="n">
        <v>10</v>
      </c>
      <c r="D477" s="238" t="n">
        <v>0.1</v>
      </c>
    </row>
    <row r="478" customFormat="false" ht="11.25" hidden="false" customHeight="false" outlineLevel="0" collapsed="false">
      <c r="B478" s="155" t="n">
        <f aca="false">B477+7</f>
        <v>40040</v>
      </c>
      <c r="C478" s="237" t="n">
        <v>10</v>
      </c>
      <c r="D478" s="238" t="n">
        <v>0.1</v>
      </c>
    </row>
    <row r="479" customFormat="false" ht="11.25" hidden="false" customHeight="false" outlineLevel="0" collapsed="false">
      <c r="B479" s="155" t="n">
        <f aca="false">B478+7</f>
        <v>40047</v>
      </c>
      <c r="C479" s="237" t="n">
        <v>10</v>
      </c>
      <c r="D479" s="238" t="n">
        <v>0.1</v>
      </c>
    </row>
    <row r="480" customFormat="false" ht="11.25" hidden="false" customHeight="false" outlineLevel="0" collapsed="false">
      <c r="B480" s="155" t="n">
        <f aca="false">B479+7</f>
        <v>40054</v>
      </c>
      <c r="C480" s="237" t="n">
        <v>10</v>
      </c>
      <c r="D480" s="238" t="n">
        <v>0.1</v>
      </c>
    </row>
    <row r="481" customFormat="false" ht="11.25" hidden="false" customHeight="false" outlineLevel="0" collapsed="false">
      <c r="B481" s="155" t="n">
        <f aca="false">B480+7</f>
        <v>40061</v>
      </c>
      <c r="C481" s="237" t="n">
        <v>10</v>
      </c>
      <c r="D481" s="238" t="n">
        <v>0.1</v>
      </c>
    </row>
    <row r="482" customFormat="false" ht="11.25" hidden="false" customHeight="false" outlineLevel="0" collapsed="false">
      <c r="B482" s="155" t="n">
        <f aca="false">B481+7</f>
        <v>40068</v>
      </c>
      <c r="C482" s="237" t="n">
        <v>10</v>
      </c>
      <c r="D482" s="238" t="n">
        <v>0.1</v>
      </c>
    </row>
    <row r="483" customFormat="false" ht="11.25" hidden="false" customHeight="false" outlineLevel="0" collapsed="false">
      <c r="B483" s="155" t="n">
        <f aca="false">B482+7</f>
        <v>40075</v>
      </c>
      <c r="C483" s="237" t="n">
        <v>10</v>
      </c>
      <c r="D483" s="238" t="n">
        <v>0.1</v>
      </c>
    </row>
    <row r="484" customFormat="false" ht="11.25" hidden="false" customHeight="false" outlineLevel="0" collapsed="false">
      <c r="B484" s="155" t="n">
        <f aca="false">B483+7</f>
        <v>40082</v>
      </c>
      <c r="C484" s="237" t="n">
        <v>10</v>
      </c>
      <c r="D484" s="238" t="n">
        <v>0.1</v>
      </c>
    </row>
    <row r="485" customFormat="false" ht="11.25" hidden="false" customHeight="false" outlineLevel="0" collapsed="false">
      <c r="B485" s="155" t="n">
        <f aca="false">B484+7</f>
        <v>40089</v>
      </c>
      <c r="C485" s="237" t="n">
        <v>10</v>
      </c>
      <c r="D485" s="238" t="n">
        <v>0.1</v>
      </c>
    </row>
    <row r="486" customFormat="false" ht="11.25" hidden="false" customHeight="false" outlineLevel="0" collapsed="false">
      <c r="B486" s="155" t="n">
        <f aca="false">B485+7</f>
        <v>40096</v>
      </c>
      <c r="C486" s="237" t="n">
        <v>10</v>
      </c>
      <c r="D486" s="238" t="n">
        <v>0.1</v>
      </c>
    </row>
    <row r="487" customFormat="false" ht="11.25" hidden="false" customHeight="false" outlineLevel="0" collapsed="false">
      <c r="B487" s="155" t="n">
        <f aca="false">B486+7</f>
        <v>40103</v>
      </c>
      <c r="C487" s="237" t="n">
        <v>10</v>
      </c>
      <c r="D487" s="238" t="n">
        <v>0.1</v>
      </c>
    </row>
    <row r="488" customFormat="false" ht="11.25" hidden="false" customHeight="false" outlineLevel="0" collapsed="false">
      <c r="B488" s="155" t="n">
        <f aca="false">B487+7</f>
        <v>40110</v>
      </c>
      <c r="C488" s="237" t="n">
        <v>10</v>
      </c>
      <c r="D488" s="238" t="n">
        <v>0.1</v>
      </c>
    </row>
    <row r="489" customFormat="false" ht="11.25" hidden="false" customHeight="false" outlineLevel="0" collapsed="false">
      <c r="B489" s="155" t="n">
        <f aca="false">B488+7</f>
        <v>40117</v>
      </c>
      <c r="C489" s="237" t="n">
        <v>10</v>
      </c>
      <c r="D489" s="238" t="n">
        <v>0.1</v>
      </c>
    </row>
    <row r="490" customFormat="false" ht="11.25" hidden="false" customHeight="false" outlineLevel="0" collapsed="false">
      <c r="B490" s="155" t="n">
        <f aca="false">B489+7</f>
        <v>40124</v>
      </c>
      <c r="C490" s="237" t="n">
        <v>10</v>
      </c>
      <c r="D490" s="238" t="n">
        <v>0.1</v>
      </c>
    </row>
    <row r="491" customFormat="false" ht="11.25" hidden="false" customHeight="false" outlineLevel="0" collapsed="false">
      <c r="B491" s="155" t="n">
        <f aca="false">B490+7</f>
        <v>40131</v>
      </c>
      <c r="C491" s="237" t="n">
        <v>10</v>
      </c>
      <c r="D491" s="238" t="n">
        <v>0.1</v>
      </c>
    </row>
    <row r="492" customFormat="false" ht="11.25" hidden="false" customHeight="false" outlineLevel="0" collapsed="false">
      <c r="B492" s="155" t="n">
        <f aca="false">B491+7</f>
        <v>40138</v>
      </c>
      <c r="C492" s="237" t="n">
        <v>10</v>
      </c>
      <c r="D492" s="238" t="n">
        <v>0.1</v>
      </c>
    </row>
    <row r="493" customFormat="false" ht="11.25" hidden="false" customHeight="false" outlineLevel="0" collapsed="false">
      <c r="B493" s="155" t="n">
        <f aca="false">B492+7</f>
        <v>40145</v>
      </c>
      <c r="C493" s="237" t="n">
        <v>10</v>
      </c>
      <c r="D493" s="238" t="n">
        <v>0.1</v>
      </c>
    </row>
    <row r="494" customFormat="false" ht="11.25" hidden="false" customHeight="false" outlineLevel="0" collapsed="false">
      <c r="B494" s="155" t="n">
        <f aca="false">B493+7</f>
        <v>40152</v>
      </c>
      <c r="C494" s="237" t="n">
        <v>10</v>
      </c>
      <c r="D494" s="238" t="n">
        <v>0.1</v>
      </c>
    </row>
    <row r="495" customFormat="false" ht="11.25" hidden="false" customHeight="false" outlineLevel="0" collapsed="false">
      <c r="B495" s="155" t="n">
        <f aca="false">B494+7</f>
        <v>40159</v>
      </c>
      <c r="C495" s="237" t="n">
        <v>10</v>
      </c>
      <c r="D495" s="238" t="n">
        <v>0.1</v>
      </c>
    </row>
    <row r="496" customFormat="false" ht="11.25" hidden="false" customHeight="false" outlineLevel="0" collapsed="false">
      <c r="B496" s="155" t="n">
        <f aca="false">B495+7</f>
        <v>40166</v>
      </c>
      <c r="C496" s="237" t="n">
        <v>10</v>
      </c>
      <c r="D496" s="238" t="n">
        <v>0.1</v>
      </c>
    </row>
    <row r="497" customFormat="false" ht="11.25" hidden="false" customHeight="false" outlineLevel="0" collapsed="false">
      <c r="B497" s="155" t="n">
        <f aca="false">B496+7</f>
        <v>40173</v>
      </c>
      <c r="C497" s="237" t="n">
        <v>10</v>
      </c>
      <c r="D497" s="238" t="n">
        <v>0.1</v>
      </c>
    </row>
    <row r="498" customFormat="false" ht="11.25" hidden="false" customHeight="false" outlineLevel="0" collapsed="false">
      <c r="B498" s="155" t="n">
        <f aca="false">B497+7</f>
        <v>40180</v>
      </c>
      <c r="C498" s="237" t="n">
        <v>10</v>
      </c>
      <c r="D498" s="238" t="n">
        <v>0.1</v>
      </c>
    </row>
    <row r="499" customFormat="false" ht="11.25" hidden="false" customHeight="false" outlineLevel="0" collapsed="false">
      <c r="B499" s="155" t="n">
        <f aca="false">B498+7</f>
        <v>40187</v>
      </c>
      <c r="C499" s="237" t="n">
        <v>10</v>
      </c>
      <c r="D499" s="238" t="n">
        <v>0.1</v>
      </c>
    </row>
    <row r="500" customFormat="false" ht="11.25" hidden="false" customHeight="false" outlineLevel="0" collapsed="false">
      <c r="B500" s="155" t="n">
        <f aca="false">B499+7</f>
        <v>40194</v>
      </c>
      <c r="C500" s="237" t="n">
        <v>10</v>
      </c>
      <c r="D500" s="238" t="n">
        <v>0.1</v>
      </c>
    </row>
    <row r="501" customFormat="false" ht="11.25" hidden="false" customHeight="false" outlineLevel="0" collapsed="false">
      <c r="B501" s="155" t="n">
        <f aca="false">B500+7</f>
        <v>40201</v>
      </c>
      <c r="C501" s="237" t="n">
        <v>10</v>
      </c>
      <c r="D501" s="238" t="n">
        <v>0.1</v>
      </c>
    </row>
    <row r="502" customFormat="false" ht="11.25" hidden="false" customHeight="false" outlineLevel="0" collapsed="false">
      <c r="B502" s="155" t="n">
        <f aca="false">B501+7</f>
        <v>40208</v>
      </c>
      <c r="C502" s="237" t="n">
        <v>10</v>
      </c>
      <c r="D502" s="238" t="n">
        <v>0.1</v>
      </c>
    </row>
    <row r="503" customFormat="false" ht="11.25" hidden="false" customHeight="false" outlineLevel="0" collapsed="false">
      <c r="B503" s="155" t="n">
        <f aca="false">B502+7</f>
        <v>40215</v>
      </c>
      <c r="C503" s="237" t="n">
        <v>10</v>
      </c>
      <c r="D503" s="238" t="n">
        <v>0.1</v>
      </c>
    </row>
    <row r="504" customFormat="false" ht="11.25" hidden="false" customHeight="false" outlineLevel="0" collapsed="false">
      <c r="B504" s="155" t="n">
        <f aca="false">B503+7</f>
        <v>40222</v>
      </c>
      <c r="C504" s="237" t="n">
        <v>10</v>
      </c>
      <c r="D504" s="238" t="n">
        <v>0.1</v>
      </c>
    </row>
    <row r="505" customFormat="false" ht="11.25" hidden="false" customHeight="false" outlineLevel="0" collapsed="false">
      <c r="B505" s="155" t="n">
        <f aca="false">B504+7</f>
        <v>40229</v>
      </c>
      <c r="C505" s="237" t="n">
        <v>10</v>
      </c>
      <c r="D505" s="238" t="n">
        <v>0.1</v>
      </c>
    </row>
    <row r="506" customFormat="false" ht="11.25" hidden="false" customHeight="false" outlineLevel="0" collapsed="false">
      <c r="B506" s="155" t="n">
        <f aca="false">B505+7</f>
        <v>40236</v>
      </c>
      <c r="C506" s="237" t="n">
        <v>10</v>
      </c>
      <c r="D506" s="238" t="n">
        <v>0.1</v>
      </c>
    </row>
    <row r="507" customFormat="false" ht="11.25" hidden="false" customHeight="false" outlineLevel="0" collapsed="false">
      <c r="B507" s="155" t="n">
        <f aca="false">B506+7</f>
        <v>40243</v>
      </c>
      <c r="C507" s="237" t="n">
        <v>10</v>
      </c>
      <c r="D507" s="238" t="n">
        <v>0.1</v>
      </c>
    </row>
    <row r="508" customFormat="false" ht="11.25" hidden="false" customHeight="false" outlineLevel="0" collapsed="false">
      <c r="B508" s="155" t="n">
        <f aca="false">B507+7</f>
        <v>40250</v>
      </c>
      <c r="C508" s="237" t="n">
        <v>10</v>
      </c>
      <c r="D508" s="238" t="n">
        <v>0.1</v>
      </c>
    </row>
    <row r="509" customFormat="false" ht="11.25" hidden="false" customHeight="false" outlineLevel="0" collapsed="false">
      <c r="B509" s="155" t="n">
        <f aca="false">B508+7</f>
        <v>40257</v>
      </c>
      <c r="C509" s="237" t="n">
        <v>10</v>
      </c>
      <c r="D509" s="238" t="n">
        <v>0.1</v>
      </c>
    </row>
    <row r="510" customFormat="false" ht="11.25" hidden="false" customHeight="false" outlineLevel="0" collapsed="false">
      <c r="B510" s="155" t="n">
        <f aca="false">B509+7</f>
        <v>40264</v>
      </c>
      <c r="C510" s="237" t="n">
        <v>10</v>
      </c>
      <c r="D510" s="238" t="n">
        <v>0.1</v>
      </c>
    </row>
    <row r="511" customFormat="false" ht="11.25" hidden="false" customHeight="false" outlineLevel="0" collapsed="false">
      <c r="B511" s="155" t="n">
        <f aca="false">B510+7</f>
        <v>40271</v>
      </c>
      <c r="C511" s="237" t="n">
        <v>10</v>
      </c>
      <c r="D511" s="238" t="n">
        <v>0.1</v>
      </c>
    </row>
    <row r="512" customFormat="false" ht="11.25" hidden="false" customHeight="false" outlineLevel="0" collapsed="false">
      <c r="B512" s="155" t="n">
        <f aca="false">B511+7</f>
        <v>40278</v>
      </c>
      <c r="C512" s="237" t="n">
        <v>10</v>
      </c>
      <c r="D512" s="238" t="n">
        <v>0.1</v>
      </c>
    </row>
    <row r="513" customFormat="false" ht="11.25" hidden="false" customHeight="false" outlineLevel="0" collapsed="false">
      <c r="B513" s="155" t="n">
        <f aca="false">B512+7</f>
        <v>40285</v>
      </c>
      <c r="C513" s="237" t="n">
        <v>10</v>
      </c>
      <c r="D513" s="238" t="n">
        <v>0.1</v>
      </c>
    </row>
    <row r="514" customFormat="false" ht="11.25" hidden="false" customHeight="false" outlineLevel="0" collapsed="false">
      <c r="B514" s="155" t="n">
        <f aca="false">B513+7</f>
        <v>40292</v>
      </c>
      <c r="C514" s="237" t="n">
        <v>10</v>
      </c>
      <c r="D514" s="238" t="n">
        <v>0.1</v>
      </c>
    </row>
    <row r="515" customFormat="false" ht="11.25" hidden="false" customHeight="false" outlineLevel="0" collapsed="false">
      <c r="B515" s="155" t="n">
        <f aca="false">B514+7</f>
        <v>40299</v>
      </c>
      <c r="C515" s="237" t="n">
        <v>10</v>
      </c>
      <c r="D515" s="238" t="n">
        <v>0.1</v>
      </c>
    </row>
    <row r="516" customFormat="false" ht="11.25" hidden="false" customHeight="false" outlineLevel="0" collapsed="false">
      <c r="B516" s="155" t="n">
        <f aca="false">B515+7</f>
        <v>40306</v>
      </c>
      <c r="C516" s="237" t="n">
        <v>10</v>
      </c>
      <c r="D516" s="238" t="n">
        <v>0.1</v>
      </c>
    </row>
    <row r="517" customFormat="false" ht="11.25" hidden="false" customHeight="false" outlineLevel="0" collapsed="false">
      <c r="B517" s="155" t="n">
        <f aca="false">B516+7</f>
        <v>40313</v>
      </c>
      <c r="C517" s="237" t="n">
        <v>10</v>
      </c>
      <c r="D517" s="238" t="n">
        <v>0.1</v>
      </c>
    </row>
    <row r="518" customFormat="false" ht="11.25" hidden="false" customHeight="false" outlineLevel="0" collapsed="false">
      <c r="B518" s="155" t="n">
        <f aca="false">B517+7</f>
        <v>40320</v>
      </c>
      <c r="C518" s="237" t="n">
        <v>10</v>
      </c>
      <c r="D518" s="238" t="n">
        <v>0.1</v>
      </c>
    </row>
    <row r="519" customFormat="false" ht="11.25" hidden="false" customHeight="false" outlineLevel="0" collapsed="false">
      <c r="B519" s="155" t="n">
        <f aca="false">B518+7</f>
        <v>40327</v>
      </c>
      <c r="C519" s="237" t="n">
        <v>10</v>
      </c>
      <c r="D519" s="238" t="n">
        <v>0.1</v>
      </c>
    </row>
    <row r="520" customFormat="false" ht="11.25" hidden="false" customHeight="false" outlineLevel="0" collapsed="false">
      <c r="B520" s="155" t="n">
        <f aca="false">B519+7</f>
        <v>40334</v>
      </c>
      <c r="C520" s="237" t="n">
        <v>10</v>
      </c>
      <c r="D520" s="238" t="n">
        <v>0.1</v>
      </c>
    </row>
    <row r="521" customFormat="false" ht="11.25" hidden="false" customHeight="false" outlineLevel="0" collapsed="false">
      <c r="B521" s="155" t="n">
        <f aca="false">B520+7</f>
        <v>40341</v>
      </c>
      <c r="C521" s="237" t="n">
        <v>10</v>
      </c>
      <c r="D521" s="238" t="n">
        <v>0.1</v>
      </c>
    </row>
    <row r="522" customFormat="false" ht="11.25" hidden="false" customHeight="false" outlineLevel="0" collapsed="false">
      <c r="B522" s="155" t="n">
        <f aca="false">B521+7</f>
        <v>40348</v>
      </c>
      <c r="C522" s="237" t="n">
        <v>10</v>
      </c>
      <c r="D522" s="238" t="n">
        <v>0.1</v>
      </c>
    </row>
    <row r="523" customFormat="false" ht="11.25" hidden="false" customHeight="false" outlineLevel="0" collapsed="false">
      <c r="B523" s="155" t="n">
        <f aca="false">B522+7</f>
        <v>40355</v>
      </c>
      <c r="C523" s="237" t="n">
        <v>10</v>
      </c>
      <c r="D523" s="238" t="n">
        <v>0.1</v>
      </c>
    </row>
    <row r="524" customFormat="false" ht="11.25" hidden="false" customHeight="false" outlineLevel="0" collapsed="false">
      <c r="B524" s="155" t="n">
        <f aca="false">B523+7</f>
        <v>40362</v>
      </c>
      <c r="C524" s="237" t="n">
        <v>10</v>
      </c>
      <c r="D524" s="238" t="n">
        <v>0.1</v>
      </c>
    </row>
    <row r="525" customFormat="false" ht="11.25" hidden="false" customHeight="false" outlineLevel="0" collapsed="false">
      <c r="B525" s="155" t="n">
        <f aca="false">B524+7</f>
        <v>40369</v>
      </c>
      <c r="C525" s="237" t="n">
        <v>10</v>
      </c>
      <c r="D525" s="238" t="n">
        <v>0.1</v>
      </c>
    </row>
    <row r="526" customFormat="false" ht="11.25" hidden="false" customHeight="false" outlineLevel="0" collapsed="false">
      <c r="B526" s="155" t="n">
        <f aca="false">B525+7</f>
        <v>40376</v>
      </c>
      <c r="C526" s="237" t="n">
        <v>10</v>
      </c>
      <c r="D526" s="238" t="n">
        <v>0.1</v>
      </c>
    </row>
    <row r="527" customFormat="false" ht="11.25" hidden="false" customHeight="false" outlineLevel="0" collapsed="false">
      <c r="B527" s="155" t="n">
        <f aca="false">B526+7</f>
        <v>40383</v>
      </c>
      <c r="C527" s="237" t="n">
        <v>10</v>
      </c>
      <c r="D527" s="238" t="n">
        <v>0.1</v>
      </c>
    </row>
    <row r="528" customFormat="false" ht="11.25" hidden="false" customHeight="false" outlineLevel="0" collapsed="false">
      <c r="B528" s="155" t="n">
        <f aca="false">B527+7</f>
        <v>40390</v>
      </c>
      <c r="C528" s="237" t="n">
        <v>10</v>
      </c>
      <c r="D528" s="238" t="n">
        <v>0.1</v>
      </c>
    </row>
    <row r="529" customFormat="false" ht="11.25" hidden="false" customHeight="false" outlineLevel="0" collapsed="false">
      <c r="B529" s="155" t="n">
        <f aca="false">B528+7</f>
        <v>40397</v>
      </c>
      <c r="C529" s="237" t="n">
        <v>10</v>
      </c>
      <c r="D529" s="238" t="n">
        <v>0.1</v>
      </c>
    </row>
    <row r="530" customFormat="false" ht="11.25" hidden="false" customHeight="false" outlineLevel="0" collapsed="false">
      <c r="B530" s="155" t="n">
        <f aca="false">B529+7</f>
        <v>40404</v>
      </c>
      <c r="C530" s="237" t="n">
        <v>10</v>
      </c>
      <c r="D530" s="238" t="n">
        <v>0.1</v>
      </c>
    </row>
    <row r="531" customFormat="false" ht="11.25" hidden="false" customHeight="false" outlineLevel="0" collapsed="false">
      <c r="B531" s="155" t="n">
        <f aca="false">B530+7</f>
        <v>40411</v>
      </c>
      <c r="C531" s="237" t="n">
        <v>10</v>
      </c>
      <c r="D531" s="238" t="n">
        <v>0.1</v>
      </c>
    </row>
    <row r="532" customFormat="false" ht="11.25" hidden="false" customHeight="false" outlineLevel="0" collapsed="false">
      <c r="B532" s="155" t="n">
        <f aca="false">B531+7</f>
        <v>40418</v>
      </c>
      <c r="C532" s="237" t="n">
        <v>10</v>
      </c>
      <c r="D532" s="238" t="n">
        <v>0.1</v>
      </c>
    </row>
    <row r="533" customFormat="false" ht="11.25" hidden="false" customHeight="false" outlineLevel="0" collapsed="false">
      <c r="B533" s="155" t="n">
        <f aca="false">B532+7</f>
        <v>40425</v>
      </c>
      <c r="C533" s="237" t="n">
        <v>10</v>
      </c>
      <c r="D533" s="238" t="n">
        <v>0.1</v>
      </c>
    </row>
    <row r="534" customFormat="false" ht="11.25" hidden="false" customHeight="false" outlineLevel="0" collapsed="false">
      <c r="B534" s="155" t="n">
        <f aca="false">B533+7</f>
        <v>40432</v>
      </c>
      <c r="C534" s="237" t="n">
        <v>10</v>
      </c>
      <c r="D534" s="238" t="n">
        <v>0.1</v>
      </c>
    </row>
    <row r="535" customFormat="false" ht="11.25" hidden="false" customHeight="false" outlineLevel="0" collapsed="false">
      <c r="B535" s="155" t="n">
        <f aca="false">B534+7</f>
        <v>40439</v>
      </c>
      <c r="C535" s="237" t="n">
        <v>10</v>
      </c>
      <c r="D535" s="238" t="n">
        <v>0.1</v>
      </c>
    </row>
    <row r="536" customFormat="false" ht="11.25" hidden="false" customHeight="false" outlineLevel="0" collapsed="false">
      <c r="B536" s="155" t="n">
        <f aca="false">B535+7</f>
        <v>40446</v>
      </c>
      <c r="C536" s="237" t="n">
        <v>10</v>
      </c>
      <c r="D536" s="238" t="n">
        <v>0.1</v>
      </c>
    </row>
    <row r="537" customFormat="false" ht="11.25" hidden="false" customHeight="false" outlineLevel="0" collapsed="false">
      <c r="B537" s="155" t="n">
        <f aca="false">B536+7</f>
        <v>40453</v>
      </c>
      <c r="C537" s="237" t="n">
        <v>10</v>
      </c>
      <c r="D537" s="238" t="n">
        <v>0.1</v>
      </c>
    </row>
    <row r="538" customFormat="false" ht="11.25" hidden="false" customHeight="false" outlineLevel="0" collapsed="false">
      <c r="B538" s="155" t="n">
        <f aca="false">B537+7</f>
        <v>40460</v>
      </c>
      <c r="C538" s="237" t="n">
        <v>10</v>
      </c>
      <c r="D538" s="238" t="n">
        <v>0.1</v>
      </c>
    </row>
    <row r="539" customFormat="false" ht="11.25" hidden="false" customHeight="false" outlineLevel="0" collapsed="false">
      <c r="B539" s="155" t="n">
        <f aca="false">B538+7</f>
        <v>40467</v>
      </c>
      <c r="C539" s="237" t="n">
        <v>10</v>
      </c>
      <c r="D539" s="238" t="n">
        <v>0.1</v>
      </c>
    </row>
    <row r="540" customFormat="false" ht="11.25" hidden="false" customHeight="false" outlineLevel="0" collapsed="false">
      <c r="B540" s="155" t="n">
        <f aca="false">B539+7</f>
        <v>40474</v>
      </c>
      <c r="C540" s="237" t="n">
        <v>10</v>
      </c>
      <c r="D540" s="238" t="n">
        <v>0.1</v>
      </c>
    </row>
    <row r="541" customFormat="false" ht="11.25" hidden="false" customHeight="false" outlineLevel="0" collapsed="false">
      <c r="B541" s="155" t="n">
        <f aca="false">B540+7</f>
        <v>40481</v>
      </c>
      <c r="C541" s="237" t="n">
        <v>10</v>
      </c>
      <c r="D541" s="238" t="n">
        <v>0.1</v>
      </c>
    </row>
    <row r="542" customFormat="false" ht="11.25" hidden="false" customHeight="false" outlineLevel="0" collapsed="false">
      <c r="B542" s="155" t="n">
        <f aca="false">B541+7</f>
        <v>40488</v>
      </c>
      <c r="C542" s="237" t="n">
        <v>10</v>
      </c>
      <c r="D542" s="238" t="n">
        <v>0.1</v>
      </c>
    </row>
    <row r="543" customFormat="false" ht="11.25" hidden="false" customHeight="false" outlineLevel="0" collapsed="false">
      <c r="B543" s="155" t="n">
        <f aca="false">B542+7</f>
        <v>40495</v>
      </c>
      <c r="C543" s="237" t="n">
        <v>10</v>
      </c>
      <c r="D543" s="238" t="n">
        <v>0.1</v>
      </c>
    </row>
    <row r="544" customFormat="false" ht="11.25" hidden="false" customHeight="false" outlineLevel="0" collapsed="false">
      <c r="B544" s="155" t="n">
        <f aca="false">B543+7</f>
        <v>40502</v>
      </c>
      <c r="C544" s="237" t="n">
        <v>10</v>
      </c>
      <c r="D544" s="238" t="n">
        <v>0.1</v>
      </c>
    </row>
    <row r="545" customFormat="false" ht="11.25" hidden="false" customHeight="false" outlineLevel="0" collapsed="false">
      <c r="B545" s="155" t="n">
        <f aca="false">B544+7</f>
        <v>40509</v>
      </c>
      <c r="C545" s="237" t="n">
        <v>10</v>
      </c>
      <c r="D545" s="238" t="n">
        <v>0.1</v>
      </c>
    </row>
    <row r="546" customFormat="false" ht="11.25" hidden="false" customHeight="false" outlineLevel="0" collapsed="false">
      <c r="B546" s="155" t="n">
        <f aca="false">B545+7</f>
        <v>40516</v>
      </c>
      <c r="C546" s="237" t="n">
        <v>10</v>
      </c>
      <c r="D546" s="238" t="n">
        <v>0.1</v>
      </c>
    </row>
    <row r="547" customFormat="false" ht="11.25" hidden="false" customHeight="false" outlineLevel="0" collapsed="false">
      <c r="B547" s="155" t="n">
        <f aca="false">B546+7</f>
        <v>40523</v>
      </c>
      <c r="C547" s="237" t="n">
        <v>10</v>
      </c>
      <c r="D547" s="238" t="n">
        <v>0.1</v>
      </c>
    </row>
    <row r="548" customFormat="false" ht="11.25" hidden="false" customHeight="false" outlineLevel="0" collapsed="false">
      <c r="B548" s="155" t="n">
        <f aca="false">B547+7</f>
        <v>40530</v>
      </c>
      <c r="C548" s="237" t="n">
        <v>10</v>
      </c>
      <c r="D548" s="238" t="n">
        <v>0.1</v>
      </c>
    </row>
    <row r="549" customFormat="false" ht="11.25" hidden="false" customHeight="false" outlineLevel="0" collapsed="false">
      <c r="B549" s="155" t="n">
        <f aca="false">B548+7</f>
        <v>40537</v>
      </c>
      <c r="C549" s="237" t="n">
        <v>10</v>
      </c>
      <c r="D549" s="238" t="n">
        <v>0.1</v>
      </c>
    </row>
    <row r="550" customFormat="false" ht="11.25" hidden="false" customHeight="false" outlineLevel="0" collapsed="false">
      <c r="B550" s="155" t="n">
        <f aca="false">B549+7</f>
        <v>40544</v>
      </c>
      <c r="C550" s="237" t="n">
        <v>10</v>
      </c>
      <c r="D550" s="238" t="n">
        <v>0.1</v>
      </c>
    </row>
    <row r="551" customFormat="false" ht="11.25" hidden="false" customHeight="false" outlineLevel="0" collapsed="false">
      <c r="B551" s="155" t="n">
        <f aca="false">B550+7</f>
        <v>40551</v>
      </c>
      <c r="C551" s="237" t="n">
        <v>10</v>
      </c>
      <c r="D551" s="238" t="n">
        <v>0.1</v>
      </c>
    </row>
    <row r="552" customFormat="false" ht="11.25" hidden="false" customHeight="false" outlineLevel="0" collapsed="false">
      <c r="B552" s="155" t="n">
        <f aca="false">B551+7</f>
        <v>40558</v>
      </c>
      <c r="C552" s="237" t="n">
        <v>10</v>
      </c>
      <c r="D552" s="238" t="n">
        <v>0.1</v>
      </c>
    </row>
    <row r="553" customFormat="false" ht="11.25" hidden="false" customHeight="false" outlineLevel="0" collapsed="false">
      <c r="B553" s="155" t="n">
        <f aca="false">B552+7</f>
        <v>40565</v>
      </c>
      <c r="C553" s="237" t="n">
        <v>10</v>
      </c>
      <c r="D553" s="238" t="n">
        <v>0.1</v>
      </c>
    </row>
    <row r="554" customFormat="false" ht="11.25" hidden="false" customHeight="false" outlineLevel="0" collapsed="false">
      <c r="B554" s="155" t="n">
        <f aca="false">B553+7</f>
        <v>40572</v>
      </c>
      <c r="C554" s="237" t="n">
        <v>10</v>
      </c>
      <c r="D554" s="238" t="n">
        <v>0.1</v>
      </c>
    </row>
    <row r="555" customFormat="false" ht="11.25" hidden="false" customHeight="false" outlineLevel="0" collapsed="false">
      <c r="B555" s="155" t="n">
        <f aca="false">B554+7</f>
        <v>40579</v>
      </c>
      <c r="C555" s="237" t="n">
        <v>10</v>
      </c>
      <c r="D555" s="238" t="n">
        <v>0.1</v>
      </c>
    </row>
    <row r="556" customFormat="false" ht="11.25" hidden="false" customHeight="false" outlineLevel="0" collapsed="false">
      <c r="B556" s="155" t="n">
        <f aca="false">B555+7</f>
        <v>40586</v>
      </c>
      <c r="C556" s="237" t="n">
        <v>10</v>
      </c>
      <c r="D556" s="238" t="n">
        <v>0.1</v>
      </c>
    </row>
    <row r="557" customFormat="false" ht="11.25" hidden="false" customHeight="false" outlineLevel="0" collapsed="false">
      <c r="B557" s="155" t="n">
        <f aca="false">B556+7</f>
        <v>40593</v>
      </c>
      <c r="C557" s="237" t="n">
        <v>10</v>
      </c>
      <c r="D557" s="238" t="n">
        <v>0.1</v>
      </c>
    </row>
    <row r="558" customFormat="false" ht="11.25" hidden="false" customHeight="false" outlineLevel="0" collapsed="false">
      <c r="B558" s="155" t="n">
        <f aca="false">B557+7</f>
        <v>40600</v>
      </c>
      <c r="C558" s="237" t="n">
        <v>10</v>
      </c>
      <c r="D558" s="238" t="n">
        <v>0.1</v>
      </c>
    </row>
    <row r="559" customFormat="false" ht="11.25" hidden="false" customHeight="false" outlineLevel="0" collapsed="false">
      <c r="B559" s="155" t="n">
        <f aca="false">B558+7</f>
        <v>40607</v>
      </c>
      <c r="C559" s="237" t="n">
        <v>10</v>
      </c>
      <c r="D559" s="238" t="n">
        <v>0.1</v>
      </c>
    </row>
    <row r="560" customFormat="false" ht="11.25" hidden="false" customHeight="false" outlineLevel="0" collapsed="false">
      <c r="B560" s="155" t="n">
        <f aca="false">B559+7</f>
        <v>40614</v>
      </c>
      <c r="C560" s="237" t="n">
        <v>10</v>
      </c>
      <c r="D560" s="238" t="n">
        <v>0.1</v>
      </c>
    </row>
    <row r="561" customFormat="false" ht="11.25" hidden="false" customHeight="false" outlineLevel="0" collapsed="false">
      <c r="B561" s="155" t="n">
        <f aca="false">B560+7</f>
        <v>40621</v>
      </c>
      <c r="C561" s="237" t="n">
        <v>10</v>
      </c>
      <c r="D561" s="238" t="n">
        <v>0.1</v>
      </c>
    </row>
    <row r="562" customFormat="false" ht="11.25" hidden="false" customHeight="false" outlineLevel="0" collapsed="false">
      <c r="B562" s="155" t="n">
        <f aca="false">B561+7</f>
        <v>40628</v>
      </c>
      <c r="C562" s="237" t="n">
        <v>10</v>
      </c>
      <c r="D562" s="238" t="n">
        <v>0.1</v>
      </c>
    </row>
    <row r="563" customFormat="false" ht="11.25" hidden="false" customHeight="false" outlineLevel="0" collapsed="false">
      <c r="B563" s="155" t="n">
        <f aca="false">B562+7</f>
        <v>40635</v>
      </c>
      <c r="C563" s="237" t="n">
        <v>10</v>
      </c>
      <c r="D563" s="238" t="n">
        <v>0.1</v>
      </c>
    </row>
    <row r="564" customFormat="false" ht="11.25" hidden="false" customHeight="false" outlineLevel="0" collapsed="false">
      <c r="B564" s="155" t="n">
        <f aca="false">B563+7</f>
        <v>40642</v>
      </c>
      <c r="C564" s="237" t="n">
        <v>10</v>
      </c>
      <c r="D564" s="238" t="n">
        <v>0.1</v>
      </c>
    </row>
    <row r="565" customFormat="false" ht="11.25" hidden="false" customHeight="false" outlineLevel="0" collapsed="false">
      <c r="B565" s="155" t="n">
        <f aca="false">B564+7</f>
        <v>40649</v>
      </c>
      <c r="C565" s="237" t="n">
        <v>10</v>
      </c>
      <c r="D565" s="238" t="n">
        <v>0.1</v>
      </c>
    </row>
    <row r="566" customFormat="false" ht="11.25" hidden="false" customHeight="false" outlineLevel="0" collapsed="false">
      <c r="B566" s="155" t="n">
        <f aca="false">B565+7</f>
        <v>40656</v>
      </c>
      <c r="C566" s="237" t="n">
        <v>10</v>
      </c>
      <c r="D566" s="238" t="n">
        <v>0.1</v>
      </c>
    </row>
    <row r="567" customFormat="false" ht="11.25" hidden="false" customHeight="false" outlineLevel="0" collapsed="false">
      <c r="B567" s="155" t="n">
        <f aca="false">B566+7</f>
        <v>40663</v>
      </c>
      <c r="C567" s="237" t="n">
        <v>10</v>
      </c>
      <c r="D567" s="238" t="n">
        <v>0.1</v>
      </c>
    </row>
    <row r="568" customFormat="false" ht="11.25" hidden="false" customHeight="false" outlineLevel="0" collapsed="false">
      <c r="B568" s="155" t="n">
        <f aca="false">B567+7</f>
        <v>40670</v>
      </c>
      <c r="C568" s="237" t="n">
        <v>10</v>
      </c>
      <c r="D568" s="238" t="n">
        <v>0.1</v>
      </c>
    </row>
    <row r="569" customFormat="false" ht="11.25" hidden="false" customHeight="false" outlineLevel="0" collapsed="false">
      <c r="B569" s="155" t="n">
        <f aca="false">B568+7</f>
        <v>40677</v>
      </c>
      <c r="C569" s="237" t="n">
        <v>10</v>
      </c>
      <c r="D569" s="238" t="n">
        <v>0.1</v>
      </c>
    </row>
    <row r="570" customFormat="false" ht="11.25" hidden="false" customHeight="false" outlineLevel="0" collapsed="false">
      <c r="B570" s="155" t="n">
        <f aca="false">B569+7</f>
        <v>40684</v>
      </c>
      <c r="C570" s="237" t="n">
        <v>10</v>
      </c>
      <c r="D570" s="238" t="n">
        <v>0.1</v>
      </c>
    </row>
    <row r="571" customFormat="false" ht="11.25" hidden="false" customHeight="false" outlineLevel="0" collapsed="false">
      <c r="B571" s="155" t="n">
        <f aca="false">B570+7</f>
        <v>40691</v>
      </c>
      <c r="C571" s="237" t="n">
        <v>10</v>
      </c>
      <c r="D571" s="238" t="n">
        <v>0.1</v>
      </c>
    </row>
    <row r="572" customFormat="false" ht="11.25" hidden="false" customHeight="false" outlineLevel="0" collapsed="false">
      <c r="B572" s="155" t="n">
        <f aca="false">B571+7</f>
        <v>40698</v>
      </c>
      <c r="C572" s="237" t="n">
        <v>10</v>
      </c>
      <c r="D572" s="238" t="n">
        <v>0.1</v>
      </c>
    </row>
    <row r="573" customFormat="false" ht="11.25" hidden="false" customHeight="false" outlineLevel="0" collapsed="false">
      <c r="B573" s="155" t="n">
        <f aca="false">B572+7</f>
        <v>40705</v>
      </c>
      <c r="C573" s="237" t="n">
        <v>10</v>
      </c>
      <c r="D573" s="238" t="n">
        <v>0.1</v>
      </c>
    </row>
    <row r="574" customFormat="false" ht="11.25" hidden="false" customHeight="false" outlineLevel="0" collapsed="false">
      <c r="B574" s="155" t="n">
        <f aca="false">B573+7</f>
        <v>40712</v>
      </c>
      <c r="C574" s="237" t="n">
        <v>10</v>
      </c>
      <c r="D574" s="238" t="n">
        <v>0.1</v>
      </c>
    </row>
    <row r="575" customFormat="false" ht="11.25" hidden="false" customHeight="false" outlineLevel="0" collapsed="false">
      <c r="B575" s="155" t="n">
        <f aca="false">B574+7</f>
        <v>40719</v>
      </c>
      <c r="C575" s="237" t="n">
        <v>10</v>
      </c>
      <c r="D575" s="238" t="n">
        <v>0.1</v>
      </c>
    </row>
    <row r="576" customFormat="false" ht="11.25" hidden="false" customHeight="false" outlineLevel="0" collapsed="false">
      <c r="B576" s="155" t="n">
        <f aca="false">B575+7</f>
        <v>40726</v>
      </c>
      <c r="C576" s="237" t="n">
        <v>10</v>
      </c>
      <c r="D576" s="238" t="n">
        <v>0.1</v>
      </c>
    </row>
    <row r="577" customFormat="false" ht="11.25" hidden="false" customHeight="false" outlineLevel="0" collapsed="false">
      <c r="B577" s="155" t="n">
        <f aca="false">B576+7</f>
        <v>40733</v>
      </c>
      <c r="C577" s="237" t="n">
        <v>10</v>
      </c>
      <c r="D577" s="238" t="n">
        <v>0.1</v>
      </c>
    </row>
    <row r="578" customFormat="false" ht="11.25" hidden="false" customHeight="false" outlineLevel="0" collapsed="false">
      <c r="B578" s="155" t="n">
        <f aca="false">B577+7</f>
        <v>40740</v>
      </c>
      <c r="C578" s="237" t="n">
        <v>10</v>
      </c>
      <c r="D578" s="238" t="n">
        <v>0.1</v>
      </c>
    </row>
    <row r="579" customFormat="false" ht="11.25" hidden="false" customHeight="false" outlineLevel="0" collapsed="false">
      <c r="B579" s="155" t="n">
        <f aca="false">B578+7</f>
        <v>40747</v>
      </c>
      <c r="C579" s="237" t="n">
        <v>10</v>
      </c>
      <c r="D579" s="238" t="n">
        <v>0.1</v>
      </c>
    </row>
    <row r="580" customFormat="false" ht="11.25" hidden="false" customHeight="false" outlineLevel="0" collapsed="false">
      <c r="B580" s="155" t="n">
        <f aca="false">B579+7</f>
        <v>40754</v>
      </c>
      <c r="C580" s="237" t="n">
        <v>10</v>
      </c>
      <c r="D580" s="238" t="n">
        <v>0.1</v>
      </c>
    </row>
    <row r="581" customFormat="false" ht="11.25" hidden="false" customHeight="false" outlineLevel="0" collapsed="false">
      <c r="B581" s="155" t="n">
        <f aca="false">B580+7</f>
        <v>40761</v>
      </c>
      <c r="C581" s="237" t="n">
        <v>10</v>
      </c>
      <c r="D581" s="238" t="n">
        <v>0.1</v>
      </c>
    </row>
    <row r="582" customFormat="false" ht="11.25" hidden="false" customHeight="false" outlineLevel="0" collapsed="false">
      <c r="B582" s="155" t="n">
        <f aca="false">B581+7</f>
        <v>40768</v>
      </c>
      <c r="C582" s="237" t="n">
        <v>10</v>
      </c>
      <c r="D582" s="238" t="n">
        <v>0.1</v>
      </c>
    </row>
    <row r="583" customFormat="false" ht="11.25" hidden="false" customHeight="false" outlineLevel="0" collapsed="false">
      <c r="B583" s="155" t="n">
        <f aca="false">B582+7</f>
        <v>40775</v>
      </c>
      <c r="C583" s="237" t="n">
        <v>10</v>
      </c>
      <c r="D583" s="238" t="n">
        <v>0.1</v>
      </c>
    </row>
    <row r="584" customFormat="false" ht="11.25" hidden="false" customHeight="false" outlineLevel="0" collapsed="false">
      <c r="B584" s="155" t="n">
        <f aca="false">B583+7</f>
        <v>40782</v>
      </c>
      <c r="C584" s="237" t="n">
        <v>10</v>
      </c>
      <c r="D584" s="238" t="n">
        <v>0.1</v>
      </c>
    </row>
    <row r="585" customFormat="false" ht="11.25" hidden="false" customHeight="false" outlineLevel="0" collapsed="false">
      <c r="B585" s="155" t="n">
        <f aca="false">B584+7</f>
        <v>40789</v>
      </c>
      <c r="C585" s="237" t="n">
        <v>10</v>
      </c>
      <c r="D585" s="238" t="n">
        <v>0.1</v>
      </c>
    </row>
    <row r="586" customFormat="false" ht="11.25" hidden="false" customHeight="false" outlineLevel="0" collapsed="false">
      <c r="B586" s="155" t="n">
        <f aca="false">B585+7</f>
        <v>40796</v>
      </c>
      <c r="C586" s="237" t="n">
        <v>10</v>
      </c>
      <c r="D586" s="238" t="n">
        <v>0.1</v>
      </c>
    </row>
    <row r="587" customFormat="false" ht="11.25" hidden="false" customHeight="false" outlineLevel="0" collapsed="false">
      <c r="B587" s="155" t="n">
        <f aca="false">B586+7</f>
        <v>40803</v>
      </c>
      <c r="C587" s="237" t="n">
        <v>10</v>
      </c>
      <c r="D587" s="238" t="n">
        <v>0.1</v>
      </c>
    </row>
    <row r="588" customFormat="false" ht="11.25" hidden="false" customHeight="false" outlineLevel="0" collapsed="false">
      <c r="B588" s="155" t="n">
        <f aca="false">B587+7</f>
        <v>40810</v>
      </c>
      <c r="C588" s="237" t="n">
        <v>10</v>
      </c>
      <c r="D588" s="238" t="n">
        <v>0.1</v>
      </c>
    </row>
    <row r="589" customFormat="false" ht="11.25" hidden="false" customHeight="false" outlineLevel="0" collapsed="false">
      <c r="B589" s="155" t="n">
        <f aca="false">B588+7</f>
        <v>40817</v>
      </c>
      <c r="C589" s="237" t="n">
        <v>10</v>
      </c>
      <c r="D589" s="238" t="n">
        <v>0.1</v>
      </c>
    </row>
    <row r="590" customFormat="false" ht="11.25" hidden="false" customHeight="false" outlineLevel="0" collapsed="false">
      <c r="B590" s="155" t="n">
        <f aca="false">B589+7</f>
        <v>40824</v>
      </c>
      <c r="C590" s="237" t="n">
        <v>10</v>
      </c>
      <c r="D590" s="238" t="n">
        <v>0.1</v>
      </c>
    </row>
    <row r="591" customFormat="false" ht="11.25" hidden="false" customHeight="false" outlineLevel="0" collapsed="false">
      <c r="B591" s="155" t="n">
        <f aca="false">B590+7</f>
        <v>40831</v>
      </c>
      <c r="C591" s="237" t="n">
        <v>10</v>
      </c>
      <c r="D591" s="238" t="n">
        <v>0.1</v>
      </c>
    </row>
    <row r="592" customFormat="false" ht="11.25" hidden="false" customHeight="false" outlineLevel="0" collapsed="false">
      <c r="B592" s="155" t="n">
        <f aca="false">B591+7</f>
        <v>40838</v>
      </c>
      <c r="C592" s="237" t="n">
        <v>10</v>
      </c>
      <c r="D592" s="238" t="n">
        <v>0.1</v>
      </c>
    </row>
    <row r="593" customFormat="false" ht="11.25" hidden="false" customHeight="false" outlineLevel="0" collapsed="false">
      <c r="B593" s="155" t="n">
        <f aca="false">B592+7</f>
        <v>40845</v>
      </c>
      <c r="C593" s="237" t="n">
        <v>10</v>
      </c>
      <c r="D593" s="238" t="n">
        <v>0.1</v>
      </c>
    </row>
    <row r="594" customFormat="false" ht="11.25" hidden="false" customHeight="false" outlineLevel="0" collapsed="false">
      <c r="B594" s="155" t="n">
        <f aca="false">B593+7</f>
        <v>40852</v>
      </c>
      <c r="C594" s="237" t="n">
        <v>10</v>
      </c>
      <c r="D594" s="238" t="n">
        <v>0.1</v>
      </c>
    </row>
    <row r="595" customFormat="false" ht="11.25" hidden="false" customHeight="false" outlineLevel="0" collapsed="false">
      <c r="B595" s="155" t="n">
        <f aca="false">B594+7</f>
        <v>40859</v>
      </c>
      <c r="C595" s="237" t="n">
        <v>10</v>
      </c>
      <c r="D595" s="238" t="n">
        <v>0.1</v>
      </c>
    </row>
    <row r="596" customFormat="false" ht="11.25" hidden="false" customHeight="false" outlineLevel="0" collapsed="false">
      <c r="B596" s="155" t="n">
        <f aca="false">B595+7</f>
        <v>40866</v>
      </c>
      <c r="C596" s="237" t="n">
        <v>10</v>
      </c>
      <c r="D596" s="238" t="n">
        <v>0.1</v>
      </c>
    </row>
    <row r="597" customFormat="false" ht="11.25" hidden="false" customHeight="false" outlineLevel="0" collapsed="false">
      <c r="B597" s="155" t="n">
        <f aca="false">B596+7</f>
        <v>40873</v>
      </c>
      <c r="C597" s="237" t="n">
        <v>10</v>
      </c>
      <c r="D597" s="238" t="n">
        <v>0.1</v>
      </c>
    </row>
    <row r="598" customFormat="false" ht="11.25" hidden="false" customHeight="false" outlineLevel="0" collapsed="false">
      <c r="B598" s="155" t="n">
        <f aca="false">B597+7</f>
        <v>40880</v>
      </c>
      <c r="C598" s="237" t="n">
        <v>10</v>
      </c>
      <c r="D598" s="238" t="n">
        <v>0.1</v>
      </c>
    </row>
    <row r="599" customFormat="false" ht="11.25" hidden="false" customHeight="false" outlineLevel="0" collapsed="false">
      <c r="B599" s="155" t="n">
        <f aca="false">B598+7</f>
        <v>40887</v>
      </c>
      <c r="C599" s="237" t="n">
        <v>10</v>
      </c>
      <c r="D599" s="238" t="n">
        <v>0.1</v>
      </c>
    </row>
    <row r="600" customFormat="false" ht="11.25" hidden="false" customHeight="false" outlineLevel="0" collapsed="false">
      <c r="B600" s="155" t="n">
        <f aca="false">B599+7</f>
        <v>40894</v>
      </c>
      <c r="C600" s="237" t="n">
        <v>10</v>
      </c>
      <c r="D600" s="238" t="n">
        <v>0.1</v>
      </c>
    </row>
    <row r="601" customFormat="false" ht="11.25" hidden="false" customHeight="false" outlineLevel="0" collapsed="false">
      <c r="B601" s="155" t="n">
        <f aca="false">B600+7</f>
        <v>40901</v>
      </c>
      <c r="C601" s="237" t="n">
        <v>10</v>
      </c>
      <c r="D601" s="238" t="n">
        <v>0.1</v>
      </c>
    </row>
    <row r="602" customFormat="false" ht="11.25" hidden="false" customHeight="false" outlineLevel="0" collapsed="false">
      <c r="B602" s="155" t="n">
        <f aca="false">B601+7</f>
        <v>40908</v>
      </c>
      <c r="C602" s="237" t="n">
        <v>10</v>
      </c>
      <c r="D602" s="238" t="n">
        <v>0.1</v>
      </c>
    </row>
    <row r="603" customFormat="false" ht="11.25" hidden="false" customHeight="false" outlineLevel="0" collapsed="false">
      <c r="B603" s="155" t="n">
        <f aca="false">B602+7</f>
        <v>40915</v>
      </c>
      <c r="C603" s="237" t="n">
        <v>10</v>
      </c>
      <c r="D603" s="238" t="n">
        <v>0.1</v>
      </c>
    </row>
    <row r="604" customFormat="false" ht="11.25" hidden="false" customHeight="false" outlineLevel="0" collapsed="false">
      <c r="B604" s="155" t="n">
        <f aca="false">B603+7</f>
        <v>40922</v>
      </c>
      <c r="C604" s="237" t="n">
        <v>10</v>
      </c>
      <c r="D604" s="238" t="n">
        <v>0.1</v>
      </c>
    </row>
    <row r="605" customFormat="false" ht="11.25" hidden="false" customHeight="false" outlineLevel="0" collapsed="false">
      <c r="B605" s="155" t="n">
        <f aca="false">B604+7</f>
        <v>40929</v>
      </c>
      <c r="C605" s="237" t="n">
        <v>10</v>
      </c>
      <c r="D605" s="238" t="n">
        <v>0.1</v>
      </c>
    </row>
    <row r="606" customFormat="false" ht="11.25" hidden="false" customHeight="false" outlineLevel="0" collapsed="false">
      <c r="B606" s="155" t="n">
        <f aca="false">B605+7</f>
        <v>40936</v>
      </c>
      <c r="C606" s="237" t="n">
        <v>10</v>
      </c>
      <c r="D606" s="238" t="n">
        <v>0.1</v>
      </c>
    </row>
    <row r="607" customFormat="false" ht="11.25" hidden="false" customHeight="false" outlineLevel="0" collapsed="false">
      <c r="B607" s="155" t="n">
        <f aca="false">B606+7</f>
        <v>40943</v>
      </c>
      <c r="C607" s="237" t="n">
        <v>10</v>
      </c>
      <c r="D607" s="238" t="n">
        <v>0.1</v>
      </c>
    </row>
    <row r="608" customFormat="false" ht="11.25" hidden="false" customHeight="false" outlineLevel="0" collapsed="false">
      <c r="B608" s="155" t="n">
        <f aca="false">B607+7</f>
        <v>40950</v>
      </c>
      <c r="C608" s="237" t="n">
        <v>10</v>
      </c>
      <c r="D608" s="238" t="n">
        <v>0.1</v>
      </c>
    </row>
    <row r="609" customFormat="false" ht="11.25" hidden="false" customHeight="false" outlineLevel="0" collapsed="false">
      <c r="B609" s="155" t="n">
        <f aca="false">B608+7</f>
        <v>40957</v>
      </c>
      <c r="C609" s="237" t="n">
        <v>10</v>
      </c>
      <c r="D609" s="238" t="n">
        <v>0.1</v>
      </c>
    </row>
    <row r="610" customFormat="false" ht="11.25" hidden="false" customHeight="false" outlineLevel="0" collapsed="false">
      <c r="B610" s="155" t="n">
        <f aca="false">B609+7</f>
        <v>40964</v>
      </c>
      <c r="C610" s="237" t="n">
        <v>10</v>
      </c>
      <c r="D610" s="238" t="n">
        <v>0.1</v>
      </c>
    </row>
    <row r="611" customFormat="false" ht="11.25" hidden="false" customHeight="false" outlineLevel="0" collapsed="false">
      <c r="B611" s="155" t="n">
        <f aca="false">B610+7</f>
        <v>40971</v>
      </c>
      <c r="C611" s="237" t="n">
        <v>10</v>
      </c>
      <c r="D611" s="238" t="n">
        <v>0.1</v>
      </c>
    </row>
    <row r="612" customFormat="false" ht="11.25" hidden="false" customHeight="false" outlineLevel="0" collapsed="false">
      <c r="B612" s="155" t="n">
        <f aca="false">B611+7</f>
        <v>40978</v>
      </c>
      <c r="C612" s="237" t="n">
        <v>10</v>
      </c>
      <c r="D612" s="238" t="n">
        <v>0.1</v>
      </c>
    </row>
    <row r="613" customFormat="false" ht="11.25" hidden="false" customHeight="false" outlineLevel="0" collapsed="false">
      <c r="B613" s="155" t="n">
        <f aca="false">B612+7</f>
        <v>40985</v>
      </c>
      <c r="C613" s="237" t="n">
        <v>10</v>
      </c>
      <c r="D613" s="238" t="n">
        <v>0.1</v>
      </c>
    </row>
    <row r="614" customFormat="false" ht="11.25" hidden="false" customHeight="false" outlineLevel="0" collapsed="false">
      <c r="B614" s="155" t="n">
        <f aca="false">B613+7</f>
        <v>40992</v>
      </c>
      <c r="C614" s="237" t="n">
        <v>10</v>
      </c>
      <c r="D614" s="238" t="n">
        <v>0.1</v>
      </c>
    </row>
    <row r="615" customFormat="false" ht="11.25" hidden="false" customHeight="false" outlineLevel="0" collapsed="false">
      <c r="B615" s="155" t="n">
        <f aca="false">B614+7</f>
        <v>40999</v>
      </c>
      <c r="C615" s="237" t="n">
        <v>10</v>
      </c>
      <c r="D615" s="238" t="n">
        <v>0.1</v>
      </c>
    </row>
    <row r="616" customFormat="false" ht="11.25" hidden="false" customHeight="false" outlineLevel="0" collapsed="false">
      <c r="B616" s="155" t="n">
        <f aca="false">B615+7</f>
        <v>41006</v>
      </c>
      <c r="C616" s="237" t="n">
        <v>10</v>
      </c>
      <c r="D616" s="238" t="n">
        <v>0.1</v>
      </c>
    </row>
    <row r="617" customFormat="false" ht="11.25" hidden="false" customHeight="false" outlineLevel="0" collapsed="false">
      <c r="B617" s="155" t="n">
        <f aca="false">B616+7</f>
        <v>41013</v>
      </c>
      <c r="C617" s="237" t="n">
        <v>10</v>
      </c>
      <c r="D617" s="238" t="n">
        <v>0.1</v>
      </c>
    </row>
    <row r="618" customFormat="false" ht="11.25" hidden="false" customHeight="false" outlineLevel="0" collapsed="false">
      <c r="B618" s="155" t="n">
        <f aca="false">B617+7</f>
        <v>41020</v>
      </c>
      <c r="C618" s="237" t="n">
        <v>10</v>
      </c>
      <c r="D618" s="238" t="n">
        <v>0.1</v>
      </c>
    </row>
    <row r="619" customFormat="false" ht="11.25" hidden="false" customHeight="false" outlineLevel="0" collapsed="false">
      <c r="B619" s="155" t="n">
        <f aca="false">B618+7</f>
        <v>41027</v>
      </c>
      <c r="C619" s="237" t="n">
        <v>10</v>
      </c>
      <c r="D619" s="238" t="n">
        <v>0.1</v>
      </c>
    </row>
    <row r="620" customFormat="false" ht="11.25" hidden="false" customHeight="false" outlineLevel="0" collapsed="false">
      <c r="B620" s="155" t="n">
        <f aca="false">B619+7</f>
        <v>41034</v>
      </c>
      <c r="C620" s="237" t="n">
        <v>10</v>
      </c>
      <c r="D620" s="238" t="n">
        <v>0.1</v>
      </c>
    </row>
    <row r="621" customFormat="false" ht="11.25" hidden="false" customHeight="false" outlineLevel="0" collapsed="false">
      <c r="B621" s="155" t="n">
        <f aca="false">B620+7</f>
        <v>41041</v>
      </c>
      <c r="C621" s="237" t="n">
        <v>10</v>
      </c>
      <c r="D621" s="238" t="n">
        <v>0.1</v>
      </c>
    </row>
    <row r="622" customFormat="false" ht="11.25" hidden="false" customHeight="false" outlineLevel="0" collapsed="false">
      <c r="B622" s="155" t="n">
        <f aca="false">B621+7</f>
        <v>41048</v>
      </c>
      <c r="C622" s="237" t="n">
        <v>10</v>
      </c>
      <c r="D622" s="238" t="n">
        <v>0.1</v>
      </c>
    </row>
    <row r="623" customFormat="false" ht="11.25" hidden="false" customHeight="false" outlineLevel="0" collapsed="false">
      <c r="B623" s="155" t="n">
        <f aca="false">B622+7</f>
        <v>41055</v>
      </c>
      <c r="C623" s="237" t="n">
        <v>10</v>
      </c>
      <c r="D623" s="238" t="n">
        <v>0.1</v>
      </c>
    </row>
    <row r="624" customFormat="false" ht="11.25" hidden="false" customHeight="false" outlineLevel="0" collapsed="false">
      <c r="B624" s="155" t="n">
        <f aca="false">B623+7</f>
        <v>41062</v>
      </c>
      <c r="C624" s="237" t="n">
        <v>10</v>
      </c>
      <c r="D624" s="238" t="n">
        <v>0.1</v>
      </c>
    </row>
    <row r="625" customFormat="false" ht="11.25" hidden="false" customHeight="false" outlineLevel="0" collapsed="false">
      <c r="B625" s="155" t="n">
        <f aca="false">B624+7</f>
        <v>41069</v>
      </c>
      <c r="C625" s="237" t="n">
        <v>10</v>
      </c>
      <c r="D625" s="238" t="n">
        <v>0.1</v>
      </c>
    </row>
    <row r="626" customFormat="false" ht="11.25" hidden="false" customHeight="false" outlineLevel="0" collapsed="false">
      <c r="B626" s="155" t="n">
        <f aca="false">B625+7</f>
        <v>41076</v>
      </c>
      <c r="C626" s="237" t="n">
        <v>10</v>
      </c>
      <c r="D626" s="238" t="n">
        <v>0.1</v>
      </c>
    </row>
    <row r="627" customFormat="false" ht="11.25" hidden="false" customHeight="false" outlineLevel="0" collapsed="false">
      <c r="B627" s="155" t="n">
        <f aca="false">B626+7</f>
        <v>41083</v>
      </c>
      <c r="C627" s="237" t="n">
        <v>10</v>
      </c>
      <c r="D627" s="238" t="n">
        <v>0.1</v>
      </c>
    </row>
    <row r="628" customFormat="false" ht="11.25" hidden="false" customHeight="false" outlineLevel="0" collapsed="false">
      <c r="B628" s="155" t="n">
        <f aca="false">B627+7</f>
        <v>41090</v>
      </c>
      <c r="C628" s="237" t="n">
        <v>10</v>
      </c>
      <c r="D628" s="238" t="n">
        <v>0.1</v>
      </c>
    </row>
    <row r="629" customFormat="false" ht="11.25" hidden="false" customHeight="false" outlineLevel="0" collapsed="false">
      <c r="B629" s="155" t="n">
        <f aca="false">B628+7</f>
        <v>41097</v>
      </c>
      <c r="C629" s="237" t="n">
        <v>10</v>
      </c>
      <c r="D629" s="238" t="n">
        <v>0.1</v>
      </c>
    </row>
    <row r="630" customFormat="false" ht="11.25" hidden="false" customHeight="false" outlineLevel="0" collapsed="false">
      <c r="B630" s="155" t="n">
        <f aca="false">B629+7</f>
        <v>41104</v>
      </c>
      <c r="C630" s="237" t="n">
        <v>10</v>
      </c>
      <c r="D630" s="238" t="n">
        <v>0.1</v>
      </c>
    </row>
    <row r="631" customFormat="false" ht="11.25" hidden="false" customHeight="false" outlineLevel="0" collapsed="false">
      <c r="B631" s="155" t="n">
        <f aca="false">B630+7</f>
        <v>41111</v>
      </c>
      <c r="C631" s="237" t="n">
        <v>10</v>
      </c>
      <c r="D631" s="238" t="n">
        <v>0.1</v>
      </c>
    </row>
    <row r="632" customFormat="false" ht="11.25" hidden="false" customHeight="false" outlineLevel="0" collapsed="false">
      <c r="B632" s="155" t="n">
        <f aca="false">B631+7</f>
        <v>41118</v>
      </c>
      <c r="C632" s="237" t="n">
        <v>10</v>
      </c>
      <c r="D632" s="238" t="n">
        <v>0.1</v>
      </c>
    </row>
    <row r="633" customFormat="false" ht="11.25" hidden="false" customHeight="false" outlineLevel="0" collapsed="false">
      <c r="B633" s="155" t="n">
        <f aca="false">B632+7</f>
        <v>41125</v>
      </c>
      <c r="C633" s="237" t="n">
        <v>10</v>
      </c>
      <c r="D633" s="238" t="n">
        <v>0.1</v>
      </c>
    </row>
    <row r="634" customFormat="false" ht="11.25" hidden="false" customHeight="false" outlineLevel="0" collapsed="false">
      <c r="B634" s="155" t="n">
        <f aca="false">B633+7</f>
        <v>41132</v>
      </c>
      <c r="C634" s="237" t="n">
        <v>10</v>
      </c>
      <c r="D634" s="238" t="n">
        <v>0.1</v>
      </c>
    </row>
    <row r="635" customFormat="false" ht="11.25" hidden="false" customHeight="false" outlineLevel="0" collapsed="false">
      <c r="B635" s="155" t="n">
        <f aca="false">B634+7</f>
        <v>41139</v>
      </c>
      <c r="C635" s="237" t="n">
        <v>10</v>
      </c>
      <c r="D635" s="238" t="n">
        <v>0.1</v>
      </c>
    </row>
    <row r="636" customFormat="false" ht="11.25" hidden="false" customHeight="false" outlineLevel="0" collapsed="false">
      <c r="B636" s="155" t="n">
        <f aca="false">B635+7</f>
        <v>41146</v>
      </c>
      <c r="C636" s="237" t="n">
        <v>10</v>
      </c>
      <c r="D636" s="238" t="n">
        <v>0.1</v>
      </c>
    </row>
    <row r="637" customFormat="false" ht="11.25" hidden="false" customHeight="false" outlineLevel="0" collapsed="false">
      <c r="B637" s="155" t="n">
        <f aca="false">B636+7</f>
        <v>41153</v>
      </c>
      <c r="C637" s="237" t="n">
        <v>10</v>
      </c>
      <c r="D637" s="238" t="n">
        <v>0.1</v>
      </c>
    </row>
    <row r="638" customFormat="false" ht="11.25" hidden="false" customHeight="false" outlineLevel="0" collapsed="false">
      <c r="B638" s="155" t="n">
        <f aca="false">B637+7</f>
        <v>41160</v>
      </c>
      <c r="C638" s="237" t="n">
        <v>10</v>
      </c>
      <c r="D638" s="238" t="n">
        <v>0.1</v>
      </c>
    </row>
    <row r="639" customFormat="false" ht="11.25" hidden="false" customHeight="false" outlineLevel="0" collapsed="false">
      <c r="B639" s="155" t="n">
        <f aca="false">B638+7</f>
        <v>41167</v>
      </c>
      <c r="C639" s="237" t="n">
        <v>10</v>
      </c>
      <c r="D639" s="238" t="n">
        <v>0.1</v>
      </c>
    </row>
    <row r="640" customFormat="false" ht="11.25" hidden="false" customHeight="false" outlineLevel="0" collapsed="false">
      <c r="B640" s="155" t="n">
        <f aca="false">B639+7</f>
        <v>41174</v>
      </c>
      <c r="C640" s="237" t="n">
        <v>10</v>
      </c>
      <c r="D640" s="238" t="n">
        <v>0.1</v>
      </c>
    </row>
    <row r="641" customFormat="false" ht="11.25" hidden="false" customHeight="false" outlineLevel="0" collapsed="false">
      <c r="B641" s="155" t="n">
        <f aca="false">B640+7</f>
        <v>41181</v>
      </c>
      <c r="C641" s="237" t="n">
        <v>10</v>
      </c>
      <c r="D641" s="238" t="n">
        <v>0.1</v>
      </c>
    </row>
    <row r="642" customFormat="false" ht="11.25" hidden="false" customHeight="false" outlineLevel="0" collapsed="false">
      <c r="B642" s="155" t="n">
        <f aca="false">B641+7</f>
        <v>41188</v>
      </c>
      <c r="C642" s="237" t="n">
        <v>10</v>
      </c>
      <c r="D642" s="238" t="n">
        <v>0.1</v>
      </c>
    </row>
    <row r="643" customFormat="false" ht="11.25" hidden="false" customHeight="false" outlineLevel="0" collapsed="false">
      <c r="B643" s="155" t="n">
        <f aca="false">B642+7</f>
        <v>41195</v>
      </c>
      <c r="C643" s="237" t="n">
        <v>10</v>
      </c>
      <c r="D643" s="238" t="n">
        <v>0.1</v>
      </c>
    </row>
    <row r="644" customFormat="false" ht="11.25" hidden="false" customHeight="false" outlineLevel="0" collapsed="false">
      <c r="B644" s="155" t="n">
        <f aca="false">B643+7</f>
        <v>41202</v>
      </c>
      <c r="C644" s="237" t="n">
        <v>10</v>
      </c>
      <c r="D644" s="238" t="n">
        <v>0.1</v>
      </c>
    </row>
    <row r="645" customFormat="false" ht="11.25" hidden="false" customHeight="false" outlineLevel="0" collapsed="false">
      <c r="B645" s="155" t="n">
        <f aca="false">B644+7</f>
        <v>41209</v>
      </c>
      <c r="C645" s="237" t="n">
        <v>10</v>
      </c>
      <c r="D645" s="238" t="n">
        <v>0.1</v>
      </c>
    </row>
    <row r="646" customFormat="false" ht="11.25" hidden="false" customHeight="false" outlineLevel="0" collapsed="false">
      <c r="B646" s="155" t="n">
        <f aca="false">B645+7</f>
        <v>41216</v>
      </c>
      <c r="C646" s="237" t="n">
        <v>10</v>
      </c>
      <c r="D646" s="238" t="n">
        <v>0.1</v>
      </c>
    </row>
    <row r="647" customFormat="false" ht="11.25" hidden="false" customHeight="false" outlineLevel="0" collapsed="false">
      <c r="B647" s="155" t="n">
        <f aca="false">B646+7</f>
        <v>41223</v>
      </c>
      <c r="C647" s="237" t="n">
        <v>10</v>
      </c>
      <c r="D647" s="238" t="n">
        <v>0.1</v>
      </c>
    </row>
    <row r="648" customFormat="false" ht="11.25" hidden="false" customHeight="false" outlineLevel="0" collapsed="false">
      <c r="B648" s="155" t="n">
        <f aca="false">B647+7</f>
        <v>41230</v>
      </c>
      <c r="C648" s="237" t="n">
        <v>10</v>
      </c>
      <c r="D648" s="238" t="n">
        <v>0.1</v>
      </c>
    </row>
    <row r="649" customFormat="false" ht="11.25" hidden="false" customHeight="false" outlineLevel="0" collapsed="false">
      <c r="B649" s="155" t="n">
        <f aca="false">B648+7</f>
        <v>41237</v>
      </c>
      <c r="C649" s="237" t="n">
        <v>10</v>
      </c>
      <c r="D649" s="238" t="n">
        <v>0.1</v>
      </c>
    </row>
    <row r="650" customFormat="false" ht="11.25" hidden="false" customHeight="false" outlineLevel="0" collapsed="false">
      <c r="B650" s="155" t="n">
        <f aca="false">B649+7</f>
        <v>41244</v>
      </c>
      <c r="C650" s="237" t="n">
        <v>10</v>
      </c>
      <c r="D650" s="238" t="n">
        <v>0.1</v>
      </c>
    </row>
    <row r="651" customFormat="false" ht="11.25" hidden="false" customHeight="false" outlineLevel="0" collapsed="false">
      <c r="B651" s="155" t="n">
        <f aca="false">B650+7</f>
        <v>41251</v>
      </c>
      <c r="C651" s="237" t="n">
        <v>10</v>
      </c>
      <c r="D651" s="238" t="n">
        <v>0.1</v>
      </c>
    </row>
    <row r="652" customFormat="false" ht="11.25" hidden="false" customHeight="false" outlineLevel="0" collapsed="false">
      <c r="B652" s="155" t="n">
        <f aca="false">B651+7</f>
        <v>41258</v>
      </c>
      <c r="C652" s="237" t="n">
        <v>10</v>
      </c>
      <c r="D652" s="238" t="n">
        <v>0.1</v>
      </c>
    </row>
    <row r="653" customFormat="false" ht="11.25" hidden="false" customHeight="false" outlineLevel="0" collapsed="false">
      <c r="B653" s="155" t="n">
        <f aca="false">B652+7</f>
        <v>41265</v>
      </c>
      <c r="C653" s="237" t="n">
        <v>10</v>
      </c>
      <c r="D653" s="238" t="n">
        <v>0.1</v>
      </c>
    </row>
    <row r="654" customFormat="false" ht="11.25" hidden="false" customHeight="false" outlineLevel="0" collapsed="false">
      <c r="B654" s="155" t="n">
        <f aca="false">B653+7</f>
        <v>41272</v>
      </c>
      <c r="C654" s="237" t="n">
        <v>10</v>
      </c>
      <c r="D654" s="238" t="n">
        <v>0.1</v>
      </c>
    </row>
    <row r="655" customFormat="false" ht="11.25" hidden="false" customHeight="false" outlineLevel="0" collapsed="false">
      <c r="B655" s="155" t="n">
        <f aca="false">B654+7</f>
        <v>41279</v>
      </c>
      <c r="C655" s="237" t="n">
        <v>10</v>
      </c>
      <c r="D655" s="238" t="n">
        <v>0.1</v>
      </c>
    </row>
    <row r="656" customFormat="false" ht="11.25" hidden="false" customHeight="false" outlineLevel="0" collapsed="false">
      <c r="B656" s="155" t="n">
        <f aca="false">B655+7</f>
        <v>41286</v>
      </c>
      <c r="C656" s="237" t="n">
        <v>10</v>
      </c>
      <c r="D656" s="238" t="n">
        <v>0.1</v>
      </c>
    </row>
    <row r="657" customFormat="false" ht="11.25" hidden="false" customHeight="false" outlineLevel="0" collapsed="false">
      <c r="B657" s="155" t="n">
        <f aca="false">B656+7</f>
        <v>41293</v>
      </c>
      <c r="C657" s="237" t="n">
        <v>10</v>
      </c>
      <c r="D657" s="238" t="n">
        <v>0.1</v>
      </c>
    </row>
    <row r="658" customFormat="false" ht="11.25" hidden="false" customHeight="false" outlineLevel="0" collapsed="false">
      <c r="B658" s="155" t="n">
        <f aca="false">B657+7</f>
        <v>41300</v>
      </c>
      <c r="C658" s="237" t="n">
        <v>10</v>
      </c>
      <c r="D658" s="238" t="n">
        <v>0.1</v>
      </c>
    </row>
    <row r="659" customFormat="false" ht="11.25" hidden="false" customHeight="false" outlineLevel="0" collapsed="false">
      <c r="B659" s="155" t="n">
        <f aca="false">B658+7</f>
        <v>41307</v>
      </c>
      <c r="C659" s="237" t="n">
        <v>10</v>
      </c>
      <c r="D659" s="238" t="n">
        <v>0.1</v>
      </c>
    </row>
    <row r="660" customFormat="false" ht="11.25" hidden="false" customHeight="false" outlineLevel="0" collapsed="false">
      <c r="B660" s="155" t="n">
        <f aca="false">B659+7</f>
        <v>41314</v>
      </c>
      <c r="C660" s="237" t="n">
        <v>10</v>
      </c>
      <c r="D660" s="238" t="n">
        <v>0.1</v>
      </c>
    </row>
    <row r="661" customFormat="false" ht="11.25" hidden="false" customHeight="false" outlineLevel="0" collapsed="false">
      <c r="B661" s="155" t="n">
        <f aca="false">B660+7</f>
        <v>41321</v>
      </c>
      <c r="C661" s="237" t="n">
        <v>10</v>
      </c>
      <c r="D661" s="238" t="n">
        <v>0.1</v>
      </c>
    </row>
    <row r="662" customFormat="false" ht="11.25" hidden="false" customHeight="false" outlineLevel="0" collapsed="false">
      <c r="B662" s="155" t="n">
        <f aca="false">B661+7</f>
        <v>41328</v>
      </c>
      <c r="C662" s="237" t="n">
        <v>10</v>
      </c>
      <c r="D662" s="238" t="n">
        <v>0.1</v>
      </c>
    </row>
    <row r="663" customFormat="false" ht="11.25" hidden="false" customHeight="false" outlineLevel="0" collapsed="false">
      <c r="B663" s="155" t="n">
        <f aca="false">B662+7</f>
        <v>41335</v>
      </c>
      <c r="C663" s="237" t="n">
        <v>10</v>
      </c>
      <c r="D663" s="238" t="n">
        <v>0.1</v>
      </c>
    </row>
    <row r="664" customFormat="false" ht="11.25" hidden="false" customHeight="false" outlineLevel="0" collapsed="false">
      <c r="B664" s="155" t="n">
        <f aca="false">B663+7</f>
        <v>41342</v>
      </c>
      <c r="C664" s="237" t="n">
        <v>10</v>
      </c>
      <c r="D664" s="238" t="n">
        <v>0.1</v>
      </c>
    </row>
    <row r="665" customFormat="false" ht="11.25" hidden="false" customHeight="false" outlineLevel="0" collapsed="false">
      <c r="B665" s="155" t="n">
        <f aca="false">B664+7</f>
        <v>41349</v>
      </c>
      <c r="C665" s="237" t="n">
        <v>10</v>
      </c>
      <c r="D665" s="238" t="n">
        <v>0.1</v>
      </c>
    </row>
    <row r="666" customFormat="false" ht="11.25" hidden="false" customHeight="false" outlineLevel="0" collapsed="false">
      <c r="B666" s="155" t="n">
        <f aca="false">B665+7</f>
        <v>41356</v>
      </c>
      <c r="C666" s="237" t="n">
        <v>10</v>
      </c>
      <c r="D666" s="238" t="n">
        <v>0.1</v>
      </c>
    </row>
    <row r="667" customFormat="false" ht="11.25" hidden="false" customHeight="false" outlineLevel="0" collapsed="false">
      <c r="B667" s="155" t="n">
        <f aca="false">B666+7</f>
        <v>41363</v>
      </c>
      <c r="C667" s="237" t="n">
        <v>10</v>
      </c>
      <c r="D667" s="238" t="n">
        <v>0.1</v>
      </c>
    </row>
    <row r="668" customFormat="false" ht="11.25" hidden="false" customHeight="false" outlineLevel="0" collapsed="false">
      <c r="B668" s="155" t="n">
        <f aca="false">B667+7</f>
        <v>41370</v>
      </c>
      <c r="C668" s="237" t="n">
        <v>10</v>
      </c>
      <c r="D668" s="238" t="n">
        <v>0.1</v>
      </c>
    </row>
    <row r="669" customFormat="false" ht="11.25" hidden="false" customHeight="false" outlineLevel="0" collapsed="false">
      <c r="B669" s="155" t="n">
        <f aca="false">B668+7</f>
        <v>41377</v>
      </c>
      <c r="C669" s="237" t="n">
        <v>10</v>
      </c>
      <c r="D669" s="238" t="n">
        <v>0.1</v>
      </c>
    </row>
    <row r="670" customFormat="false" ht="11.25" hidden="false" customHeight="false" outlineLevel="0" collapsed="false">
      <c r="B670" s="155" t="n">
        <f aca="false">B669+7</f>
        <v>41384</v>
      </c>
      <c r="C670" s="237" t="n">
        <v>10</v>
      </c>
      <c r="D670" s="238" t="n">
        <v>0.1</v>
      </c>
    </row>
    <row r="671" customFormat="false" ht="11.25" hidden="false" customHeight="false" outlineLevel="0" collapsed="false">
      <c r="B671" s="155" t="n">
        <f aca="false">B670+7</f>
        <v>41391</v>
      </c>
      <c r="C671" s="237" t="n">
        <v>10</v>
      </c>
      <c r="D671" s="238" t="n">
        <v>0.1</v>
      </c>
    </row>
    <row r="672" customFormat="false" ht="11.25" hidden="false" customHeight="false" outlineLevel="0" collapsed="false">
      <c r="B672" s="155" t="n">
        <f aca="false">B671+7</f>
        <v>41398</v>
      </c>
      <c r="C672" s="237" t="n">
        <v>10</v>
      </c>
      <c r="D672" s="238" t="n">
        <v>0.1</v>
      </c>
    </row>
    <row r="673" customFormat="false" ht="11.25" hidden="false" customHeight="false" outlineLevel="0" collapsed="false">
      <c r="B673" s="155" t="n">
        <f aca="false">B672+7</f>
        <v>41405</v>
      </c>
      <c r="C673" s="237" t="n">
        <v>10</v>
      </c>
      <c r="D673" s="238" t="n">
        <v>0.1</v>
      </c>
    </row>
    <row r="674" customFormat="false" ht="11.25" hidden="false" customHeight="false" outlineLevel="0" collapsed="false">
      <c r="B674" s="155" t="n">
        <f aca="false">B673+7</f>
        <v>41412</v>
      </c>
      <c r="C674" s="237" t="n">
        <v>10</v>
      </c>
      <c r="D674" s="238" t="n">
        <v>0.1</v>
      </c>
    </row>
    <row r="675" customFormat="false" ht="11.25" hidden="false" customHeight="false" outlineLevel="0" collapsed="false">
      <c r="B675" s="155" t="n">
        <f aca="false">B674+7</f>
        <v>41419</v>
      </c>
      <c r="C675" s="237" t="n">
        <v>10</v>
      </c>
      <c r="D675" s="238" t="n">
        <v>0.1</v>
      </c>
    </row>
    <row r="676" customFormat="false" ht="11.25" hidden="false" customHeight="false" outlineLevel="0" collapsed="false">
      <c r="B676" s="155" t="n">
        <f aca="false">B675+7</f>
        <v>41426</v>
      </c>
      <c r="C676" s="237" t="n">
        <v>10</v>
      </c>
      <c r="D676" s="238" t="n">
        <v>0.1</v>
      </c>
    </row>
    <row r="677" customFormat="false" ht="11.25" hidden="false" customHeight="false" outlineLevel="0" collapsed="false">
      <c r="B677" s="155" t="n">
        <f aca="false">B676+7</f>
        <v>41433</v>
      </c>
      <c r="C677" s="237" t="n">
        <v>10</v>
      </c>
      <c r="D677" s="238" t="n">
        <v>0.1</v>
      </c>
    </row>
    <row r="678" customFormat="false" ht="11.25" hidden="false" customHeight="false" outlineLevel="0" collapsed="false">
      <c r="B678" s="155" t="n">
        <f aca="false">B677+7</f>
        <v>41440</v>
      </c>
      <c r="C678" s="237" t="n">
        <v>10</v>
      </c>
      <c r="D678" s="238" t="n">
        <v>0.1</v>
      </c>
    </row>
    <row r="679" customFormat="false" ht="11.25" hidden="false" customHeight="false" outlineLevel="0" collapsed="false">
      <c r="B679" s="155" t="n">
        <f aca="false">B678+7</f>
        <v>41447</v>
      </c>
      <c r="C679" s="237" t="n">
        <v>10</v>
      </c>
      <c r="D679" s="238" t="n">
        <v>0.1</v>
      </c>
    </row>
    <row r="680" customFormat="false" ht="11.25" hidden="false" customHeight="false" outlineLevel="0" collapsed="false">
      <c r="B680" s="155" t="n">
        <f aca="false">B679+7</f>
        <v>41454</v>
      </c>
      <c r="C680" s="237" t="n">
        <v>10</v>
      </c>
      <c r="D680" s="238" t="n">
        <v>0.1</v>
      </c>
    </row>
    <row r="681" customFormat="false" ht="11.25" hidden="false" customHeight="false" outlineLevel="0" collapsed="false">
      <c r="B681" s="155" t="n">
        <f aca="false">B680+7</f>
        <v>41461</v>
      </c>
      <c r="C681" s="237" t="n">
        <v>10</v>
      </c>
      <c r="D681" s="238" t="n">
        <v>0.1</v>
      </c>
    </row>
    <row r="682" customFormat="false" ht="11.25" hidden="false" customHeight="false" outlineLevel="0" collapsed="false">
      <c r="B682" s="155" t="n">
        <f aca="false">B681+7</f>
        <v>41468</v>
      </c>
      <c r="C682" s="237" t="n">
        <v>10</v>
      </c>
      <c r="D682" s="238" t="n">
        <v>0.1</v>
      </c>
    </row>
    <row r="683" customFormat="false" ht="11.25" hidden="false" customHeight="false" outlineLevel="0" collapsed="false">
      <c r="B683" s="155" t="n">
        <f aca="false">B682+7</f>
        <v>41475</v>
      </c>
      <c r="C683" s="237" t="n">
        <v>10</v>
      </c>
      <c r="D683" s="238" t="n">
        <v>0.1</v>
      </c>
    </row>
    <row r="684" customFormat="false" ht="11.25" hidden="false" customHeight="false" outlineLevel="0" collapsed="false">
      <c r="B684" s="155" t="n">
        <f aca="false">B683+7</f>
        <v>41482</v>
      </c>
      <c r="C684" s="237" t="n">
        <v>10</v>
      </c>
      <c r="D684" s="238" t="n">
        <v>0.1</v>
      </c>
    </row>
    <row r="685" customFormat="false" ht="11.25" hidden="false" customHeight="false" outlineLevel="0" collapsed="false">
      <c r="B685" s="155" t="n">
        <f aca="false">B684+7</f>
        <v>41489</v>
      </c>
      <c r="C685" s="237" t="n">
        <v>10</v>
      </c>
      <c r="D685" s="238" t="n">
        <v>0.1</v>
      </c>
    </row>
    <row r="686" customFormat="false" ht="11.25" hidden="false" customHeight="false" outlineLevel="0" collapsed="false">
      <c r="B686" s="155" t="n">
        <f aca="false">B685+7</f>
        <v>41496</v>
      </c>
      <c r="C686" s="237" t="n">
        <v>10</v>
      </c>
      <c r="D686" s="238" t="n">
        <v>0.1</v>
      </c>
    </row>
    <row r="687" customFormat="false" ht="11.25" hidden="false" customHeight="false" outlineLevel="0" collapsed="false">
      <c r="B687" s="155" t="n">
        <f aca="false">B686+7</f>
        <v>41503</v>
      </c>
      <c r="C687" s="237" t="n">
        <v>10</v>
      </c>
      <c r="D687" s="238" t="n">
        <v>0.1</v>
      </c>
    </row>
    <row r="688" customFormat="false" ht="11.25" hidden="false" customHeight="false" outlineLevel="0" collapsed="false">
      <c r="B688" s="155" t="n">
        <f aca="false">B687+7</f>
        <v>41510</v>
      </c>
      <c r="C688" s="237" t="n">
        <v>10</v>
      </c>
      <c r="D688" s="238" t="n">
        <v>0.1</v>
      </c>
    </row>
    <row r="689" customFormat="false" ht="11.25" hidden="false" customHeight="false" outlineLevel="0" collapsed="false">
      <c r="B689" s="155" t="n">
        <f aca="false">B688+7</f>
        <v>41517</v>
      </c>
      <c r="C689" s="237" t="n">
        <v>10</v>
      </c>
      <c r="D689" s="238" t="n">
        <v>0.1</v>
      </c>
    </row>
    <row r="690" customFormat="false" ht="11.25" hidden="false" customHeight="false" outlineLevel="0" collapsed="false">
      <c r="B690" s="155" t="n">
        <f aca="false">B689+7</f>
        <v>41524</v>
      </c>
      <c r="C690" s="237" t="n">
        <v>10</v>
      </c>
      <c r="D690" s="238" t="n">
        <v>0.1</v>
      </c>
    </row>
    <row r="691" customFormat="false" ht="11.25" hidden="false" customHeight="false" outlineLevel="0" collapsed="false">
      <c r="B691" s="155" t="n">
        <f aca="false">B690+7</f>
        <v>41531</v>
      </c>
      <c r="C691" s="237" t="n">
        <v>10</v>
      </c>
      <c r="D691" s="238" t="n">
        <v>0.1</v>
      </c>
    </row>
    <row r="692" customFormat="false" ht="11.25" hidden="false" customHeight="false" outlineLevel="0" collapsed="false">
      <c r="B692" s="155" t="n">
        <f aca="false">B691+7</f>
        <v>41538</v>
      </c>
      <c r="C692" s="237" t="n">
        <v>10</v>
      </c>
      <c r="D692" s="238" t="n">
        <v>0.1</v>
      </c>
    </row>
    <row r="693" customFormat="false" ht="11.25" hidden="false" customHeight="false" outlineLevel="0" collapsed="false">
      <c r="B693" s="155" t="n">
        <f aca="false">B692+7</f>
        <v>41545</v>
      </c>
      <c r="C693" s="237" t="n">
        <v>10</v>
      </c>
      <c r="D693" s="238" t="n">
        <v>0.1</v>
      </c>
    </row>
    <row r="694" customFormat="false" ht="11.25" hidden="false" customHeight="false" outlineLevel="0" collapsed="false">
      <c r="B694" s="155" t="n">
        <f aca="false">B693+7</f>
        <v>41552</v>
      </c>
      <c r="C694" s="237" t="n">
        <v>10</v>
      </c>
      <c r="D694" s="238" t="n">
        <v>0.1</v>
      </c>
    </row>
    <row r="695" customFormat="false" ht="11.25" hidden="false" customHeight="false" outlineLevel="0" collapsed="false">
      <c r="B695" s="155" t="n">
        <f aca="false">B694+7</f>
        <v>41559</v>
      </c>
      <c r="C695" s="237" t="n">
        <v>10</v>
      </c>
      <c r="D695" s="238" t="n">
        <v>0.1</v>
      </c>
    </row>
    <row r="696" customFormat="false" ht="11.25" hidden="false" customHeight="false" outlineLevel="0" collapsed="false">
      <c r="B696" s="155" t="n">
        <f aca="false">B695+7</f>
        <v>41566</v>
      </c>
      <c r="C696" s="237" t="n">
        <v>10</v>
      </c>
      <c r="D696" s="238" t="n">
        <v>0.1</v>
      </c>
    </row>
    <row r="697" customFormat="false" ht="11.25" hidden="false" customHeight="false" outlineLevel="0" collapsed="false">
      <c r="B697" s="155" t="n">
        <f aca="false">B696+7</f>
        <v>41573</v>
      </c>
      <c r="C697" s="237" t="n">
        <v>10</v>
      </c>
      <c r="D697" s="238" t="n">
        <v>0.1</v>
      </c>
    </row>
    <row r="698" customFormat="false" ht="11.25" hidden="false" customHeight="false" outlineLevel="0" collapsed="false">
      <c r="B698" s="155" t="n">
        <f aca="false">B697+7</f>
        <v>41580</v>
      </c>
      <c r="C698" s="237" t="n">
        <v>10</v>
      </c>
      <c r="D698" s="238" t="n">
        <v>0.1</v>
      </c>
    </row>
    <row r="699" customFormat="false" ht="11.25" hidden="false" customHeight="false" outlineLevel="0" collapsed="false">
      <c r="B699" s="155" t="n">
        <f aca="false">B698+7</f>
        <v>41587</v>
      </c>
      <c r="C699" s="237" t="n">
        <v>10</v>
      </c>
      <c r="D699" s="238" t="n">
        <v>0.1</v>
      </c>
    </row>
    <row r="700" customFormat="false" ht="11.25" hidden="false" customHeight="false" outlineLevel="0" collapsed="false">
      <c r="B700" s="155" t="n">
        <f aca="false">B699+7</f>
        <v>41594</v>
      </c>
      <c r="C700" s="237" t="n">
        <v>10</v>
      </c>
      <c r="D700" s="238" t="n">
        <v>0.1</v>
      </c>
    </row>
    <row r="701" customFormat="false" ht="11.25" hidden="false" customHeight="false" outlineLevel="0" collapsed="false">
      <c r="B701" s="155" t="n">
        <f aca="false">B700+7</f>
        <v>41601</v>
      </c>
      <c r="C701" s="237" t="n">
        <v>10</v>
      </c>
      <c r="D701" s="238" t="n">
        <v>0.1</v>
      </c>
    </row>
    <row r="702" customFormat="false" ht="11.25" hidden="false" customHeight="false" outlineLevel="0" collapsed="false">
      <c r="B702" s="155" t="n">
        <f aca="false">B701+7</f>
        <v>41608</v>
      </c>
      <c r="C702" s="237" t="n">
        <v>10</v>
      </c>
      <c r="D702" s="238" t="n">
        <v>0.1</v>
      </c>
    </row>
    <row r="703" customFormat="false" ht="11.25" hidden="false" customHeight="false" outlineLevel="0" collapsed="false">
      <c r="B703" s="155" t="n">
        <f aca="false">B702+7</f>
        <v>41615</v>
      </c>
      <c r="C703" s="237" t="n">
        <v>10</v>
      </c>
      <c r="D703" s="238" t="n">
        <v>0.1</v>
      </c>
    </row>
    <row r="704" customFormat="false" ht="11.25" hidden="false" customHeight="false" outlineLevel="0" collapsed="false">
      <c r="B704" s="155" t="n">
        <f aca="false">B703+7</f>
        <v>41622</v>
      </c>
      <c r="C704" s="237" t="n">
        <v>10</v>
      </c>
      <c r="D704" s="238" t="n">
        <v>0.1</v>
      </c>
    </row>
    <row r="705" customFormat="false" ht="11.25" hidden="false" customHeight="false" outlineLevel="0" collapsed="false">
      <c r="B705" s="155" t="n">
        <f aca="false">B704+7</f>
        <v>41629</v>
      </c>
      <c r="C705" s="237" t="n">
        <v>10</v>
      </c>
      <c r="D705" s="238" t="n">
        <v>0.1</v>
      </c>
    </row>
    <row r="706" customFormat="false" ht="11.25" hidden="false" customHeight="false" outlineLevel="0" collapsed="false">
      <c r="B706" s="155" t="n">
        <f aca="false">B705+7</f>
        <v>41636</v>
      </c>
      <c r="C706" s="237" t="n">
        <v>10</v>
      </c>
      <c r="D706" s="238" t="n">
        <v>0.1</v>
      </c>
    </row>
    <row r="707" customFormat="false" ht="11.25" hidden="false" customHeight="false" outlineLevel="0" collapsed="false">
      <c r="B707" s="155" t="n">
        <f aca="false">B706+7</f>
        <v>41643</v>
      </c>
      <c r="C707" s="237" t="n">
        <v>10</v>
      </c>
      <c r="D707" s="238" t="n">
        <v>0.1</v>
      </c>
    </row>
    <row r="708" customFormat="false" ht="11.25" hidden="false" customHeight="false" outlineLevel="0" collapsed="false">
      <c r="B708" s="155" t="n">
        <f aca="false">B707+7</f>
        <v>41650</v>
      </c>
      <c r="C708" s="237" t="n">
        <v>10</v>
      </c>
      <c r="D708" s="238" t="n">
        <v>0.1</v>
      </c>
    </row>
    <row r="709" customFormat="false" ht="11.25" hidden="false" customHeight="false" outlineLevel="0" collapsed="false">
      <c r="B709" s="155" t="n">
        <f aca="false">B708+7</f>
        <v>41657</v>
      </c>
      <c r="C709" s="237" t="n">
        <v>10</v>
      </c>
      <c r="D709" s="238" t="n">
        <v>0.1</v>
      </c>
    </row>
    <row r="710" customFormat="false" ht="11.25" hidden="false" customHeight="false" outlineLevel="0" collapsed="false">
      <c r="B710" s="155" t="n">
        <f aca="false">B709+7</f>
        <v>41664</v>
      </c>
      <c r="C710" s="237" t="n">
        <v>10</v>
      </c>
      <c r="D710" s="238" t="n">
        <v>0.1</v>
      </c>
    </row>
    <row r="711" customFormat="false" ht="11.25" hidden="false" customHeight="false" outlineLevel="0" collapsed="false">
      <c r="B711" s="155" t="n">
        <f aca="false">B710+7</f>
        <v>41671</v>
      </c>
      <c r="C711" s="237" t="n">
        <v>10</v>
      </c>
      <c r="D711" s="238" t="n">
        <v>0.1</v>
      </c>
    </row>
    <row r="712" customFormat="false" ht="11.25" hidden="false" customHeight="false" outlineLevel="0" collapsed="false">
      <c r="B712" s="155" t="n">
        <f aca="false">B711+7</f>
        <v>41678</v>
      </c>
      <c r="C712" s="237" t="n">
        <v>10</v>
      </c>
      <c r="D712" s="238" t="n">
        <v>0.1</v>
      </c>
    </row>
    <row r="713" customFormat="false" ht="11.25" hidden="false" customHeight="false" outlineLevel="0" collapsed="false">
      <c r="B713" s="155" t="n">
        <f aca="false">B712+7</f>
        <v>41685</v>
      </c>
      <c r="C713" s="237" t="n">
        <v>10</v>
      </c>
      <c r="D713" s="238" t="n">
        <v>0.1</v>
      </c>
    </row>
    <row r="714" customFormat="false" ht="11.25" hidden="false" customHeight="false" outlineLevel="0" collapsed="false">
      <c r="B714" s="155" t="n">
        <f aca="false">B713+7</f>
        <v>41692</v>
      </c>
      <c r="C714" s="237" t="n">
        <v>10</v>
      </c>
      <c r="D714" s="238" t="n">
        <v>0.1</v>
      </c>
    </row>
    <row r="715" customFormat="false" ht="11.25" hidden="false" customHeight="false" outlineLevel="0" collapsed="false">
      <c r="B715" s="155" t="n">
        <f aca="false">B714+7</f>
        <v>41699</v>
      </c>
      <c r="C715" s="237" t="n">
        <v>10</v>
      </c>
      <c r="D715" s="238" t="n">
        <v>0.1</v>
      </c>
    </row>
    <row r="716" customFormat="false" ht="11.25" hidden="false" customHeight="false" outlineLevel="0" collapsed="false">
      <c r="B716" s="155" t="n">
        <f aca="false">B715+7</f>
        <v>41706</v>
      </c>
      <c r="C716" s="237" t="n">
        <v>10</v>
      </c>
      <c r="D716" s="238" t="n">
        <v>0.1</v>
      </c>
    </row>
    <row r="717" customFormat="false" ht="11.25" hidden="false" customHeight="false" outlineLevel="0" collapsed="false">
      <c r="B717" s="155" t="n">
        <f aca="false">B716+7</f>
        <v>41713</v>
      </c>
      <c r="C717" s="237" t="n">
        <v>10</v>
      </c>
      <c r="D717" s="238" t="n">
        <v>0.1</v>
      </c>
    </row>
    <row r="718" customFormat="false" ht="11.25" hidden="false" customHeight="false" outlineLevel="0" collapsed="false">
      <c r="B718" s="155" t="n">
        <f aca="false">B717+7</f>
        <v>41720</v>
      </c>
      <c r="C718" s="237" t="n">
        <v>10</v>
      </c>
      <c r="D718" s="238" t="n">
        <v>0.1</v>
      </c>
    </row>
    <row r="719" customFormat="false" ht="11.25" hidden="false" customHeight="false" outlineLevel="0" collapsed="false">
      <c r="B719" s="155" t="n">
        <f aca="false">B718+7</f>
        <v>41727</v>
      </c>
      <c r="C719" s="237" t="n">
        <v>10</v>
      </c>
      <c r="D719" s="238" t="n">
        <v>0.1</v>
      </c>
    </row>
    <row r="720" customFormat="false" ht="11.25" hidden="false" customHeight="false" outlineLevel="0" collapsed="false">
      <c r="B720" s="155" t="n">
        <f aca="false">B719+7</f>
        <v>41734</v>
      </c>
      <c r="C720" s="237" t="n">
        <v>10</v>
      </c>
      <c r="D720" s="238" t="n">
        <v>0.1</v>
      </c>
    </row>
    <row r="721" customFormat="false" ht="11.25" hidden="false" customHeight="false" outlineLevel="0" collapsed="false">
      <c r="B721" s="155" t="n">
        <f aca="false">B720+7</f>
        <v>41741</v>
      </c>
      <c r="C721" s="237" t="n">
        <v>10</v>
      </c>
      <c r="D721" s="238" t="n">
        <v>0.1</v>
      </c>
    </row>
    <row r="722" customFormat="false" ht="11.25" hidden="false" customHeight="false" outlineLevel="0" collapsed="false">
      <c r="B722" s="155" t="n">
        <f aca="false">B721+7</f>
        <v>41748</v>
      </c>
      <c r="C722" s="237" t="n">
        <v>10</v>
      </c>
      <c r="D722" s="238" t="n">
        <v>0.1</v>
      </c>
    </row>
    <row r="723" customFormat="false" ht="11.25" hidden="false" customHeight="false" outlineLevel="0" collapsed="false">
      <c r="B723" s="155" t="n">
        <f aca="false">B722+7</f>
        <v>41755</v>
      </c>
      <c r="C723" s="237" t="n">
        <v>10</v>
      </c>
      <c r="D723" s="238" t="n">
        <v>0.1</v>
      </c>
    </row>
    <row r="724" customFormat="false" ht="11.25" hidden="false" customHeight="false" outlineLevel="0" collapsed="false">
      <c r="B724" s="155" t="n">
        <f aca="false">B723+7</f>
        <v>41762</v>
      </c>
      <c r="C724" s="237" t="n">
        <v>10</v>
      </c>
      <c r="D724" s="238" t="n">
        <v>0.1</v>
      </c>
    </row>
    <row r="725" customFormat="false" ht="11.25" hidden="false" customHeight="false" outlineLevel="0" collapsed="false">
      <c r="B725" s="155" t="n">
        <f aca="false">B724+7</f>
        <v>41769</v>
      </c>
      <c r="C725" s="237" t="n">
        <v>10</v>
      </c>
      <c r="D725" s="238" t="n">
        <v>0.1</v>
      </c>
    </row>
    <row r="726" customFormat="false" ht="11.25" hidden="false" customHeight="false" outlineLevel="0" collapsed="false">
      <c r="B726" s="155" t="n">
        <f aca="false">B725+7</f>
        <v>41776</v>
      </c>
      <c r="C726" s="237" t="n">
        <v>10</v>
      </c>
      <c r="D726" s="238" t="n">
        <v>0.1</v>
      </c>
    </row>
    <row r="727" customFormat="false" ht="11.25" hidden="false" customHeight="false" outlineLevel="0" collapsed="false">
      <c r="B727" s="155" t="n">
        <f aca="false">B726+7</f>
        <v>41783</v>
      </c>
      <c r="C727" s="237" t="n">
        <v>10</v>
      </c>
      <c r="D727" s="238" t="n">
        <v>0.1</v>
      </c>
    </row>
    <row r="728" customFormat="false" ht="11.25" hidden="false" customHeight="false" outlineLevel="0" collapsed="false">
      <c r="B728" s="155" t="n">
        <f aca="false">B727+7</f>
        <v>41790</v>
      </c>
      <c r="C728" s="237" t="n">
        <v>10</v>
      </c>
      <c r="D728" s="238" t="n">
        <v>0.1</v>
      </c>
    </row>
    <row r="729" customFormat="false" ht="11.25" hidden="false" customHeight="false" outlineLevel="0" collapsed="false">
      <c r="B729" s="155" t="n">
        <f aca="false">B728+7</f>
        <v>41797</v>
      </c>
      <c r="C729" s="237" t="n">
        <v>10</v>
      </c>
      <c r="D729" s="238" t="n">
        <v>0.1</v>
      </c>
    </row>
    <row r="730" customFormat="false" ht="11.25" hidden="false" customHeight="false" outlineLevel="0" collapsed="false">
      <c r="B730" s="155" t="n">
        <f aca="false">B729+7</f>
        <v>41804</v>
      </c>
      <c r="C730" s="237" t="n">
        <v>10</v>
      </c>
      <c r="D730" s="238" t="n">
        <v>0.1</v>
      </c>
    </row>
    <row r="731" customFormat="false" ht="11.25" hidden="false" customHeight="false" outlineLevel="0" collapsed="false">
      <c r="B731" s="155" t="n">
        <f aca="false">B730+7</f>
        <v>41811</v>
      </c>
      <c r="C731" s="237" t="n">
        <v>10</v>
      </c>
      <c r="D731" s="238" t="n">
        <v>0.1</v>
      </c>
    </row>
    <row r="732" customFormat="false" ht="11.25" hidden="false" customHeight="false" outlineLevel="0" collapsed="false">
      <c r="B732" s="155" t="n">
        <f aca="false">B731+7</f>
        <v>41818</v>
      </c>
      <c r="C732" s="237" t="n">
        <v>10</v>
      </c>
      <c r="D732" s="238" t="n">
        <v>0.1</v>
      </c>
    </row>
    <row r="733" customFormat="false" ht="11.25" hidden="false" customHeight="false" outlineLevel="0" collapsed="false">
      <c r="B733" s="155" t="n">
        <f aca="false">B732+7</f>
        <v>41825</v>
      </c>
      <c r="C733" s="237" t="n">
        <v>10</v>
      </c>
      <c r="D733" s="238" t="n">
        <v>0.1</v>
      </c>
    </row>
    <row r="734" customFormat="false" ht="11.25" hidden="false" customHeight="false" outlineLevel="0" collapsed="false">
      <c r="B734" s="155" t="n">
        <f aca="false">B733+7</f>
        <v>41832</v>
      </c>
      <c r="C734" s="237" t="n">
        <v>10</v>
      </c>
      <c r="D734" s="238" t="n">
        <v>0.1</v>
      </c>
    </row>
    <row r="735" customFormat="false" ht="11.25" hidden="false" customHeight="false" outlineLevel="0" collapsed="false">
      <c r="B735" s="155" t="n">
        <f aca="false">B734+7</f>
        <v>41839</v>
      </c>
      <c r="C735" s="237" t="n">
        <v>10</v>
      </c>
      <c r="D735" s="238" t="n">
        <v>0.1</v>
      </c>
    </row>
    <row r="736" customFormat="false" ht="11.25" hidden="false" customHeight="false" outlineLevel="0" collapsed="false">
      <c r="B736" s="155" t="n">
        <f aca="false">B735+7</f>
        <v>41846</v>
      </c>
      <c r="C736" s="237" t="n">
        <v>10</v>
      </c>
      <c r="D736" s="238" t="n">
        <v>0.1</v>
      </c>
    </row>
    <row r="737" customFormat="false" ht="11.25" hidden="false" customHeight="false" outlineLevel="0" collapsed="false">
      <c r="B737" s="155" t="n">
        <f aca="false">B736+7</f>
        <v>41853</v>
      </c>
      <c r="C737" s="237" t="n">
        <v>10</v>
      </c>
      <c r="D737" s="238" t="n">
        <v>0.1</v>
      </c>
    </row>
    <row r="738" customFormat="false" ht="11.25" hidden="false" customHeight="false" outlineLevel="0" collapsed="false">
      <c r="B738" s="155" t="n">
        <f aca="false">B737+7</f>
        <v>41860</v>
      </c>
      <c r="C738" s="237" t="n">
        <v>10</v>
      </c>
      <c r="D738" s="238" t="n">
        <v>0.1</v>
      </c>
    </row>
    <row r="739" customFormat="false" ht="11.25" hidden="false" customHeight="false" outlineLevel="0" collapsed="false">
      <c r="B739" s="155" t="n">
        <f aca="false">B738+7</f>
        <v>41867</v>
      </c>
      <c r="C739" s="237" t="n">
        <v>10</v>
      </c>
      <c r="D739" s="238" t="n">
        <v>0.1</v>
      </c>
    </row>
    <row r="740" customFormat="false" ht="11.25" hidden="false" customHeight="false" outlineLevel="0" collapsed="false">
      <c r="B740" s="155" t="n">
        <f aca="false">B739+7</f>
        <v>41874</v>
      </c>
      <c r="C740" s="237" t="n">
        <v>10</v>
      </c>
      <c r="D740" s="238" t="n">
        <v>0.1</v>
      </c>
    </row>
    <row r="741" customFormat="false" ht="11.25" hidden="false" customHeight="false" outlineLevel="0" collapsed="false">
      <c r="B741" s="155" t="n">
        <f aca="false">B740+7</f>
        <v>41881</v>
      </c>
      <c r="C741" s="237" t="n">
        <v>10</v>
      </c>
      <c r="D741" s="238" t="n">
        <v>0.1</v>
      </c>
    </row>
    <row r="742" customFormat="false" ht="11.25" hidden="false" customHeight="false" outlineLevel="0" collapsed="false">
      <c r="B742" s="155" t="n">
        <f aca="false">B741+7</f>
        <v>41888</v>
      </c>
      <c r="C742" s="237" t="n">
        <v>10</v>
      </c>
      <c r="D742" s="238" t="n">
        <v>0.1</v>
      </c>
    </row>
    <row r="743" customFormat="false" ht="11.25" hidden="false" customHeight="false" outlineLevel="0" collapsed="false">
      <c r="B743" s="155" t="n">
        <f aca="false">B742+7</f>
        <v>41895</v>
      </c>
      <c r="C743" s="237" t="n">
        <v>10</v>
      </c>
      <c r="D743" s="238" t="n">
        <v>0.1</v>
      </c>
    </row>
    <row r="744" customFormat="false" ht="11.25" hidden="false" customHeight="false" outlineLevel="0" collapsed="false">
      <c r="B744" s="155" t="n">
        <f aca="false">B743+7</f>
        <v>41902</v>
      </c>
      <c r="C744" s="237" t="n">
        <v>10</v>
      </c>
      <c r="D744" s="238" t="n">
        <v>0.1</v>
      </c>
    </row>
    <row r="745" customFormat="false" ht="11.25" hidden="false" customHeight="false" outlineLevel="0" collapsed="false">
      <c r="B745" s="155" t="n">
        <f aca="false">B744+7</f>
        <v>41909</v>
      </c>
      <c r="C745" s="237" t="n">
        <v>10</v>
      </c>
      <c r="D745" s="238" t="n">
        <v>0.1</v>
      </c>
    </row>
    <row r="746" customFormat="false" ht="11.25" hidden="false" customHeight="false" outlineLevel="0" collapsed="false">
      <c r="B746" s="155" t="n">
        <f aca="false">B745+7</f>
        <v>41916</v>
      </c>
      <c r="C746" s="237" t="n">
        <v>10</v>
      </c>
      <c r="D746" s="238" t="n">
        <v>0.1</v>
      </c>
    </row>
    <row r="747" customFormat="false" ht="11.25" hidden="false" customHeight="false" outlineLevel="0" collapsed="false">
      <c r="B747" s="155" t="n">
        <f aca="false">B746+7</f>
        <v>41923</v>
      </c>
      <c r="C747" s="237" t="n">
        <v>10</v>
      </c>
      <c r="D747" s="238" t="n">
        <v>0.1</v>
      </c>
    </row>
    <row r="748" customFormat="false" ht="11.25" hidden="false" customHeight="false" outlineLevel="0" collapsed="false">
      <c r="B748" s="155" t="n">
        <f aca="false">B747+7</f>
        <v>41930</v>
      </c>
      <c r="C748" s="237" t="n">
        <v>10</v>
      </c>
      <c r="D748" s="238" t="n">
        <v>0.1</v>
      </c>
    </row>
    <row r="749" customFormat="false" ht="11.25" hidden="false" customHeight="false" outlineLevel="0" collapsed="false">
      <c r="B749" s="155" t="n">
        <f aca="false">B748+7</f>
        <v>41937</v>
      </c>
      <c r="C749" s="237" t="n">
        <v>10</v>
      </c>
      <c r="D749" s="238" t="n">
        <v>0.1</v>
      </c>
    </row>
    <row r="750" customFormat="false" ht="11.25" hidden="false" customHeight="false" outlineLevel="0" collapsed="false">
      <c r="B750" s="155" t="n">
        <f aca="false">B749+7</f>
        <v>41944</v>
      </c>
      <c r="C750" s="237" t="n">
        <v>10</v>
      </c>
      <c r="D750" s="238" t="n">
        <v>0.1</v>
      </c>
    </row>
    <row r="751" customFormat="false" ht="11.25" hidden="false" customHeight="false" outlineLevel="0" collapsed="false">
      <c r="B751" s="155" t="n">
        <f aca="false">B750+7</f>
        <v>41951</v>
      </c>
      <c r="C751" s="237" t="n">
        <v>10</v>
      </c>
      <c r="D751" s="238" t="n">
        <v>0.1</v>
      </c>
    </row>
    <row r="752" customFormat="false" ht="11.25" hidden="false" customHeight="false" outlineLevel="0" collapsed="false">
      <c r="B752" s="155" t="n">
        <f aca="false">B751+7</f>
        <v>41958</v>
      </c>
      <c r="C752" s="237" t="n">
        <v>10</v>
      </c>
      <c r="D752" s="238" t="n">
        <v>0.1</v>
      </c>
    </row>
    <row r="753" customFormat="false" ht="11.25" hidden="false" customHeight="false" outlineLevel="0" collapsed="false">
      <c r="B753" s="155" t="n">
        <f aca="false">B752+7</f>
        <v>41965</v>
      </c>
      <c r="C753" s="237" t="n">
        <v>10</v>
      </c>
      <c r="D753" s="238" t="n">
        <v>0.1</v>
      </c>
    </row>
    <row r="754" customFormat="false" ht="11.25" hidden="false" customHeight="false" outlineLevel="0" collapsed="false">
      <c r="B754" s="155" t="n">
        <f aca="false">B753+7</f>
        <v>41972</v>
      </c>
      <c r="C754" s="237" t="n">
        <v>10</v>
      </c>
      <c r="D754" s="238" t="n">
        <v>0.1</v>
      </c>
    </row>
    <row r="755" customFormat="false" ht="11.25" hidden="false" customHeight="false" outlineLevel="0" collapsed="false">
      <c r="B755" s="155" t="n">
        <f aca="false">B754+7</f>
        <v>41979</v>
      </c>
      <c r="C755" s="237" t="n">
        <v>10</v>
      </c>
      <c r="D755" s="238" t="n">
        <v>0.1</v>
      </c>
    </row>
    <row r="756" customFormat="false" ht="11.25" hidden="false" customHeight="false" outlineLevel="0" collapsed="false">
      <c r="B756" s="155" t="n">
        <f aca="false">B755+7</f>
        <v>41986</v>
      </c>
      <c r="C756" s="237" t="n">
        <v>10</v>
      </c>
      <c r="D756" s="238" t="n">
        <v>0.1</v>
      </c>
    </row>
    <row r="757" customFormat="false" ht="11.25" hidden="false" customHeight="false" outlineLevel="0" collapsed="false">
      <c r="B757" s="155" t="n">
        <f aca="false">B756+7</f>
        <v>41993</v>
      </c>
      <c r="C757" s="237" t="n">
        <v>10</v>
      </c>
      <c r="D757" s="238" t="n">
        <v>0.1</v>
      </c>
    </row>
    <row r="758" customFormat="false" ht="11.25" hidden="false" customHeight="false" outlineLevel="0" collapsed="false">
      <c r="B758" s="155" t="n">
        <f aca="false">B757+7</f>
        <v>42000</v>
      </c>
      <c r="C758" s="237" t="n">
        <v>10</v>
      </c>
      <c r="D758" s="238" t="n">
        <v>0.1</v>
      </c>
    </row>
    <row r="759" customFormat="false" ht="11.25" hidden="false" customHeight="false" outlineLevel="0" collapsed="false">
      <c r="B759" s="155" t="n">
        <f aca="false">B758+7</f>
        <v>42007</v>
      </c>
      <c r="C759" s="237" t="n">
        <v>10</v>
      </c>
      <c r="D759" s="238" t="n">
        <v>0.1</v>
      </c>
    </row>
    <row r="760" customFormat="false" ht="11.25" hidden="false" customHeight="false" outlineLevel="0" collapsed="false">
      <c r="B760" s="155" t="n">
        <f aca="false">B759+7</f>
        <v>42014</v>
      </c>
      <c r="C760" s="237" t="n">
        <v>10</v>
      </c>
      <c r="D760" s="238" t="n">
        <v>0.1</v>
      </c>
    </row>
    <row r="761" customFormat="false" ht="11.25" hidden="false" customHeight="false" outlineLevel="0" collapsed="false">
      <c r="B761" s="155" t="n">
        <f aca="false">B760+7</f>
        <v>42021</v>
      </c>
      <c r="C761" s="237" t="n">
        <v>10</v>
      </c>
      <c r="D761" s="238" t="n">
        <v>0.1</v>
      </c>
    </row>
    <row r="762" customFormat="false" ht="11.25" hidden="false" customHeight="false" outlineLevel="0" collapsed="false">
      <c r="B762" s="155" t="n">
        <f aca="false">B761+7</f>
        <v>42028</v>
      </c>
      <c r="C762" s="237" t="n">
        <v>10</v>
      </c>
      <c r="D762" s="238" t="n">
        <v>0.1</v>
      </c>
    </row>
    <row r="763" customFormat="false" ht="11.25" hidden="false" customHeight="false" outlineLevel="0" collapsed="false">
      <c r="B763" s="155" t="n">
        <f aca="false">B762+7</f>
        <v>42035</v>
      </c>
      <c r="C763" s="237" t="n">
        <v>10</v>
      </c>
      <c r="D763" s="238" t="n">
        <v>0.1</v>
      </c>
    </row>
    <row r="764" customFormat="false" ht="11.25" hidden="false" customHeight="false" outlineLevel="0" collapsed="false">
      <c r="B764" s="155" t="n">
        <f aca="false">B763+7</f>
        <v>42042</v>
      </c>
      <c r="C764" s="237" t="n">
        <v>10</v>
      </c>
      <c r="D764" s="238" t="n">
        <v>0.1</v>
      </c>
    </row>
    <row r="765" customFormat="false" ht="11.25" hidden="false" customHeight="false" outlineLevel="0" collapsed="false">
      <c r="B765" s="155" t="n">
        <f aca="false">B764+7</f>
        <v>42049</v>
      </c>
      <c r="C765" s="237" t="n">
        <v>10</v>
      </c>
      <c r="D765" s="238" t="n">
        <v>0.1</v>
      </c>
    </row>
    <row r="766" customFormat="false" ht="11.25" hidden="false" customHeight="false" outlineLevel="0" collapsed="false">
      <c r="B766" s="155" t="n">
        <f aca="false">B765+7</f>
        <v>42056</v>
      </c>
      <c r="C766" s="237" t="n">
        <v>10</v>
      </c>
      <c r="D766" s="238" t="n">
        <v>0.1</v>
      </c>
    </row>
    <row r="767" customFormat="false" ht="11.25" hidden="false" customHeight="false" outlineLevel="0" collapsed="false">
      <c r="B767" s="155" t="n">
        <f aca="false">B766+7</f>
        <v>42063</v>
      </c>
      <c r="C767" s="237" t="n">
        <v>10</v>
      </c>
      <c r="D767" s="238" t="n">
        <v>0.1</v>
      </c>
    </row>
    <row r="768" customFormat="false" ht="11.25" hidden="false" customHeight="false" outlineLevel="0" collapsed="false">
      <c r="B768" s="155" t="n">
        <f aca="false">B767+7</f>
        <v>42070</v>
      </c>
      <c r="C768" s="237" t="n">
        <v>10</v>
      </c>
      <c r="D768" s="238" t="n">
        <v>0.1</v>
      </c>
    </row>
    <row r="769" customFormat="false" ht="11.25" hidden="false" customHeight="false" outlineLevel="0" collapsed="false">
      <c r="B769" s="155" t="n">
        <f aca="false">B768+7</f>
        <v>42077</v>
      </c>
      <c r="C769" s="237" t="n">
        <v>10</v>
      </c>
      <c r="D769" s="238" t="n">
        <v>0.1</v>
      </c>
    </row>
    <row r="770" customFormat="false" ht="11.25" hidden="false" customHeight="false" outlineLevel="0" collapsed="false">
      <c r="B770" s="155" t="n">
        <f aca="false">B769+7</f>
        <v>42084</v>
      </c>
      <c r="C770" s="237" t="n">
        <v>10</v>
      </c>
      <c r="D770" s="238" t="n">
        <v>0.1</v>
      </c>
    </row>
    <row r="771" customFormat="false" ht="11.25" hidden="false" customHeight="false" outlineLevel="0" collapsed="false">
      <c r="B771" s="155" t="n">
        <f aca="false">B770+7</f>
        <v>42091</v>
      </c>
      <c r="C771" s="237" t="n">
        <v>10</v>
      </c>
      <c r="D771" s="238" t="n">
        <v>0.1</v>
      </c>
    </row>
    <row r="772" customFormat="false" ht="11.25" hidden="false" customHeight="false" outlineLevel="0" collapsed="false">
      <c r="B772" s="155" t="n">
        <f aca="false">B771+7</f>
        <v>42098</v>
      </c>
      <c r="C772" s="237" t="n">
        <v>10</v>
      </c>
      <c r="D772" s="238" t="n">
        <v>0.1</v>
      </c>
    </row>
    <row r="773" customFormat="false" ht="11.25" hidden="false" customHeight="false" outlineLevel="0" collapsed="false">
      <c r="B773" s="155" t="n">
        <f aca="false">B772+7</f>
        <v>42105</v>
      </c>
      <c r="C773" s="237" t="n">
        <v>10</v>
      </c>
      <c r="D773" s="238" t="n">
        <v>0.1</v>
      </c>
    </row>
    <row r="774" customFormat="false" ht="11.25" hidden="false" customHeight="false" outlineLevel="0" collapsed="false">
      <c r="B774" s="155" t="n">
        <f aca="false">B773+7</f>
        <v>42112</v>
      </c>
      <c r="C774" s="237" t="n">
        <v>10</v>
      </c>
      <c r="D774" s="238" t="n">
        <v>0.1</v>
      </c>
    </row>
    <row r="775" customFormat="false" ht="11.25" hidden="false" customHeight="false" outlineLevel="0" collapsed="false">
      <c r="B775" s="155" t="n">
        <f aca="false">B774+7</f>
        <v>42119</v>
      </c>
      <c r="C775" s="237" t="n">
        <v>10</v>
      </c>
      <c r="D775" s="238" t="n">
        <v>0.1</v>
      </c>
    </row>
    <row r="776" customFormat="false" ht="11.25" hidden="false" customHeight="false" outlineLevel="0" collapsed="false">
      <c r="B776" s="155" t="n">
        <f aca="false">B775+7</f>
        <v>42126</v>
      </c>
      <c r="C776" s="237" t="n">
        <v>10</v>
      </c>
      <c r="D776" s="238" t="n">
        <v>0.1</v>
      </c>
    </row>
    <row r="777" customFormat="false" ht="11.25" hidden="false" customHeight="false" outlineLevel="0" collapsed="false">
      <c r="B777" s="155" t="n">
        <f aca="false">B776+7</f>
        <v>42133</v>
      </c>
      <c r="C777" s="237" t="n">
        <v>10</v>
      </c>
      <c r="D777" s="238" t="n">
        <v>0.1</v>
      </c>
    </row>
    <row r="778" customFormat="false" ht="11.25" hidden="false" customHeight="false" outlineLevel="0" collapsed="false">
      <c r="B778" s="155" t="n">
        <f aca="false">B777+7</f>
        <v>42140</v>
      </c>
      <c r="C778" s="237" t="n">
        <v>10</v>
      </c>
      <c r="D778" s="238" t="n">
        <v>0.1</v>
      </c>
    </row>
    <row r="779" customFormat="false" ht="11.25" hidden="false" customHeight="false" outlineLevel="0" collapsed="false">
      <c r="B779" s="155" t="n">
        <f aca="false">B778+7</f>
        <v>42147</v>
      </c>
      <c r="C779" s="237" t="n">
        <v>10</v>
      </c>
      <c r="D779" s="238" t="n">
        <v>0.1</v>
      </c>
    </row>
    <row r="780" customFormat="false" ht="11.25" hidden="false" customHeight="false" outlineLevel="0" collapsed="false">
      <c r="B780" s="155" t="n">
        <f aca="false">B779+7</f>
        <v>42154</v>
      </c>
      <c r="C780" s="237" t="n">
        <v>10</v>
      </c>
      <c r="D780" s="238" t="n">
        <v>0.1</v>
      </c>
    </row>
    <row r="781" customFormat="false" ht="11.25" hidden="false" customHeight="false" outlineLevel="0" collapsed="false">
      <c r="B781" s="155" t="n">
        <f aca="false">B780+7</f>
        <v>42161</v>
      </c>
      <c r="C781" s="237" t="n">
        <v>10</v>
      </c>
      <c r="D781" s="238" t="n">
        <v>0.1</v>
      </c>
    </row>
    <row r="782" customFormat="false" ht="11.25" hidden="false" customHeight="false" outlineLevel="0" collapsed="false">
      <c r="B782" s="155" t="n">
        <f aca="false">B781+7</f>
        <v>42168</v>
      </c>
      <c r="C782" s="237" t="n">
        <v>10</v>
      </c>
      <c r="D782" s="238" t="n">
        <v>0.1</v>
      </c>
    </row>
    <row r="783" customFormat="false" ht="11.25" hidden="false" customHeight="false" outlineLevel="0" collapsed="false">
      <c r="B783" s="155" t="n">
        <f aca="false">B782+7</f>
        <v>42175</v>
      </c>
      <c r="C783" s="237" t="n">
        <v>10</v>
      </c>
      <c r="D783" s="238" t="n">
        <v>0.1</v>
      </c>
    </row>
    <row r="784" customFormat="false" ht="11.25" hidden="false" customHeight="false" outlineLevel="0" collapsed="false">
      <c r="B784" s="155" t="n">
        <f aca="false">B783+7</f>
        <v>42182</v>
      </c>
      <c r="C784" s="237" t="n">
        <v>10</v>
      </c>
      <c r="D784" s="238" t="n">
        <v>0.1</v>
      </c>
    </row>
    <row r="785" customFormat="false" ht="11.25" hidden="false" customHeight="false" outlineLevel="0" collapsed="false">
      <c r="B785" s="155" t="n">
        <f aca="false">B784+7</f>
        <v>42189</v>
      </c>
      <c r="C785" s="237" t="n">
        <v>10</v>
      </c>
      <c r="D785" s="238" t="n">
        <v>0.1</v>
      </c>
    </row>
    <row r="786" customFormat="false" ht="11.25" hidden="false" customHeight="false" outlineLevel="0" collapsed="false">
      <c r="B786" s="155" t="n">
        <f aca="false">B785+7</f>
        <v>42196</v>
      </c>
      <c r="C786" s="237" t="n">
        <v>10</v>
      </c>
      <c r="D786" s="238" t="n">
        <v>0.1</v>
      </c>
    </row>
    <row r="787" customFormat="false" ht="11.25" hidden="false" customHeight="false" outlineLevel="0" collapsed="false">
      <c r="B787" s="155" t="n">
        <f aca="false">B786+7</f>
        <v>42203</v>
      </c>
      <c r="C787" s="237" t="n">
        <v>10</v>
      </c>
      <c r="D787" s="238" t="n">
        <v>0.1</v>
      </c>
    </row>
    <row r="788" customFormat="false" ht="11.25" hidden="false" customHeight="false" outlineLevel="0" collapsed="false">
      <c r="B788" s="155" t="n">
        <f aca="false">B787+7</f>
        <v>42210</v>
      </c>
      <c r="C788" s="237" t="n">
        <v>10</v>
      </c>
      <c r="D788" s="238" t="n">
        <v>0.1</v>
      </c>
    </row>
    <row r="789" customFormat="false" ht="11.25" hidden="false" customHeight="false" outlineLevel="0" collapsed="false">
      <c r="B789" s="155" t="n">
        <f aca="false">B788+7</f>
        <v>42217</v>
      </c>
      <c r="C789" s="237" t="n">
        <v>10</v>
      </c>
      <c r="D789" s="238" t="n">
        <v>0.1</v>
      </c>
    </row>
    <row r="790" customFormat="false" ht="11.25" hidden="false" customHeight="false" outlineLevel="0" collapsed="false">
      <c r="B790" s="155" t="n">
        <f aca="false">B789+7</f>
        <v>42224</v>
      </c>
      <c r="C790" s="237" t="n">
        <v>10</v>
      </c>
      <c r="D790" s="238" t="n">
        <v>0.1</v>
      </c>
    </row>
    <row r="791" customFormat="false" ht="11.25" hidden="false" customHeight="false" outlineLevel="0" collapsed="false">
      <c r="B791" s="155" t="n">
        <f aca="false">B790+7</f>
        <v>42231</v>
      </c>
      <c r="C791" s="237" t="n">
        <v>10</v>
      </c>
      <c r="D791" s="238" t="n">
        <v>0.1</v>
      </c>
    </row>
    <row r="792" customFormat="false" ht="11.25" hidden="false" customHeight="false" outlineLevel="0" collapsed="false">
      <c r="B792" s="155" t="n">
        <f aca="false">B791+7</f>
        <v>42238</v>
      </c>
      <c r="C792" s="237" t="n">
        <v>10</v>
      </c>
      <c r="D792" s="238" t="n">
        <v>0.1</v>
      </c>
    </row>
    <row r="793" customFormat="false" ht="11.25" hidden="false" customHeight="false" outlineLevel="0" collapsed="false">
      <c r="B793" s="155" t="n">
        <f aca="false">B792+7</f>
        <v>42245</v>
      </c>
      <c r="C793" s="237" t="n">
        <v>10</v>
      </c>
      <c r="D793" s="238" t="n">
        <v>0.1</v>
      </c>
    </row>
    <row r="794" customFormat="false" ht="11.25" hidden="false" customHeight="false" outlineLevel="0" collapsed="false">
      <c r="B794" s="155" t="n">
        <f aca="false">B793+7</f>
        <v>42252</v>
      </c>
      <c r="C794" s="237" t="n">
        <v>10</v>
      </c>
      <c r="D794" s="238" t="n">
        <v>0.1</v>
      </c>
    </row>
    <row r="795" customFormat="false" ht="11.25" hidden="false" customHeight="false" outlineLevel="0" collapsed="false">
      <c r="B795" s="155" t="n">
        <f aca="false">B794+7</f>
        <v>42259</v>
      </c>
      <c r="C795" s="237" t="n">
        <v>10</v>
      </c>
      <c r="D795" s="238" t="n">
        <v>0.1</v>
      </c>
    </row>
    <row r="796" customFormat="false" ht="11.25" hidden="false" customHeight="false" outlineLevel="0" collapsed="false">
      <c r="B796" s="155" t="n">
        <f aca="false">B795+7</f>
        <v>42266</v>
      </c>
      <c r="C796" s="237" t="n">
        <v>10</v>
      </c>
      <c r="D796" s="238" t="n">
        <v>0.1</v>
      </c>
    </row>
    <row r="797" customFormat="false" ht="11.25" hidden="false" customHeight="false" outlineLevel="0" collapsed="false">
      <c r="B797" s="155" t="n">
        <f aca="false">B796+7</f>
        <v>42273</v>
      </c>
      <c r="C797" s="237" t="n">
        <v>10</v>
      </c>
      <c r="D797" s="238" t="n">
        <v>0.1</v>
      </c>
    </row>
    <row r="798" customFormat="false" ht="11.25" hidden="false" customHeight="false" outlineLevel="0" collapsed="false">
      <c r="B798" s="155" t="n">
        <f aca="false">B797+7</f>
        <v>42280</v>
      </c>
      <c r="C798" s="237" t="n">
        <v>10</v>
      </c>
      <c r="D798" s="238" t="n">
        <v>0.1</v>
      </c>
    </row>
    <row r="799" customFormat="false" ht="11.25" hidden="false" customHeight="false" outlineLevel="0" collapsed="false">
      <c r="B799" s="155" t="n">
        <f aca="false">B798+7</f>
        <v>42287</v>
      </c>
      <c r="C799" s="237" t="n">
        <v>10</v>
      </c>
      <c r="D799" s="238" t="n">
        <v>0.1</v>
      </c>
    </row>
    <row r="800" customFormat="false" ht="11.25" hidden="false" customHeight="false" outlineLevel="0" collapsed="false">
      <c r="B800" s="155" t="n">
        <f aca="false">B799+7</f>
        <v>42294</v>
      </c>
      <c r="C800" s="237" t="n">
        <v>10</v>
      </c>
      <c r="D800" s="238" t="n">
        <v>0.1</v>
      </c>
    </row>
    <row r="801" customFormat="false" ht="11.25" hidden="false" customHeight="false" outlineLevel="0" collapsed="false">
      <c r="B801" s="155" t="n">
        <f aca="false">B800+7</f>
        <v>42301</v>
      </c>
      <c r="C801" s="237" t="n">
        <v>10</v>
      </c>
      <c r="D801" s="238" t="n">
        <v>0.1</v>
      </c>
    </row>
    <row r="802" customFormat="false" ht="11.25" hidden="false" customHeight="false" outlineLevel="0" collapsed="false">
      <c r="B802" s="155" t="n">
        <f aca="false">B801+7</f>
        <v>42308</v>
      </c>
      <c r="C802" s="237" t="n">
        <v>10</v>
      </c>
      <c r="D802" s="238" t="n">
        <v>0.1</v>
      </c>
    </row>
    <row r="803" customFormat="false" ht="11.25" hidden="false" customHeight="false" outlineLevel="0" collapsed="false">
      <c r="B803" s="155" t="n">
        <f aca="false">B802+7</f>
        <v>42315</v>
      </c>
      <c r="C803" s="237" t="n">
        <v>10</v>
      </c>
      <c r="D803" s="238" t="n">
        <v>0.1</v>
      </c>
    </row>
    <row r="804" customFormat="false" ht="11.25" hidden="false" customHeight="false" outlineLevel="0" collapsed="false">
      <c r="B804" s="155" t="n">
        <f aca="false">B803+7</f>
        <v>42322</v>
      </c>
      <c r="C804" s="237" t="n">
        <v>10</v>
      </c>
      <c r="D804" s="238" t="n">
        <v>0.1</v>
      </c>
    </row>
    <row r="805" customFormat="false" ht="11.25" hidden="false" customHeight="false" outlineLevel="0" collapsed="false">
      <c r="B805" s="155" t="n">
        <f aca="false">B804+7</f>
        <v>42329</v>
      </c>
      <c r="C805" s="237" t="n">
        <v>10</v>
      </c>
      <c r="D805" s="238" t="n">
        <v>0.1</v>
      </c>
    </row>
    <row r="806" customFormat="false" ht="11.25" hidden="false" customHeight="false" outlineLevel="0" collapsed="false">
      <c r="B806" s="155" t="n">
        <f aca="false">B805+7</f>
        <v>42336</v>
      </c>
      <c r="C806" s="237" t="n">
        <v>10</v>
      </c>
      <c r="D806" s="238" t="n">
        <v>0.1</v>
      </c>
    </row>
    <row r="807" customFormat="false" ht="11.25" hidden="false" customHeight="false" outlineLevel="0" collapsed="false">
      <c r="B807" s="155" t="n">
        <f aca="false">B806+7</f>
        <v>42343</v>
      </c>
      <c r="C807" s="237" t="n">
        <v>10</v>
      </c>
      <c r="D807" s="238" t="n">
        <v>0.1</v>
      </c>
    </row>
    <row r="808" customFormat="false" ht="11.25" hidden="false" customHeight="false" outlineLevel="0" collapsed="false">
      <c r="B808" s="155" t="n">
        <f aca="false">B807+7</f>
        <v>42350</v>
      </c>
      <c r="C808" s="237" t="n">
        <v>10</v>
      </c>
      <c r="D808" s="238" t="n">
        <v>0.1</v>
      </c>
    </row>
    <row r="809" customFormat="false" ht="11.25" hidden="false" customHeight="false" outlineLevel="0" collapsed="false">
      <c r="B809" s="155" t="n">
        <f aca="false">B808+7</f>
        <v>42357</v>
      </c>
      <c r="C809" s="237" t="n">
        <v>10</v>
      </c>
      <c r="D809" s="238" t="n">
        <v>0.1</v>
      </c>
    </row>
    <row r="810" customFormat="false" ht="11.25" hidden="false" customHeight="false" outlineLevel="0" collapsed="false">
      <c r="B810" s="155" t="n">
        <f aca="false">B809+7</f>
        <v>42364</v>
      </c>
      <c r="C810" s="237" t="n">
        <v>10</v>
      </c>
      <c r="D810" s="238" t="n">
        <v>0.1</v>
      </c>
    </row>
    <row r="811" customFormat="false" ht="11.25" hidden="false" customHeight="false" outlineLevel="0" collapsed="false">
      <c r="B811" s="155" t="n">
        <f aca="false">B810+7</f>
        <v>42371</v>
      </c>
      <c r="C811" s="237" t="n">
        <v>10</v>
      </c>
      <c r="D811" s="238" t="n">
        <v>0.1</v>
      </c>
    </row>
    <row r="812" customFormat="false" ht="11.25" hidden="false" customHeight="false" outlineLevel="0" collapsed="false">
      <c r="B812" s="155" t="n">
        <f aca="false">B811+7</f>
        <v>42378</v>
      </c>
      <c r="C812" s="237" t="n">
        <v>10</v>
      </c>
      <c r="D812" s="238" t="n">
        <v>0.1</v>
      </c>
    </row>
    <row r="813" customFormat="false" ht="11.25" hidden="false" customHeight="false" outlineLevel="0" collapsed="false">
      <c r="B813" s="155" t="n">
        <f aca="false">B812+7</f>
        <v>42385</v>
      </c>
      <c r="C813" s="237" t="n">
        <v>10</v>
      </c>
      <c r="D813" s="238" t="n">
        <v>0.1</v>
      </c>
    </row>
    <row r="814" customFormat="false" ht="11.25" hidden="false" customHeight="false" outlineLevel="0" collapsed="false">
      <c r="B814" s="155" t="n">
        <f aca="false">B813+7</f>
        <v>42392</v>
      </c>
      <c r="C814" s="237" t="n">
        <v>10</v>
      </c>
      <c r="D814" s="238" t="n">
        <v>0.1</v>
      </c>
    </row>
    <row r="815" customFormat="false" ht="11.25" hidden="false" customHeight="false" outlineLevel="0" collapsed="false">
      <c r="B815" s="155" t="n">
        <f aca="false">B814+7</f>
        <v>42399</v>
      </c>
      <c r="C815" s="237" t="n">
        <v>10</v>
      </c>
      <c r="D815" s="238" t="n">
        <v>0.1</v>
      </c>
    </row>
    <row r="816" customFormat="false" ht="11.25" hidden="false" customHeight="false" outlineLevel="0" collapsed="false">
      <c r="B816" s="155" t="n">
        <f aca="false">B815+7</f>
        <v>42406</v>
      </c>
      <c r="C816" s="237" t="n">
        <v>10</v>
      </c>
      <c r="D816" s="238" t="n">
        <v>0.1</v>
      </c>
    </row>
    <row r="817" customFormat="false" ht="11.25" hidden="false" customHeight="false" outlineLevel="0" collapsed="false">
      <c r="B817" s="155" t="n">
        <f aca="false">B816+7</f>
        <v>42413</v>
      </c>
      <c r="C817" s="237" t="n">
        <v>10</v>
      </c>
      <c r="D817" s="238" t="n">
        <v>0.1</v>
      </c>
    </row>
    <row r="818" customFormat="false" ht="11.25" hidden="false" customHeight="false" outlineLevel="0" collapsed="false">
      <c r="B818" s="155" t="n">
        <f aca="false">B817+7</f>
        <v>42420</v>
      </c>
      <c r="C818" s="237" t="n">
        <v>10</v>
      </c>
      <c r="D818" s="238" t="n">
        <v>0.1</v>
      </c>
    </row>
    <row r="819" customFormat="false" ht="11.25" hidden="false" customHeight="false" outlineLevel="0" collapsed="false">
      <c r="B819" s="155" t="n">
        <f aca="false">B818+7</f>
        <v>42427</v>
      </c>
      <c r="C819" s="237" t="n">
        <v>10</v>
      </c>
      <c r="D819" s="238" t="n">
        <v>0.1</v>
      </c>
    </row>
    <row r="820" customFormat="false" ht="11.25" hidden="false" customHeight="false" outlineLevel="0" collapsed="false">
      <c r="B820" s="155" t="n">
        <f aca="false">B819+7</f>
        <v>42434</v>
      </c>
      <c r="C820" s="237" t="n">
        <v>10</v>
      </c>
      <c r="D820" s="238" t="n">
        <v>0.1</v>
      </c>
    </row>
    <row r="821" customFormat="false" ht="11.25" hidden="false" customHeight="false" outlineLevel="0" collapsed="false">
      <c r="B821" s="155" t="n">
        <f aca="false">B820+7</f>
        <v>42441</v>
      </c>
      <c r="C821" s="237" t="n">
        <v>10</v>
      </c>
      <c r="D821" s="238" t="n">
        <v>0.1</v>
      </c>
    </row>
    <row r="822" customFormat="false" ht="11.25" hidden="false" customHeight="false" outlineLevel="0" collapsed="false">
      <c r="B822" s="155" t="n">
        <f aca="false">B821+7</f>
        <v>42448</v>
      </c>
      <c r="C822" s="237" t="n">
        <v>10</v>
      </c>
      <c r="D822" s="238" t="n">
        <v>0.1</v>
      </c>
    </row>
    <row r="823" customFormat="false" ht="11.25" hidden="false" customHeight="false" outlineLevel="0" collapsed="false">
      <c r="B823" s="155" t="n">
        <f aca="false">B822+7</f>
        <v>42455</v>
      </c>
      <c r="C823" s="237" t="n">
        <v>10</v>
      </c>
      <c r="D823" s="238" t="n">
        <v>0.1</v>
      </c>
    </row>
    <row r="824" customFormat="false" ht="11.25" hidden="false" customHeight="false" outlineLevel="0" collapsed="false">
      <c r="B824" s="155" t="n">
        <f aca="false">B823+7</f>
        <v>42462</v>
      </c>
      <c r="C824" s="237" t="n">
        <v>10</v>
      </c>
      <c r="D824" s="238" t="n">
        <v>0.1</v>
      </c>
    </row>
    <row r="825" customFormat="false" ht="11.25" hidden="false" customHeight="false" outlineLevel="0" collapsed="false">
      <c r="B825" s="155" t="n">
        <f aca="false">B824+7</f>
        <v>42469</v>
      </c>
      <c r="C825" s="237" t="n">
        <v>10</v>
      </c>
      <c r="D825" s="238" t="n">
        <v>0.1</v>
      </c>
    </row>
    <row r="826" customFormat="false" ht="11.25" hidden="false" customHeight="false" outlineLevel="0" collapsed="false">
      <c r="B826" s="155" t="n">
        <f aca="false">B825+7</f>
        <v>42476</v>
      </c>
      <c r="C826" s="237" t="n">
        <v>10</v>
      </c>
      <c r="D826" s="238" t="n">
        <v>0.1</v>
      </c>
    </row>
    <row r="827" customFormat="false" ht="11.25" hidden="false" customHeight="false" outlineLevel="0" collapsed="false">
      <c r="B827" s="155" t="n">
        <f aca="false">B826+7</f>
        <v>42483</v>
      </c>
      <c r="C827" s="237" t="n">
        <v>10</v>
      </c>
      <c r="D827" s="238" t="n">
        <v>0.1</v>
      </c>
    </row>
    <row r="828" customFormat="false" ht="11.25" hidden="false" customHeight="false" outlineLevel="0" collapsed="false">
      <c r="B828" s="155" t="n">
        <f aca="false">B827+7</f>
        <v>42490</v>
      </c>
      <c r="C828" s="237" t="n">
        <v>10</v>
      </c>
      <c r="D828" s="238" t="n">
        <v>0.1</v>
      </c>
    </row>
    <row r="829" customFormat="false" ht="11.25" hidden="false" customHeight="false" outlineLevel="0" collapsed="false">
      <c r="B829" s="155" t="n">
        <f aca="false">B828+7</f>
        <v>42497</v>
      </c>
      <c r="C829" s="237" t="n">
        <v>10</v>
      </c>
      <c r="D829" s="238" t="n">
        <v>0.1</v>
      </c>
    </row>
    <row r="830" customFormat="false" ht="11.25" hidden="false" customHeight="false" outlineLevel="0" collapsed="false">
      <c r="B830" s="155" t="n">
        <f aca="false">B829+7</f>
        <v>42504</v>
      </c>
      <c r="C830" s="237" t="n">
        <v>10</v>
      </c>
      <c r="D830" s="238" t="n">
        <v>0.1</v>
      </c>
    </row>
    <row r="831" customFormat="false" ht="11.25" hidden="false" customHeight="false" outlineLevel="0" collapsed="false">
      <c r="B831" s="155" t="n">
        <f aca="false">B830+7</f>
        <v>42511</v>
      </c>
      <c r="C831" s="237" t="n">
        <v>10</v>
      </c>
      <c r="D831" s="238" t="n">
        <v>0.1</v>
      </c>
    </row>
    <row r="832" customFormat="false" ht="11.25" hidden="false" customHeight="false" outlineLevel="0" collapsed="false">
      <c r="B832" s="155" t="n">
        <f aca="false">B831+7</f>
        <v>42518</v>
      </c>
      <c r="C832" s="237" t="n">
        <v>10</v>
      </c>
      <c r="D832" s="238" t="n">
        <v>0.1</v>
      </c>
    </row>
    <row r="833" customFormat="false" ht="11.25" hidden="false" customHeight="false" outlineLevel="0" collapsed="false">
      <c r="B833" s="155" t="n">
        <f aca="false">B832+7</f>
        <v>42525</v>
      </c>
      <c r="C833" s="237" t="n">
        <v>10</v>
      </c>
      <c r="D833" s="238" t="n">
        <v>0.1</v>
      </c>
    </row>
    <row r="834" customFormat="false" ht="11.25" hidden="false" customHeight="false" outlineLevel="0" collapsed="false">
      <c r="B834" s="155" t="n">
        <f aca="false">B833+7</f>
        <v>42532</v>
      </c>
      <c r="C834" s="237" t="n">
        <v>10</v>
      </c>
      <c r="D834" s="238" t="n">
        <v>0.1</v>
      </c>
    </row>
    <row r="835" customFormat="false" ht="11.25" hidden="false" customHeight="false" outlineLevel="0" collapsed="false">
      <c r="B835" s="155" t="n">
        <f aca="false">B834+7</f>
        <v>42539</v>
      </c>
      <c r="C835" s="237" t="n">
        <v>10</v>
      </c>
      <c r="D835" s="238" t="n">
        <v>0.1</v>
      </c>
    </row>
    <row r="836" customFormat="false" ht="11.25" hidden="false" customHeight="false" outlineLevel="0" collapsed="false">
      <c r="B836" s="155" t="n">
        <f aca="false">B835+7</f>
        <v>42546</v>
      </c>
      <c r="C836" s="237" t="n">
        <v>10</v>
      </c>
      <c r="D836" s="238" t="n">
        <v>0.1</v>
      </c>
    </row>
    <row r="837" customFormat="false" ht="11.25" hidden="false" customHeight="false" outlineLevel="0" collapsed="false">
      <c r="B837" s="155" t="n">
        <f aca="false">B836+7</f>
        <v>42553</v>
      </c>
      <c r="C837" s="237" t="n">
        <v>10</v>
      </c>
      <c r="D837" s="238" t="n">
        <v>0.1</v>
      </c>
    </row>
    <row r="838" customFormat="false" ht="11.25" hidden="false" customHeight="false" outlineLevel="0" collapsed="false">
      <c r="B838" s="155" t="n">
        <f aca="false">B837+7</f>
        <v>42560</v>
      </c>
      <c r="C838" s="237" t="n">
        <v>10</v>
      </c>
      <c r="D838" s="238" t="n">
        <v>0.1</v>
      </c>
    </row>
    <row r="839" customFormat="false" ht="11.25" hidden="false" customHeight="false" outlineLevel="0" collapsed="false">
      <c r="B839" s="155" t="n">
        <f aca="false">B838+7</f>
        <v>42567</v>
      </c>
      <c r="C839" s="237" t="n">
        <v>10</v>
      </c>
      <c r="D839" s="238" t="n">
        <v>0.1</v>
      </c>
    </row>
    <row r="840" customFormat="false" ht="11.25" hidden="false" customHeight="false" outlineLevel="0" collapsed="false">
      <c r="B840" s="155" t="n">
        <f aca="false">B839+7</f>
        <v>42574</v>
      </c>
      <c r="C840" s="237" t="n">
        <v>10</v>
      </c>
      <c r="D840" s="238" t="n">
        <v>0.1</v>
      </c>
    </row>
    <row r="841" customFormat="false" ht="11.25" hidden="false" customHeight="false" outlineLevel="0" collapsed="false">
      <c r="B841" s="155" t="n">
        <f aca="false">B840+7</f>
        <v>42581</v>
      </c>
      <c r="C841" s="237" t="n">
        <v>10</v>
      </c>
      <c r="D841" s="238" t="n">
        <v>0.1</v>
      </c>
    </row>
    <row r="842" customFormat="false" ht="11.25" hidden="false" customHeight="false" outlineLevel="0" collapsed="false">
      <c r="B842" s="155" t="n">
        <f aca="false">B841+7</f>
        <v>42588</v>
      </c>
      <c r="C842" s="237" t="n">
        <v>10</v>
      </c>
      <c r="D842" s="238" t="n">
        <v>0.1</v>
      </c>
    </row>
    <row r="843" customFormat="false" ht="11.25" hidden="false" customHeight="false" outlineLevel="0" collapsed="false">
      <c r="B843" s="155" t="n">
        <f aca="false">B842+7</f>
        <v>42595</v>
      </c>
      <c r="C843" s="237" t="n">
        <v>10</v>
      </c>
      <c r="D843" s="238" t="n">
        <v>0.1</v>
      </c>
    </row>
    <row r="844" customFormat="false" ht="11.25" hidden="false" customHeight="false" outlineLevel="0" collapsed="false">
      <c r="B844" s="155" t="n">
        <f aca="false">B843+7</f>
        <v>42602</v>
      </c>
      <c r="C844" s="237" t="n">
        <v>10</v>
      </c>
      <c r="D844" s="238" t="n">
        <v>0.1</v>
      </c>
    </row>
    <row r="845" customFormat="false" ht="11.25" hidden="false" customHeight="false" outlineLevel="0" collapsed="false">
      <c r="B845" s="155" t="n">
        <f aca="false">B844+7</f>
        <v>42609</v>
      </c>
      <c r="C845" s="237" t="n">
        <v>10</v>
      </c>
      <c r="D845" s="238" t="n">
        <v>0.1</v>
      </c>
    </row>
    <row r="846" customFormat="false" ht="11.25" hidden="false" customHeight="false" outlineLevel="0" collapsed="false">
      <c r="B846" s="155" t="n">
        <f aca="false">B845+7</f>
        <v>42616</v>
      </c>
      <c r="C846" s="237" t="n">
        <v>10</v>
      </c>
      <c r="D846" s="238" t="n">
        <v>0.1</v>
      </c>
    </row>
    <row r="847" customFormat="false" ht="11.25" hidden="false" customHeight="false" outlineLevel="0" collapsed="false">
      <c r="B847" s="155" t="n">
        <f aca="false">B846+7</f>
        <v>42623</v>
      </c>
      <c r="C847" s="237" t="n">
        <v>10</v>
      </c>
      <c r="D847" s="238" t="n">
        <v>0.1</v>
      </c>
    </row>
    <row r="848" customFormat="false" ht="11.25" hidden="false" customHeight="false" outlineLevel="0" collapsed="false">
      <c r="B848" s="155" t="n">
        <f aca="false">B847+7</f>
        <v>42630</v>
      </c>
      <c r="C848" s="237" t="n">
        <v>10</v>
      </c>
      <c r="D848" s="238" t="n">
        <v>0.1</v>
      </c>
    </row>
    <row r="849" customFormat="false" ht="11.25" hidden="false" customHeight="false" outlineLevel="0" collapsed="false">
      <c r="B849" s="155" t="n">
        <f aca="false">B848+7</f>
        <v>42637</v>
      </c>
      <c r="C849" s="237" t="n">
        <v>10</v>
      </c>
      <c r="D849" s="238" t="n">
        <v>0.1</v>
      </c>
    </row>
    <row r="850" customFormat="false" ht="11.25" hidden="false" customHeight="false" outlineLevel="0" collapsed="false">
      <c r="B850" s="155" t="n">
        <f aca="false">B849+7</f>
        <v>42644</v>
      </c>
      <c r="C850" s="237" t="n">
        <v>10</v>
      </c>
      <c r="D850" s="238" t="n">
        <v>0.1</v>
      </c>
    </row>
    <row r="851" customFormat="false" ht="11.25" hidden="false" customHeight="false" outlineLevel="0" collapsed="false">
      <c r="B851" s="155" t="n">
        <f aca="false">B850+7</f>
        <v>42651</v>
      </c>
      <c r="C851" s="237" t="n">
        <v>10</v>
      </c>
      <c r="D851" s="238" t="n">
        <v>0.1</v>
      </c>
    </row>
    <row r="852" customFormat="false" ht="11.25" hidden="false" customHeight="false" outlineLevel="0" collapsed="false">
      <c r="B852" s="155" t="n">
        <f aca="false">B851+7</f>
        <v>42658</v>
      </c>
      <c r="C852" s="237" t="n">
        <v>10</v>
      </c>
      <c r="D852" s="238" t="n">
        <v>0.1</v>
      </c>
    </row>
    <row r="853" customFormat="false" ht="11.25" hidden="false" customHeight="false" outlineLevel="0" collapsed="false">
      <c r="B853" s="155" t="n">
        <f aca="false">B852+7</f>
        <v>42665</v>
      </c>
      <c r="C853" s="237" t="n">
        <v>10</v>
      </c>
      <c r="D853" s="238" t="n">
        <v>0.1</v>
      </c>
    </row>
    <row r="854" customFormat="false" ht="11.25" hidden="false" customHeight="false" outlineLevel="0" collapsed="false">
      <c r="B854" s="155" t="n">
        <f aca="false">B853+7</f>
        <v>42672</v>
      </c>
      <c r="C854" s="237" t="n">
        <v>10</v>
      </c>
      <c r="D854" s="238" t="n">
        <v>0.1</v>
      </c>
    </row>
    <row r="855" customFormat="false" ht="11.25" hidden="false" customHeight="false" outlineLevel="0" collapsed="false">
      <c r="B855" s="155" t="n">
        <f aca="false">B854+7</f>
        <v>42679</v>
      </c>
      <c r="C855" s="237" t="n">
        <v>10</v>
      </c>
      <c r="D855" s="238" t="n">
        <v>0.1</v>
      </c>
    </row>
    <row r="856" customFormat="false" ht="11.25" hidden="false" customHeight="false" outlineLevel="0" collapsed="false">
      <c r="B856" s="155" t="n">
        <f aca="false">B855+7</f>
        <v>42686</v>
      </c>
      <c r="C856" s="237" t="n">
        <v>10</v>
      </c>
      <c r="D856" s="238" t="n">
        <v>0.1</v>
      </c>
    </row>
    <row r="857" customFormat="false" ht="11.25" hidden="false" customHeight="false" outlineLevel="0" collapsed="false">
      <c r="B857" s="155" t="n">
        <f aca="false">B856+7</f>
        <v>42693</v>
      </c>
      <c r="C857" s="237" t="n">
        <v>10</v>
      </c>
      <c r="D857" s="238" t="n">
        <v>0.1</v>
      </c>
    </row>
    <row r="858" customFormat="false" ht="11.25" hidden="false" customHeight="false" outlineLevel="0" collapsed="false">
      <c r="B858" s="155" t="n">
        <f aca="false">B857+7</f>
        <v>42700</v>
      </c>
      <c r="C858" s="237" t="n">
        <v>10</v>
      </c>
      <c r="D858" s="238" t="n">
        <v>0.1</v>
      </c>
    </row>
    <row r="859" customFormat="false" ht="11.25" hidden="false" customHeight="false" outlineLevel="0" collapsed="false">
      <c r="B859" s="155" t="n">
        <f aca="false">B858+7</f>
        <v>42707</v>
      </c>
      <c r="C859" s="237" t="n">
        <v>10</v>
      </c>
      <c r="D859" s="238" t="n">
        <v>0.1</v>
      </c>
    </row>
    <row r="860" customFormat="false" ht="11.25" hidden="false" customHeight="false" outlineLevel="0" collapsed="false">
      <c r="B860" s="155" t="n">
        <f aca="false">B859+7</f>
        <v>42714</v>
      </c>
      <c r="C860" s="237" t="n">
        <v>10</v>
      </c>
      <c r="D860" s="238" t="n">
        <v>0.1</v>
      </c>
    </row>
    <row r="861" customFormat="false" ht="11.25" hidden="false" customHeight="false" outlineLevel="0" collapsed="false">
      <c r="B861" s="155" t="n">
        <f aca="false">B860+7</f>
        <v>42721</v>
      </c>
      <c r="C861" s="237" t="n">
        <v>10</v>
      </c>
      <c r="D861" s="238" t="n">
        <v>0.1</v>
      </c>
    </row>
    <row r="862" customFormat="false" ht="11.25" hidden="false" customHeight="false" outlineLevel="0" collapsed="false">
      <c r="B862" s="155" t="n">
        <f aca="false">B861+7</f>
        <v>42728</v>
      </c>
      <c r="C862" s="237" t="n">
        <v>10</v>
      </c>
      <c r="D862" s="238" t="n">
        <v>0.1</v>
      </c>
    </row>
    <row r="863" customFormat="false" ht="11.25" hidden="false" customHeight="false" outlineLevel="0" collapsed="false">
      <c r="B863" s="155" t="n">
        <f aca="false">B862+7</f>
        <v>42735</v>
      </c>
      <c r="C863" s="237" t="n">
        <v>10</v>
      </c>
      <c r="D863" s="238" t="n">
        <v>0.1</v>
      </c>
    </row>
    <row r="864" customFormat="false" ht="11.25" hidden="false" customHeight="false" outlineLevel="0" collapsed="false">
      <c r="B864" s="155" t="n">
        <f aca="false">B863+7</f>
        <v>42742</v>
      </c>
      <c r="C864" s="237" t="n">
        <v>10</v>
      </c>
      <c r="D864" s="238" t="n">
        <v>0.1</v>
      </c>
    </row>
    <row r="865" customFormat="false" ht="11.25" hidden="false" customHeight="false" outlineLevel="0" collapsed="false">
      <c r="B865" s="155" t="n">
        <f aca="false">B864+7</f>
        <v>42749</v>
      </c>
      <c r="C865" s="237" t="n">
        <v>10</v>
      </c>
      <c r="D865" s="238" t="n">
        <v>0.1</v>
      </c>
    </row>
    <row r="866" customFormat="false" ht="11.25" hidden="false" customHeight="false" outlineLevel="0" collapsed="false">
      <c r="B866" s="155" t="n">
        <f aca="false">B865+7</f>
        <v>42756</v>
      </c>
      <c r="C866" s="237" t="n">
        <v>10</v>
      </c>
      <c r="D866" s="238" t="n">
        <v>0.1</v>
      </c>
    </row>
    <row r="867" customFormat="false" ht="11.25" hidden="false" customHeight="false" outlineLevel="0" collapsed="false">
      <c r="B867" s="155" t="n">
        <f aca="false">B866+7</f>
        <v>42763</v>
      </c>
      <c r="C867" s="237" t="n">
        <v>10</v>
      </c>
      <c r="D867" s="238" t="n">
        <v>0.1</v>
      </c>
    </row>
    <row r="868" customFormat="false" ht="11.25" hidden="false" customHeight="false" outlineLevel="0" collapsed="false">
      <c r="B868" s="155" t="n">
        <f aca="false">B867+7</f>
        <v>42770</v>
      </c>
      <c r="C868" s="237" t="n">
        <v>10</v>
      </c>
      <c r="D868" s="238" t="n">
        <v>0.1</v>
      </c>
    </row>
    <row r="869" customFormat="false" ht="11.25" hidden="false" customHeight="false" outlineLevel="0" collapsed="false">
      <c r="B869" s="155" t="n">
        <f aca="false">B868+7</f>
        <v>42777</v>
      </c>
      <c r="C869" s="237" t="n">
        <v>10</v>
      </c>
      <c r="D869" s="238" t="n">
        <v>0.1</v>
      </c>
    </row>
    <row r="870" customFormat="false" ht="11.25" hidden="false" customHeight="false" outlineLevel="0" collapsed="false">
      <c r="B870" s="155" t="n">
        <f aca="false">B869+7</f>
        <v>42784</v>
      </c>
      <c r="C870" s="237" t="n">
        <v>10</v>
      </c>
      <c r="D870" s="238" t="n">
        <v>0.1</v>
      </c>
    </row>
    <row r="871" customFormat="false" ht="11.25" hidden="false" customHeight="false" outlineLevel="0" collapsed="false">
      <c r="B871" s="155" t="n">
        <f aca="false">B870+7</f>
        <v>42791</v>
      </c>
      <c r="C871" s="237" t="n">
        <v>10</v>
      </c>
      <c r="D871" s="238" t="n">
        <v>0.1</v>
      </c>
    </row>
    <row r="872" customFormat="false" ht="11.25" hidden="false" customHeight="false" outlineLevel="0" collapsed="false">
      <c r="B872" s="155" t="n">
        <f aca="false">B871+7</f>
        <v>42798</v>
      </c>
      <c r="C872" s="237" t="n">
        <v>10</v>
      </c>
      <c r="D872" s="238" t="n">
        <v>0.1</v>
      </c>
    </row>
    <row r="873" customFormat="false" ht="11.25" hidden="false" customHeight="false" outlineLevel="0" collapsed="false">
      <c r="B873" s="155" t="n">
        <f aca="false">B872+7</f>
        <v>42805</v>
      </c>
      <c r="C873" s="237" t="n">
        <v>10</v>
      </c>
      <c r="D873" s="238" t="n">
        <v>0.1</v>
      </c>
    </row>
    <row r="874" customFormat="false" ht="11.25" hidden="false" customHeight="false" outlineLevel="0" collapsed="false">
      <c r="B874" s="155" t="n">
        <f aca="false">B873+7</f>
        <v>42812</v>
      </c>
      <c r="C874" s="237" t="n">
        <v>10</v>
      </c>
      <c r="D874" s="238" t="n">
        <v>0.1</v>
      </c>
    </row>
    <row r="875" customFormat="false" ht="11.25" hidden="false" customHeight="false" outlineLevel="0" collapsed="false">
      <c r="B875" s="155" t="n">
        <f aca="false">B874+7</f>
        <v>42819</v>
      </c>
      <c r="C875" s="237" t="n">
        <v>10</v>
      </c>
      <c r="D875" s="238" t="n">
        <v>0.1</v>
      </c>
    </row>
    <row r="876" customFormat="false" ht="11.25" hidden="false" customHeight="false" outlineLevel="0" collapsed="false">
      <c r="B876" s="155" t="n">
        <f aca="false">B875+7</f>
        <v>42826</v>
      </c>
      <c r="C876" s="237" t="n">
        <v>10</v>
      </c>
      <c r="D876" s="238" t="n">
        <v>0.1</v>
      </c>
    </row>
    <row r="877" customFormat="false" ht="11.25" hidden="false" customHeight="false" outlineLevel="0" collapsed="false">
      <c r="B877" s="155" t="n">
        <f aca="false">B876+7</f>
        <v>42833</v>
      </c>
      <c r="C877" s="237" t="n">
        <v>10</v>
      </c>
      <c r="D877" s="238" t="n">
        <v>0.1</v>
      </c>
    </row>
    <row r="878" customFormat="false" ht="11.25" hidden="false" customHeight="false" outlineLevel="0" collapsed="false">
      <c r="B878" s="155" t="n">
        <f aca="false">B877+7</f>
        <v>42840</v>
      </c>
      <c r="C878" s="237" t="n">
        <v>10</v>
      </c>
      <c r="D878" s="238" t="n">
        <v>0.1</v>
      </c>
    </row>
    <row r="879" customFormat="false" ht="11.25" hidden="false" customHeight="false" outlineLevel="0" collapsed="false">
      <c r="B879" s="155" t="n">
        <f aca="false">B878+7</f>
        <v>42847</v>
      </c>
      <c r="C879" s="237" t="n">
        <v>10</v>
      </c>
      <c r="D879" s="238" t="n">
        <v>0.1</v>
      </c>
    </row>
    <row r="880" customFormat="false" ht="11.25" hidden="false" customHeight="false" outlineLevel="0" collapsed="false">
      <c r="B880" s="155" t="n">
        <f aca="false">B879+7</f>
        <v>42854</v>
      </c>
      <c r="C880" s="237" t="n">
        <v>10</v>
      </c>
      <c r="D880" s="238" t="n">
        <v>0.1</v>
      </c>
    </row>
    <row r="881" customFormat="false" ht="11.25" hidden="false" customHeight="false" outlineLevel="0" collapsed="false">
      <c r="B881" s="155" t="n">
        <f aca="false">B880+7</f>
        <v>42861</v>
      </c>
      <c r="C881" s="237" t="n">
        <v>10</v>
      </c>
      <c r="D881" s="238" t="n">
        <v>0.1</v>
      </c>
    </row>
    <row r="882" customFormat="false" ht="11.25" hidden="false" customHeight="false" outlineLevel="0" collapsed="false">
      <c r="B882" s="155" t="n">
        <f aca="false">B881+7</f>
        <v>42868</v>
      </c>
      <c r="C882" s="237" t="n">
        <v>10</v>
      </c>
      <c r="D882" s="238" t="n">
        <v>0.1</v>
      </c>
    </row>
    <row r="883" customFormat="false" ht="11.25" hidden="false" customHeight="false" outlineLevel="0" collapsed="false">
      <c r="B883" s="155" t="n">
        <f aca="false">B882+7</f>
        <v>42875</v>
      </c>
      <c r="C883" s="237" t="n">
        <v>10</v>
      </c>
      <c r="D883" s="238" t="n">
        <v>0.1</v>
      </c>
    </row>
    <row r="884" customFormat="false" ht="11.25" hidden="false" customHeight="false" outlineLevel="0" collapsed="false">
      <c r="B884" s="155" t="n">
        <f aca="false">B883+7</f>
        <v>42882</v>
      </c>
      <c r="C884" s="237" t="n">
        <v>10</v>
      </c>
      <c r="D884" s="238" t="n">
        <v>0.1</v>
      </c>
    </row>
    <row r="885" customFormat="false" ht="11.25" hidden="false" customHeight="false" outlineLevel="0" collapsed="false">
      <c r="B885" s="155" t="n">
        <f aca="false">B884+7</f>
        <v>42889</v>
      </c>
      <c r="C885" s="237" t="n">
        <v>10</v>
      </c>
      <c r="D885" s="238" t="n">
        <v>0.1</v>
      </c>
    </row>
    <row r="886" customFormat="false" ht="11.25" hidden="false" customHeight="false" outlineLevel="0" collapsed="false">
      <c r="B886" s="155" t="n">
        <f aca="false">B885+7</f>
        <v>42896</v>
      </c>
      <c r="C886" s="237" t="n">
        <v>10</v>
      </c>
      <c r="D886" s="238" t="n">
        <v>0.1</v>
      </c>
    </row>
    <row r="887" customFormat="false" ht="11.25" hidden="false" customHeight="false" outlineLevel="0" collapsed="false">
      <c r="B887" s="155" t="n">
        <f aca="false">B886+7</f>
        <v>42903</v>
      </c>
      <c r="C887" s="237" t="n">
        <v>10</v>
      </c>
      <c r="D887" s="238" t="n">
        <v>0.1</v>
      </c>
    </row>
    <row r="888" customFormat="false" ht="11.25" hidden="false" customHeight="false" outlineLevel="0" collapsed="false">
      <c r="B888" s="155" t="n">
        <f aca="false">B887+7</f>
        <v>42910</v>
      </c>
      <c r="C888" s="237" t="n">
        <v>10</v>
      </c>
      <c r="D888" s="238" t="n">
        <v>0.1</v>
      </c>
    </row>
    <row r="889" customFormat="false" ht="11.25" hidden="false" customHeight="false" outlineLevel="0" collapsed="false">
      <c r="B889" s="155" t="n">
        <f aca="false">B888+7</f>
        <v>42917</v>
      </c>
      <c r="C889" s="237" t="n">
        <v>10</v>
      </c>
      <c r="D889" s="238" t="n">
        <v>0.1</v>
      </c>
    </row>
    <row r="890" customFormat="false" ht="11.25" hidden="false" customHeight="false" outlineLevel="0" collapsed="false">
      <c r="B890" s="155" t="n">
        <f aca="false">B889+7</f>
        <v>42924</v>
      </c>
      <c r="C890" s="237" t="n">
        <v>10</v>
      </c>
      <c r="D890" s="238" t="n">
        <v>0.1</v>
      </c>
    </row>
    <row r="891" customFormat="false" ht="11.25" hidden="false" customHeight="false" outlineLevel="0" collapsed="false">
      <c r="B891" s="155" t="n">
        <f aca="false">B890+7</f>
        <v>42931</v>
      </c>
      <c r="C891" s="237" t="n">
        <v>10</v>
      </c>
      <c r="D891" s="238" t="n">
        <v>0.1</v>
      </c>
    </row>
    <row r="892" customFormat="false" ht="11.25" hidden="false" customHeight="false" outlineLevel="0" collapsed="false">
      <c r="B892" s="155" t="n">
        <f aca="false">B891+7</f>
        <v>42938</v>
      </c>
      <c r="C892" s="237" t="n">
        <v>10</v>
      </c>
      <c r="D892" s="238" t="n">
        <v>0.1</v>
      </c>
    </row>
    <row r="893" customFormat="false" ht="11.25" hidden="false" customHeight="false" outlineLevel="0" collapsed="false">
      <c r="B893" s="155" t="n">
        <f aca="false">B892+7</f>
        <v>42945</v>
      </c>
      <c r="C893" s="237" t="n">
        <v>10</v>
      </c>
      <c r="D893" s="238" t="n">
        <v>0.1</v>
      </c>
    </row>
    <row r="894" customFormat="false" ht="11.25" hidden="false" customHeight="false" outlineLevel="0" collapsed="false">
      <c r="B894" s="155" t="n">
        <f aca="false">B893+7</f>
        <v>42952</v>
      </c>
      <c r="C894" s="237" t="n">
        <v>10</v>
      </c>
      <c r="D894" s="238" t="n">
        <v>0.1</v>
      </c>
    </row>
    <row r="895" customFormat="false" ht="11.25" hidden="false" customHeight="false" outlineLevel="0" collapsed="false">
      <c r="B895" s="155" t="n">
        <f aca="false">B894+7</f>
        <v>42959</v>
      </c>
      <c r="C895" s="237" t="n">
        <v>10</v>
      </c>
      <c r="D895" s="238" t="n">
        <v>0.1</v>
      </c>
    </row>
    <row r="896" customFormat="false" ht="11.25" hidden="false" customHeight="false" outlineLevel="0" collapsed="false">
      <c r="B896" s="155" t="n">
        <f aca="false">B895+7</f>
        <v>42966</v>
      </c>
      <c r="C896" s="237" t="n">
        <v>10</v>
      </c>
      <c r="D896" s="238" t="n">
        <v>0.1</v>
      </c>
    </row>
    <row r="897" customFormat="false" ht="11.25" hidden="false" customHeight="false" outlineLevel="0" collapsed="false">
      <c r="B897" s="155" t="n">
        <f aca="false">B896+7</f>
        <v>42973</v>
      </c>
      <c r="C897" s="237" t="n">
        <v>10</v>
      </c>
      <c r="D897" s="238" t="n">
        <v>0.1</v>
      </c>
    </row>
    <row r="898" customFormat="false" ht="11.25" hidden="false" customHeight="false" outlineLevel="0" collapsed="false">
      <c r="B898" s="155" t="n">
        <f aca="false">B897+7</f>
        <v>42980</v>
      </c>
      <c r="C898" s="237" t="n">
        <v>10</v>
      </c>
      <c r="D898" s="238" t="n">
        <v>0.1</v>
      </c>
    </row>
    <row r="899" customFormat="false" ht="11.25" hidden="false" customHeight="false" outlineLevel="0" collapsed="false">
      <c r="B899" s="155" t="n">
        <f aca="false">B898+7</f>
        <v>42987</v>
      </c>
      <c r="C899" s="237" t="n">
        <v>10</v>
      </c>
      <c r="D899" s="238" t="n">
        <v>0.1</v>
      </c>
    </row>
    <row r="900" customFormat="false" ht="11.25" hidden="false" customHeight="false" outlineLevel="0" collapsed="false">
      <c r="B900" s="155" t="n">
        <f aca="false">B899+7</f>
        <v>42994</v>
      </c>
      <c r="C900" s="237" t="n">
        <v>10</v>
      </c>
      <c r="D900" s="238" t="n">
        <v>0.1</v>
      </c>
    </row>
    <row r="901" customFormat="false" ht="11.25" hidden="false" customHeight="false" outlineLevel="0" collapsed="false">
      <c r="B901" s="155" t="n">
        <f aca="false">B900+7</f>
        <v>43001</v>
      </c>
      <c r="C901" s="237" t="n">
        <v>10</v>
      </c>
      <c r="D901" s="238" t="n">
        <v>0.1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6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12" width="9.14"/>
    <col collapsed="false" customWidth="true" hidden="false" outlineLevel="0" max="2" min="2" style="155" width="10.56"/>
    <col collapsed="false" customWidth="true" hidden="false" outlineLevel="0" max="3" min="3" style="114" width="19.56"/>
    <col collapsed="false" customWidth="true" hidden="false" outlineLevel="0" max="4" min="4" style="246" width="20.28"/>
    <col collapsed="false" customWidth="true" hidden="false" outlineLevel="0" max="5" min="5" style="246" width="18.41"/>
    <col collapsed="false" customWidth="true" hidden="false" outlineLevel="0" max="6" min="6" style="246" width="19.14"/>
    <col collapsed="false" customWidth="true" hidden="false" outlineLevel="0" max="7" min="7" style="246" width="19.41"/>
    <col collapsed="false" customWidth="true" hidden="false" outlineLevel="0" max="8" min="8" style="246" width="20.13"/>
    <col collapsed="false" customWidth="true" hidden="false" outlineLevel="0" max="9" min="9" style="246" width="19.41"/>
    <col collapsed="false" customWidth="true" hidden="false" outlineLevel="0" max="10" min="10" style="246" width="20.13"/>
    <col collapsed="false" customWidth="true" hidden="false" outlineLevel="0" max="11" min="11" style="112" width="21.84"/>
    <col collapsed="false" customWidth="true" hidden="false" outlineLevel="0" max="12" min="12" style="112" width="22.56"/>
    <col collapsed="false" customWidth="true" hidden="false" outlineLevel="0" max="13" min="13" style="112" width="20.7"/>
    <col collapsed="false" customWidth="true" hidden="false" outlineLevel="0" max="14" min="14" style="112" width="21.42"/>
    <col collapsed="false" customWidth="true" hidden="false" outlineLevel="0" max="15" min="15" style="112" width="21.7"/>
    <col collapsed="false" customWidth="true" hidden="false" outlineLevel="0" max="16" min="16" style="112" width="22.42"/>
    <col collapsed="false" customWidth="true" hidden="false" outlineLevel="0" max="17" min="17" style="112" width="21.7"/>
    <col collapsed="false" customWidth="true" hidden="false" outlineLevel="0" max="18" min="18" style="112" width="22.42"/>
    <col collapsed="false" customWidth="false" hidden="false" outlineLevel="0" max="23" min="19" style="112" width="9.14"/>
    <col collapsed="false" customWidth="true" hidden="false" outlineLevel="0" max="24" min="24" style="131" width="16.99"/>
    <col collapsed="false" customWidth="true" hidden="false" outlineLevel="0" max="25" min="25" style="112" width="11.42"/>
    <col collapsed="false" customWidth="true" hidden="false" outlineLevel="0" max="26" min="26" style="112" width="17.14"/>
    <col collapsed="false" customWidth="true" hidden="false" outlineLevel="0" max="27" min="27" style="112" width="18.14"/>
    <col collapsed="false" customWidth="true" hidden="false" outlineLevel="0" max="28" min="28" style="112" width="15.56"/>
    <col collapsed="false" customWidth="true" hidden="false" outlineLevel="0" max="29" min="29" style="112" width="16.56"/>
    <col collapsed="false" customWidth="true" hidden="false" outlineLevel="0" max="30" min="30" style="112" width="16.28"/>
    <col collapsed="false" customWidth="true" hidden="false" outlineLevel="0" max="31" min="31" style="112" width="17.28"/>
    <col collapsed="false" customWidth="true" hidden="false" outlineLevel="0" max="32" min="32" style="112" width="16.13"/>
    <col collapsed="false" customWidth="true" hidden="false" outlineLevel="0" max="33" min="33" style="112" width="17.14"/>
    <col collapsed="false" customWidth="false" hidden="false" outlineLevel="0" max="257" min="34" style="112" width="9.14"/>
  </cols>
  <sheetData>
    <row r="1" customFormat="false" ht="39" hidden="false" customHeight="true" outlineLevel="0" collapsed="false">
      <c r="B1" s="121" t="s">
        <v>49</v>
      </c>
      <c r="C1" s="247" t="s">
        <v>34</v>
      </c>
      <c r="D1" s="248" t="s">
        <v>50</v>
      </c>
      <c r="E1" s="248"/>
      <c r="F1" s="248"/>
      <c r="G1" s="248"/>
      <c r="H1" s="248"/>
      <c r="I1" s="248"/>
      <c r="J1" s="248"/>
      <c r="K1" s="249"/>
      <c r="L1" s="249"/>
      <c r="M1" s="249"/>
      <c r="N1" s="249"/>
      <c r="O1" s="249"/>
      <c r="P1" s="249"/>
      <c r="Q1" s="249"/>
      <c r="R1" s="249"/>
      <c r="X1" s="184"/>
    </row>
    <row r="2" customFormat="false" ht="12.75" hidden="false" customHeight="false" outlineLevel="0" collapsed="false">
      <c r="B2" s="155" t="n">
        <f aca="false">PricesW!B2</f>
        <v>36708</v>
      </c>
      <c r="C2" s="250" t="n">
        <v>0</v>
      </c>
      <c r="D2" s="251" t="n">
        <v>0</v>
      </c>
      <c r="E2" s="251"/>
      <c r="F2" s="251"/>
      <c r="G2" s="251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2"/>
      <c r="X2" s="161"/>
    </row>
    <row r="3" customFormat="false" ht="12.75" hidden="false" customHeight="false" outlineLevel="0" collapsed="false">
      <c r="B3" s="155" t="n">
        <f aca="false">PricesW!B3</f>
        <v>36715</v>
      </c>
      <c r="C3" s="250" t="n">
        <v>0</v>
      </c>
      <c r="D3" s="251" t="n">
        <v>0</v>
      </c>
      <c r="E3" s="251"/>
      <c r="F3" s="251"/>
      <c r="G3" s="251"/>
      <c r="H3" s="251"/>
      <c r="I3" s="251"/>
      <c r="J3" s="251"/>
      <c r="K3" s="252"/>
      <c r="L3" s="252"/>
      <c r="M3" s="252"/>
      <c r="N3" s="252"/>
      <c r="O3" s="252"/>
      <c r="P3" s="252"/>
      <c r="Q3" s="252"/>
      <c r="R3" s="252"/>
      <c r="X3" s="161"/>
    </row>
    <row r="4" customFormat="false" ht="12.75" hidden="false" customHeight="false" outlineLevel="0" collapsed="false">
      <c r="B4" s="155" t="n">
        <f aca="false">PricesW!B4</f>
        <v>36722</v>
      </c>
      <c r="C4" s="250" t="n">
        <v>0</v>
      </c>
      <c r="D4" s="251" t="n">
        <v>0</v>
      </c>
      <c r="E4" s="251"/>
      <c r="F4" s="251"/>
      <c r="G4" s="251"/>
      <c r="H4" s="251"/>
      <c r="I4" s="251"/>
      <c r="J4" s="251"/>
      <c r="K4" s="252"/>
      <c r="L4" s="252"/>
      <c r="M4" s="252"/>
      <c r="N4" s="252"/>
      <c r="O4" s="252"/>
      <c r="P4" s="252"/>
      <c r="Q4" s="252"/>
      <c r="R4" s="252"/>
      <c r="X4" s="161"/>
    </row>
    <row r="5" customFormat="false" ht="12.75" hidden="false" customHeight="false" outlineLevel="0" collapsed="false">
      <c r="B5" s="155" t="n">
        <f aca="false">PricesW!B5</f>
        <v>36729</v>
      </c>
      <c r="C5" s="250" t="n">
        <v>0</v>
      </c>
      <c r="D5" s="251" t="n">
        <v>0</v>
      </c>
      <c r="E5" s="251"/>
      <c r="F5" s="251"/>
      <c r="G5" s="251"/>
      <c r="H5" s="251"/>
      <c r="I5" s="251"/>
      <c r="J5" s="251"/>
      <c r="K5" s="252"/>
      <c r="L5" s="252"/>
      <c r="M5" s="252"/>
      <c r="N5" s="252"/>
      <c r="O5" s="252"/>
      <c r="P5" s="252"/>
      <c r="Q5" s="252"/>
      <c r="R5" s="252"/>
      <c r="X5" s="161"/>
    </row>
    <row r="6" customFormat="false" ht="12.75" hidden="false" customHeight="false" outlineLevel="0" collapsed="false">
      <c r="B6" s="155" t="n">
        <f aca="false">PricesW!B6</f>
        <v>36736</v>
      </c>
      <c r="C6" s="250" t="n">
        <v>0</v>
      </c>
      <c r="D6" s="251" t="n">
        <v>0</v>
      </c>
      <c r="E6" s="251"/>
      <c r="F6" s="251"/>
      <c r="G6" s="251"/>
      <c r="H6" s="251"/>
      <c r="I6" s="251"/>
      <c r="J6" s="251"/>
      <c r="K6" s="252"/>
      <c r="L6" s="252"/>
      <c r="M6" s="252"/>
      <c r="N6" s="252"/>
      <c r="O6" s="252"/>
      <c r="P6" s="252"/>
      <c r="Q6" s="252"/>
      <c r="R6" s="252"/>
      <c r="X6" s="161"/>
    </row>
    <row r="7" customFormat="false" ht="12.75" hidden="false" customHeight="false" outlineLevel="0" collapsed="false">
      <c r="B7" s="155" t="n">
        <f aca="false">PricesW!B7</f>
        <v>36743</v>
      </c>
      <c r="C7" s="250" t="n">
        <v>0</v>
      </c>
      <c r="D7" s="251" t="n">
        <v>0</v>
      </c>
      <c r="E7" s="251"/>
      <c r="F7" s="251"/>
      <c r="G7" s="251"/>
      <c r="H7" s="251"/>
      <c r="I7" s="251"/>
      <c r="J7" s="251"/>
      <c r="K7" s="252"/>
      <c r="L7" s="252"/>
      <c r="M7" s="252"/>
      <c r="N7" s="252"/>
      <c r="O7" s="252"/>
      <c r="P7" s="252"/>
      <c r="Q7" s="252"/>
      <c r="R7" s="252"/>
      <c r="X7" s="161"/>
    </row>
    <row r="8" customFormat="false" ht="12.75" hidden="false" customHeight="false" outlineLevel="0" collapsed="false">
      <c r="B8" s="155" t="n">
        <f aca="false">PricesW!B8</f>
        <v>36750</v>
      </c>
      <c r="C8" s="250" t="n">
        <v>0</v>
      </c>
      <c r="D8" s="251" t="n">
        <v>0</v>
      </c>
      <c r="E8" s="251"/>
      <c r="F8" s="251"/>
      <c r="G8" s="251"/>
      <c r="H8" s="251"/>
      <c r="I8" s="251"/>
      <c r="J8" s="251"/>
      <c r="K8" s="252"/>
      <c r="L8" s="252"/>
      <c r="M8" s="252"/>
      <c r="N8" s="252"/>
      <c r="O8" s="252"/>
      <c r="P8" s="252"/>
      <c r="Q8" s="252"/>
      <c r="R8" s="252"/>
      <c r="X8" s="161"/>
    </row>
    <row r="9" customFormat="false" ht="12.75" hidden="false" customHeight="false" outlineLevel="0" collapsed="false">
      <c r="B9" s="155" t="n">
        <f aca="false">PricesW!B9</f>
        <v>36757</v>
      </c>
      <c r="C9" s="250" t="n">
        <v>0</v>
      </c>
      <c r="D9" s="251" t="n">
        <v>0</v>
      </c>
      <c r="E9" s="251"/>
      <c r="F9" s="251"/>
      <c r="G9" s="251"/>
      <c r="H9" s="251"/>
      <c r="I9" s="251"/>
      <c r="J9" s="251"/>
      <c r="K9" s="252"/>
      <c r="L9" s="252"/>
      <c r="M9" s="252"/>
      <c r="N9" s="252"/>
      <c r="O9" s="252"/>
      <c r="P9" s="252"/>
      <c r="Q9" s="252"/>
      <c r="R9" s="252"/>
      <c r="X9" s="161"/>
    </row>
    <row r="10" customFormat="false" ht="12.75" hidden="false" customHeight="false" outlineLevel="0" collapsed="false">
      <c r="B10" s="155" t="n">
        <f aca="false">PricesW!B10</f>
        <v>36764</v>
      </c>
      <c r="C10" s="250" t="n">
        <v>0</v>
      </c>
      <c r="D10" s="251" t="n">
        <v>0</v>
      </c>
      <c r="E10" s="251"/>
      <c r="F10" s="251"/>
      <c r="G10" s="251"/>
      <c r="H10" s="251"/>
      <c r="I10" s="251"/>
      <c r="J10" s="251"/>
      <c r="K10" s="252"/>
      <c r="L10" s="252"/>
      <c r="M10" s="252"/>
      <c r="N10" s="252"/>
      <c r="O10" s="252"/>
      <c r="P10" s="252"/>
      <c r="Q10" s="252"/>
      <c r="R10" s="252"/>
      <c r="X10" s="161"/>
    </row>
    <row r="11" customFormat="false" ht="12.75" hidden="false" customHeight="false" outlineLevel="0" collapsed="false">
      <c r="B11" s="155" t="n">
        <f aca="false">PricesW!B11</f>
        <v>36771</v>
      </c>
      <c r="C11" s="250" t="n">
        <v>0</v>
      </c>
      <c r="D11" s="251" t="n">
        <v>0</v>
      </c>
      <c r="E11" s="251"/>
      <c r="F11" s="251"/>
      <c r="G11" s="251"/>
      <c r="H11" s="251"/>
      <c r="I11" s="251"/>
      <c r="J11" s="251"/>
      <c r="K11" s="252"/>
      <c r="L11" s="252"/>
      <c r="M11" s="252"/>
      <c r="N11" s="252"/>
      <c r="O11" s="252"/>
      <c r="P11" s="252"/>
      <c r="Q11" s="252"/>
      <c r="R11" s="252"/>
      <c r="X11" s="112"/>
    </row>
    <row r="12" customFormat="false" ht="12.75" hidden="false" customHeight="false" outlineLevel="0" collapsed="false">
      <c r="B12" s="155" t="n">
        <f aca="false">PricesW!B12</f>
        <v>36778</v>
      </c>
      <c r="C12" s="250" t="n">
        <v>0</v>
      </c>
      <c r="D12" s="251" t="n">
        <v>0</v>
      </c>
      <c r="E12" s="251"/>
      <c r="F12" s="251"/>
      <c r="G12" s="251"/>
      <c r="H12" s="251"/>
      <c r="I12" s="251"/>
      <c r="J12" s="251"/>
      <c r="K12" s="252"/>
      <c r="L12" s="252"/>
      <c r="M12" s="252"/>
      <c r="N12" s="252"/>
      <c r="O12" s="252"/>
      <c r="P12" s="252"/>
      <c r="Q12" s="252"/>
      <c r="R12" s="252"/>
      <c r="X12" s="161"/>
    </row>
    <row r="13" customFormat="false" ht="12.75" hidden="false" customHeight="false" outlineLevel="0" collapsed="false">
      <c r="B13" s="155" t="n">
        <f aca="false">PricesW!B13</f>
        <v>36785</v>
      </c>
      <c r="C13" s="250" t="n">
        <v>0</v>
      </c>
      <c r="D13" s="251" t="n">
        <v>0</v>
      </c>
      <c r="E13" s="251"/>
      <c r="F13" s="251"/>
      <c r="G13" s="251"/>
      <c r="H13" s="251"/>
      <c r="I13" s="251"/>
      <c r="J13" s="251"/>
      <c r="K13" s="252"/>
      <c r="L13" s="252"/>
      <c r="M13" s="252"/>
      <c r="N13" s="252"/>
      <c r="O13" s="252"/>
      <c r="P13" s="252"/>
      <c r="Q13" s="252"/>
      <c r="R13" s="252"/>
      <c r="X13" s="112"/>
    </row>
    <row r="14" customFormat="false" ht="12.75" hidden="false" customHeight="false" outlineLevel="0" collapsed="false">
      <c r="B14" s="155" t="n">
        <f aca="false">PricesW!B14</f>
        <v>36792</v>
      </c>
      <c r="C14" s="250" t="n">
        <v>0</v>
      </c>
      <c r="D14" s="251" t="n">
        <v>0</v>
      </c>
      <c r="E14" s="251"/>
      <c r="F14" s="251"/>
      <c r="G14" s="251"/>
      <c r="H14" s="251"/>
      <c r="I14" s="251"/>
      <c r="J14" s="251"/>
      <c r="K14" s="252"/>
      <c r="L14" s="252"/>
      <c r="M14" s="252"/>
      <c r="N14" s="252"/>
      <c r="O14" s="252"/>
      <c r="P14" s="252"/>
      <c r="Q14" s="252"/>
      <c r="R14" s="252"/>
      <c r="X14" s="161"/>
    </row>
    <row r="15" customFormat="false" ht="12.75" hidden="false" customHeight="false" outlineLevel="0" collapsed="false">
      <c r="B15" s="155" t="n">
        <f aca="false">PricesW!B15</f>
        <v>36799</v>
      </c>
      <c r="C15" s="250" t="n">
        <v>0</v>
      </c>
      <c r="D15" s="251" t="n">
        <v>0</v>
      </c>
      <c r="E15" s="251"/>
      <c r="F15" s="251"/>
      <c r="G15" s="251"/>
      <c r="H15" s="251"/>
      <c r="I15" s="251"/>
      <c r="J15" s="251"/>
      <c r="K15" s="252"/>
      <c r="L15" s="252"/>
      <c r="M15" s="252"/>
      <c r="N15" s="252"/>
      <c r="O15" s="252"/>
      <c r="P15" s="252"/>
      <c r="Q15" s="252"/>
      <c r="R15" s="252"/>
      <c r="X15" s="112"/>
    </row>
    <row r="16" customFormat="false" ht="12.75" hidden="false" customHeight="false" outlineLevel="0" collapsed="false">
      <c r="B16" s="155" t="n">
        <f aca="false">PricesW!B16</f>
        <v>36806</v>
      </c>
      <c r="C16" s="250" t="n">
        <v>0</v>
      </c>
      <c r="D16" s="251" t="n">
        <v>0</v>
      </c>
      <c r="E16" s="251"/>
      <c r="F16" s="251"/>
      <c r="G16" s="251"/>
      <c r="H16" s="251"/>
      <c r="I16" s="251"/>
      <c r="J16" s="251"/>
      <c r="K16" s="252"/>
      <c r="L16" s="252"/>
      <c r="M16" s="252"/>
      <c r="N16" s="252"/>
      <c r="O16" s="252"/>
      <c r="P16" s="252"/>
      <c r="Q16" s="252"/>
      <c r="R16" s="252"/>
      <c r="X16" s="161"/>
    </row>
    <row r="17" customFormat="false" ht="12.75" hidden="false" customHeight="false" outlineLevel="0" collapsed="false">
      <c r="B17" s="155" t="n">
        <f aca="false">PricesW!B17</f>
        <v>36813</v>
      </c>
      <c r="C17" s="250" t="n">
        <v>0</v>
      </c>
      <c r="D17" s="251" t="n">
        <v>0</v>
      </c>
      <c r="E17" s="251"/>
      <c r="F17" s="251"/>
      <c r="G17" s="251"/>
      <c r="H17" s="251"/>
      <c r="I17" s="251"/>
      <c r="J17" s="251"/>
      <c r="K17" s="252"/>
      <c r="L17" s="252"/>
      <c r="M17" s="252"/>
      <c r="N17" s="252"/>
      <c r="O17" s="252"/>
      <c r="P17" s="252"/>
      <c r="Q17" s="252"/>
      <c r="R17" s="252"/>
      <c r="X17" s="112"/>
    </row>
    <row r="18" customFormat="false" ht="12.75" hidden="false" customHeight="false" outlineLevel="0" collapsed="false">
      <c r="B18" s="155" t="n">
        <f aca="false">PricesW!B18</f>
        <v>36820</v>
      </c>
      <c r="C18" s="250" t="n">
        <v>0</v>
      </c>
      <c r="D18" s="251" t="n">
        <v>0</v>
      </c>
      <c r="E18" s="251"/>
      <c r="F18" s="251"/>
      <c r="G18" s="251"/>
      <c r="H18" s="251"/>
      <c r="I18" s="251"/>
      <c r="J18" s="251"/>
      <c r="K18" s="252"/>
      <c r="L18" s="252"/>
      <c r="M18" s="252"/>
      <c r="N18" s="252"/>
      <c r="O18" s="252"/>
      <c r="P18" s="252"/>
      <c r="Q18" s="252"/>
      <c r="R18" s="252"/>
      <c r="X18" s="161"/>
    </row>
    <row r="19" customFormat="false" ht="12.75" hidden="false" customHeight="false" outlineLevel="0" collapsed="false">
      <c r="B19" s="155" t="n">
        <f aca="false">PricesW!B19</f>
        <v>36827</v>
      </c>
      <c r="C19" s="250" t="n">
        <v>0</v>
      </c>
      <c r="D19" s="251" t="n">
        <v>0</v>
      </c>
      <c r="E19" s="251"/>
      <c r="F19" s="251"/>
      <c r="G19" s="251"/>
      <c r="H19" s="251"/>
      <c r="I19" s="251"/>
      <c r="J19" s="251"/>
      <c r="K19" s="252"/>
      <c r="L19" s="252"/>
      <c r="M19" s="252"/>
      <c r="N19" s="252"/>
      <c r="O19" s="252"/>
      <c r="P19" s="252"/>
      <c r="Q19" s="252"/>
      <c r="R19" s="252"/>
    </row>
    <row r="20" customFormat="false" ht="12.75" hidden="false" customHeight="false" outlineLevel="0" collapsed="false">
      <c r="B20" s="155" t="n">
        <f aca="false">PricesW!B20</f>
        <v>36834</v>
      </c>
      <c r="C20" s="250" t="n">
        <v>0</v>
      </c>
      <c r="D20" s="251" t="n">
        <v>0</v>
      </c>
      <c r="E20" s="251"/>
      <c r="F20" s="251"/>
      <c r="G20" s="251"/>
      <c r="H20" s="251"/>
      <c r="I20" s="251"/>
      <c r="J20" s="251"/>
      <c r="K20" s="252"/>
      <c r="L20" s="252"/>
      <c r="M20" s="252"/>
      <c r="N20" s="252"/>
      <c r="O20" s="252"/>
      <c r="P20" s="252"/>
      <c r="Q20" s="252"/>
      <c r="R20" s="252"/>
    </row>
    <row r="21" customFormat="false" ht="12.75" hidden="false" customHeight="false" outlineLevel="0" collapsed="false">
      <c r="B21" s="155" t="n">
        <f aca="false">PricesW!B21</f>
        <v>36841</v>
      </c>
      <c r="C21" s="250" t="n">
        <v>0</v>
      </c>
      <c r="D21" s="251" t="n">
        <v>0</v>
      </c>
      <c r="E21" s="251"/>
      <c r="F21" s="251"/>
      <c r="G21" s="251"/>
      <c r="H21" s="251"/>
      <c r="I21" s="251"/>
      <c r="J21" s="251"/>
      <c r="K21" s="252"/>
      <c r="L21" s="252"/>
      <c r="M21" s="252"/>
      <c r="N21" s="252"/>
      <c r="O21" s="252"/>
      <c r="P21" s="252"/>
      <c r="Q21" s="252"/>
      <c r="R21" s="252"/>
    </row>
    <row r="22" customFormat="false" ht="12.75" hidden="false" customHeight="false" outlineLevel="0" collapsed="false">
      <c r="B22" s="155" t="n">
        <f aca="false">PricesW!B22</f>
        <v>36848</v>
      </c>
      <c r="C22" s="250" t="n">
        <v>0</v>
      </c>
      <c r="D22" s="251" t="n">
        <v>0</v>
      </c>
      <c r="E22" s="251"/>
      <c r="F22" s="251"/>
      <c r="G22" s="251"/>
      <c r="H22" s="251"/>
      <c r="I22" s="251"/>
      <c r="J22" s="251"/>
      <c r="K22" s="252"/>
      <c r="L22" s="252"/>
      <c r="M22" s="252"/>
      <c r="N22" s="252"/>
      <c r="O22" s="252"/>
      <c r="P22" s="252"/>
      <c r="Q22" s="252"/>
      <c r="R22" s="252"/>
    </row>
    <row r="23" customFormat="false" ht="12.75" hidden="false" customHeight="false" outlineLevel="0" collapsed="false">
      <c r="B23" s="155" t="n">
        <f aca="false">PricesW!B23</f>
        <v>36855</v>
      </c>
      <c r="C23" s="250" t="n">
        <v>0</v>
      </c>
      <c r="D23" s="251" t="n">
        <v>0</v>
      </c>
      <c r="E23" s="251"/>
      <c r="F23" s="251"/>
      <c r="G23" s="251"/>
      <c r="H23" s="251"/>
      <c r="I23" s="251"/>
      <c r="J23" s="251"/>
      <c r="K23" s="252"/>
      <c r="L23" s="252"/>
      <c r="M23" s="252"/>
      <c r="N23" s="252"/>
      <c r="O23" s="252"/>
      <c r="P23" s="252"/>
      <c r="Q23" s="252"/>
      <c r="R23" s="252"/>
    </row>
    <row r="24" customFormat="false" ht="12.75" hidden="false" customHeight="false" outlineLevel="0" collapsed="false">
      <c r="B24" s="155" t="n">
        <f aca="false">PricesW!B24</f>
        <v>36862</v>
      </c>
      <c r="C24" s="250" t="n">
        <v>0</v>
      </c>
      <c r="D24" s="251" t="n">
        <v>0</v>
      </c>
      <c r="E24" s="251"/>
      <c r="F24" s="251"/>
      <c r="G24" s="251"/>
      <c r="H24" s="251"/>
      <c r="I24" s="251"/>
      <c r="J24" s="251"/>
      <c r="K24" s="252"/>
      <c r="L24" s="252"/>
      <c r="M24" s="252"/>
      <c r="N24" s="252"/>
      <c r="O24" s="252"/>
      <c r="P24" s="252"/>
      <c r="Q24" s="252"/>
      <c r="R24" s="252"/>
    </row>
    <row r="25" customFormat="false" ht="12.75" hidden="false" customHeight="false" outlineLevel="0" collapsed="false">
      <c r="B25" s="155" t="n">
        <f aca="false">PricesW!B25</f>
        <v>36869</v>
      </c>
      <c r="C25" s="250" t="n">
        <v>0</v>
      </c>
      <c r="D25" s="251" t="n">
        <v>0</v>
      </c>
      <c r="E25" s="251"/>
      <c r="F25" s="251"/>
      <c r="G25" s="251"/>
      <c r="H25" s="251"/>
      <c r="I25" s="251"/>
      <c r="J25" s="251"/>
      <c r="K25" s="252"/>
      <c r="L25" s="252"/>
      <c r="M25" s="252"/>
      <c r="N25" s="252"/>
      <c r="O25" s="252"/>
      <c r="P25" s="252"/>
      <c r="Q25" s="252"/>
      <c r="R25" s="252"/>
    </row>
    <row r="26" customFormat="false" ht="12.75" hidden="false" customHeight="false" outlineLevel="0" collapsed="false">
      <c r="B26" s="155" t="n">
        <f aca="false">PricesW!B26</f>
        <v>36876</v>
      </c>
      <c r="C26" s="250" t="n">
        <v>0</v>
      </c>
      <c r="D26" s="251" t="n">
        <v>0</v>
      </c>
      <c r="E26" s="251"/>
      <c r="F26" s="251"/>
      <c r="G26" s="251"/>
      <c r="H26" s="251"/>
      <c r="I26" s="251"/>
      <c r="J26" s="251"/>
      <c r="K26" s="252"/>
      <c r="L26" s="252"/>
      <c r="M26" s="252"/>
      <c r="N26" s="252"/>
      <c r="O26" s="252"/>
      <c r="P26" s="252"/>
      <c r="Q26" s="252"/>
      <c r="R26" s="252"/>
    </row>
    <row r="27" customFormat="false" ht="12.75" hidden="false" customHeight="false" outlineLevel="0" collapsed="false">
      <c r="B27" s="155" t="n">
        <f aca="false">PricesW!B27</f>
        <v>36883</v>
      </c>
      <c r="C27" s="250" t="n">
        <v>0</v>
      </c>
      <c r="D27" s="251" t="n">
        <v>0</v>
      </c>
      <c r="E27" s="251"/>
      <c r="F27" s="251"/>
      <c r="G27" s="251"/>
      <c r="H27" s="251"/>
      <c r="I27" s="251"/>
      <c r="J27" s="251"/>
      <c r="K27" s="252"/>
      <c r="L27" s="252"/>
      <c r="M27" s="252"/>
      <c r="N27" s="252"/>
      <c r="O27" s="252"/>
      <c r="P27" s="252"/>
      <c r="Q27" s="252"/>
      <c r="R27" s="252"/>
    </row>
    <row r="28" customFormat="false" ht="12.75" hidden="false" customHeight="false" outlineLevel="0" collapsed="false">
      <c r="B28" s="155" t="n">
        <f aca="false">PricesW!B28</f>
        <v>36890</v>
      </c>
      <c r="C28" s="250" t="n">
        <v>0</v>
      </c>
      <c r="D28" s="251" t="n">
        <v>0</v>
      </c>
      <c r="E28" s="251"/>
      <c r="F28" s="251"/>
      <c r="G28" s="251"/>
      <c r="H28" s="251"/>
      <c r="I28" s="251"/>
      <c r="J28" s="251"/>
      <c r="K28" s="252"/>
      <c r="L28" s="252"/>
      <c r="M28" s="252"/>
      <c r="N28" s="252"/>
      <c r="O28" s="252"/>
      <c r="P28" s="252"/>
      <c r="Q28" s="252"/>
      <c r="R28" s="252"/>
    </row>
    <row r="29" customFormat="false" ht="12.75" hidden="false" customHeight="false" outlineLevel="0" collapsed="false">
      <c r="B29" s="155" t="n">
        <f aca="false">PricesW!B29</f>
        <v>36897</v>
      </c>
      <c r="C29" s="250" t="n">
        <v>0</v>
      </c>
      <c r="D29" s="251" t="n">
        <v>0</v>
      </c>
      <c r="E29" s="251"/>
      <c r="F29" s="251"/>
      <c r="G29" s="251"/>
      <c r="H29" s="251"/>
      <c r="I29" s="251"/>
      <c r="J29" s="251"/>
      <c r="K29" s="252"/>
      <c r="L29" s="252"/>
      <c r="M29" s="252"/>
      <c r="N29" s="252"/>
      <c r="O29" s="252"/>
      <c r="P29" s="252"/>
      <c r="Q29" s="252"/>
      <c r="R29" s="252"/>
    </row>
    <row r="30" customFormat="false" ht="12.75" hidden="false" customHeight="false" outlineLevel="0" collapsed="false">
      <c r="B30" s="155" t="n">
        <f aca="false">PricesW!B30</f>
        <v>36904</v>
      </c>
      <c r="C30" s="250" t="n">
        <v>0</v>
      </c>
      <c r="D30" s="251" t="n">
        <v>0</v>
      </c>
      <c r="E30" s="251"/>
      <c r="F30" s="251"/>
      <c r="G30" s="251"/>
      <c r="H30" s="251"/>
      <c r="I30" s="251"/>
      <c r="J30" s="251"/>
      <c r="K30" s="252"/>
      <c r="L30" s="252"/>
      <c r="M30" s="252"/>
      <c r="N30" s="252"/>
      <c r="O30" s="252"/>
      <c r="P30" s="252"/>
      <c r="Q30" s="252"/>
      <c r="R30" s="252"/>
    </row>
    <row r="31" customFormat="false" ht="12.75" hidden="false" customHeight="false" outlineLevel="0" collapsed="false">
      <c r="B31" s="155" t="n">
        <f aca="false">PricesW!B31</f>
        <v>36911</v>
      </c>
      <c r="C31" s="250" t="n">
        <v>0</v>
      </c>
      <c r="D31" s="251" t="n">
        <v>0</v>
      </c>
      <c r="E31" s="251"/>
      <c r="F31" s="251"/>
      <c r="G31" s="251"/>
      <c r="H31" s="251"/>
      <c r="I31" s="251"/>
      <c r="J31" s="251"/>
      <c r="K31" s="252"/>
      <c r="L31" s="252"/>
      <c r="M31" s="252"/>
      <c r="N31" s="252"/>
      <c r="O31" s="252"/>
      <c r="P31" s="252"/>
      <c r="Q31" s="252"/>
      <c r="R31" s="252"/>
    </row>
    <row r="32" customFormat="false" ht="12.75" hidden="false" customHeight="false" outlineLevel="0" collapsed="false">
      <c r="B32" s="155" t="n">
        <f aca="false">PricesW!B32</f>
        <v>36918</v>
      </c>
      <c r="C32" s="250" t="n">
        <v>0</v>
      </c>
      <c r="D32" s="251" t="n">
        <v>0</v>
      </c>
      <c r="E32" s="251"/>
      <c r="F32" s="251"/>
      <c r="G32" s="251"/>
      <c r="H32" s="251"/>
      <c r="I32" s="251"/>
      <c r="J32" s="251"/>
      <c r="K32" s="252"/>
      <c r="L32" s="252"/>
      <c r="M32" s="252"/>
      <c r="N32" s="252"/>
      <c r="O32" s="252"/>
      <c r="P32" s="252"/>
      <c r="Q32" s="252"/>
      <c r="R32" s="252"/>
    </row>
    <row r="33" customFormat="false" ht="12.75" hidden="false" customHeight="false" outlineLevel="0" collapsed="false">
      <c r="B33" s="155" t="n">
        <f aca="false">PricesW!B33</f>
        <v>36925</v>
      </c>
      <c r="C33" s="250" t="n">
        <v>0</v>
      </c>
      <c r="D33" s="251" t="n">
        <v>0</v>
      </c>
      <c r="E33" s="251"/>
      <c r="F33" s="251"/>
      <c r="G33" s="251"/>
      <c r="H33" s="251"/>
      <c r="I33" s="251"/>
      <c r="J33" s="251"/>
      <c r="K33" s="252"/>
      <c r="L33" s="252"/>
      <c r="M33" s="252"/>
      <c r="N33" s="252"/>
      <c r="O33" s="252"/>
      <c r="P33" s="252"/>
      <c r="Q33" s="252"/>
      <c r="R33" s="252"/>
    </row>
    <row r="34" customFormat="false" ht="12.75" hidden="false" customHeight="false" outlineLevel="0" collapsed="false">
      <c r="B34" s="155" t="n">
        <f aca="false">PricesW!B34</f>
        <v>36932</v>
      </c>
      <c r="C34" s="250" t="n">
        <v>0</v>
      </c>
      <c r="D34" s="251" t="n">
        <v>0</v>
      </c>
      <c r="E34" s="251"/>
      <c r="F34" s="251"/>
      <c r="G34" s="251"/>
      <c r="H34" s="251"/>
      <c r="I34" s="251"/>
      <c r="J34" s="251"/>
      <c r="K34" s="252"/>
      <c r="L34" s="252"/>
      <c r="M34" s="252"/>
      <c r="N34" s="252"/>
      <c r="O34" s="252"/>
      <c r="P34" s="252"/>
      <c r="Q34" s="252"/>
      <c r="R34" s="252"/>
    </row>
    <row r="35" customFormat="false" ht="12.75" hidden="false" customHeight="false" outlineLevel="0" collapsed="false">
      <c r="B35" s="155" t="n">
        <f aca="false">PricesW!B35</f>
        <v>36939</v>
      </c>
      <c r="C35" s="250" t="n">
        <v>0</v>
      </c>
      <c r="D35" s="251" t="n">
        <v>0</v>
      </c>
      <c r="E35" s="251"/>
      <c r="F35" s="251"/>
      <c r="G35" s="251"/>
      <c r="H35" s="251"/>
      <c r="I35" s="251"/>
      <c r="J35" s="251"/>
      <c r="K35" s="252"/>
      <c r="L35" s="252"/>
      <c r="M35" s="252"/>
      <c r="N35" s="252"/>
      <c r="O35" s="252"/>
      <c r="P35" s="252"/>
      <c r="Q35" s="252"/>
      <c r="R35" s="252"/>
    </row>
    <row r="36" customFormat="false" ht="12.75" hidden="false" customHeight="false" outlineLevel="0" collapsed="false">
      <c r="B36" s="155" t="n">
        <f aca="false">PricesW!B36</f>
        <v>36946</v>
      </c>
      <c r="C36" s="250" t="n">
        <v>0</v>
      </c>
      <c r="D36" s="251" t="n">
        <v>0</v>
      </c>
      <c r="E36" s="251"/>
      <c r="F36" s="251"/>
      <c r="G36" s="251"/>
      <c r="H36" s="251"/>
      <c r="I36" s="251"/>
      <c r="J36" s="251"/>
      <c r="K36" s="252"/>
      <c r="L36" s="252"/>
      <c r="M36" s="252"/>
      <c r="N36" s="252"/>
      <c r="O36" s="252"/>
      <c r="P36" s="252"/>
      <c r="Q36" s="252"/>
      <c r="R36" s="252"/>
    </row>
    <row r="37" customFormat="false" ht="12.75" hidden="false" customHeight="false" outlineLevel="0" collapsed="false">
      <c r="B37" s="155" t="n">
        <f aca="false">PricesW!B37</f>
        <v>36953</v>
      </c>
      <c r="C37" s="250" t="n">
        <v>0</v>
      </c>
      <c r="D37" s="251" t="n">
        <v>0</v>
      </c>
      <c r="E37" s="251"/>
      <c r="F37" s="251"/>
      <c r="G37" s="251"/>
      <c r="H37" s="251"/>
      <c r="I37" s="251"/>
      <c r="J37" s="251"/>
      <c r="K37" s="252"/>
      <c r="L37" s="252"/>
      <c r="M37" s="252"/>
      <c r="N37" s="252"/>
      <c r="O37" s="252"/>
      <c r="P37" s="252"/>
      <c r="Q37" s="252"/>
      <c r="R37" s="252"/>
    </row>
    <row r="38" customFormat="false" ht="12.75" hidden="false" customHeight="false" outlineLevel="0" collapsed="false">
      <c r="B38" s="155" t="n">
        <f aca="false">PricesW!B38</f>
        <v>36960</v>
      </c>
      <c r="C38" s="250" t="n">
        <v>0</v>
      </c>
      <c r="D38" s="251" t="n">
        <v>0</v>
      </c>
      <c r="E38" s="251"/>
      <c r="F38" s="251"/>
      <c r="G38" s="251"/>
      <c r="H38" s="251"/>
      <c r="I38" s="251"/>
      <c r="J38" s="251"/>
      <c r="K38" s="252"/>
      <c r="L38" s="252"/>
      <c r="M38" s="252"/>
      <c r="N38" s="252"/>
      <c r="O38" s="252"/>
      <c r="P38" s="252"/>
      <c r="Q38" s="252"/>
      <c r="R38" s="252"/>
    </row>
    <row r="39" customFormat="false" ht="12.75" hidden="false" customHeight="false" outlineLevel="0" collapsed="false">
      <c r="B39" s="155" t="n">
        <f aca="false">PricesW!B39</f>
        <v>36967</v>
      </c>
      <c r="C39" s="250" t="n">
        <v>0</v>
      </c>
      <c r="D39" s="251" t="n">
        <v>0</v>
      </c>
      <c r="E39" s="251"/>
      <c r="F39" s="251"/>
      <c r="G39" s="251"/>
      <c r="H39" s="251"/>
      <c r="I39" s="251"/>
      <c r="J39" s="251"/>
      <c r="K39" s="252"/>
      <c r="L39" s="252"/>
      <c r="M39" s="252"/>
      <c r="N39" s="252"/>
      <c r="O39" s="252"/>
      <c r="P39" s="252"/>
      <c r="Q39" s="252"/>
      <c r="R39" s="252"/>
    </row>
    <row r="40" customFormat="false" ht="12.75" hidden="false" customHeight="false" outlineLevel="0" collapsed="false">
      <c r="B40" s="155" t="n">
        <f aca="false">PricesW!B40</f>
        <v>36974</v>
      </c>
      <c r="C40" s="250" t="n">
        <v>0</v>
      </c>
      <c r="D40" s="251" t="n">
        <v>0</v>
      </c>
      <c r="E40" s="251"/>
      <c r="F40" s="251"/>
      <c r="G40" s="251"/>
      <c r="H40" s="251"/>
      <c r="I40" s="251"/>
      <c r="J40" s="251"/>
      <c r="K40" s="252"/>
      <c r="L40" s="252"/>
      <c r="M40" s="252"/>
      <c r="N40" s="252"/>
      <c r="O40" s="252"/>
      <c r="P40" s="252"/>
      <c r="Q40" s="252"/>
      <c r="R40" s="252"/>
    </row>
    <row r="41" customFormat="false" ht="12.75" hidden="false" customHeight="false" outlineLevel="0" collapsed="false">
      <c r="B41" s="155" t="n">
        <f aca="false">PricesW!B41</f>
        <v>36981</v>
      </c>
      <c r="C41" s="250" t="n">
        <v>0</v>
      </c>
      <c r="D41" s="251" t="n">
        <v>0</v>
      </c>
      <c r="E41" s="251"/>
      <c r="F41" s="251"/>
      <c r="G41" s="251"/>
      <c r="H41" s="251"/>
      <c r="I41" s="251"/>
      <c r="J41" s="251"/>
      <c r="K41" s="252"/>
      <c r="L41" s="252"/>
      <c r="M41" s="252"/>
      <c r="N41" s="252"/>
      <c r="O41" s="252"/>
      <c r="P41" s="252"/>
      <c r="Q41" s="252"/>
      <c r="R41" s="252"/>
    </row>
    <row r="42" customFormat="false" ht="12.75" hidden="false" customHeight="false" outlineLevel="0" collapsed="false">
      <c r="B42" s="155" t="n">
        <f aca="false">PricesW!B42</f>
        <v>36988</v>
      </c>
      <c r="C42" s="250" t="n">
        <v>0</v>
      </c>
      <c r="D42" s="251" t="n">
        <v>0</v>
      </c>
      <c r="E42" s="251"/>
      <c r="F42" s="251"/>
      <c r="G42" s="251"/>
      <c r="H42" s="251"/>
      <c r="I42" s="251"/>
      <c r="J42" s="251"/>
      <c r="K42" s="252"/>
      <c r="L42" s="252"/>
      <c r="M42" s="252"/>
      <c r="N42" s="252"/>
      <c r="O42" s="252"/>
      <c r="P42" s="252"/>
      <c r="Q42" s="252"/>
      <c r="R42" s="252"/>
    </row>
    <row r="43" customFormat="false" ht="12.75" hidden="false" customHeight="false" outlineLevel="0" collapsed="false">
      <c r="B43" s="155" t="n">
        <f aca="false">PricesW!B43</f>
        <v>36995</v>
      </c>
      <c r="C43" s="250" t="n">
        <v>0</v>
      </c>
      <c r="D43" s="251" t="n">
        <v>0</v>
      </c>
      <c r="E43" s="251"/>
      <c r="F43" s="251"/>
      <c r="G43" s="251"/>
      <c r="H43" s="251"/>
      <c r="I43" s="251"/>
      <c r="J43" s="251"/>
      <c r="K43" s="252"/>
      <c r="L43" s="252"/>
      <c r="M43" s="252"/>
      <c r="N43" s="252"/>
      <c r="O43" s="252"/>
      <c r="P43" s="252"/>
      <c r="Q43" s="252"/>
      <c r="R43" s="252"/>
    </row>
    <row r="44" customFormat="false" ht="12.75" hidden="false" customHeight="false" outlineLevel="0" collapsed="false">
      <c r="B44" s="155" t="n">
        <f aca="false">PricesW!B44</f>
        <v>37002</v>
      </c>
      <c r="C44" s="250" t="n">
        <v>0</v>
      </c>
      <c r="D44" s="251" t="n">
        <v>0</v>
      </c>
      <c r="E44" s="251"/>
      <c r="F44" s="251"/>
      <c r="G44" s="251"/>
      <c r="H44" s="251"/>
      <c r="I44" s="251"/>
      <c r="J44" s="251"/>
      <c r="K44" s="252"/>
      <c r="L44" s="252"/>
      <c r="M44" s="252"/>
      <c r="N44" s="252"/>
      <c r="O44" s="252"/>
      <c r="P44" s="252"/>
      <c r="Q44" s="252"/>
      <c r="R44" s="252"/>
    </row>
    <row r="45" customFormat="false" ht="12.75" hidden="false" customHeight="false" outlineLevel="0" collapsed="false">
      <c r="B45" s="155" t="n">
        <f aca="false">PricesW!B45</f>
        <v>37009</v>
      </c>
      <c r="C45" s="250" t="n">
        <v>0</v>
      </c>
      <c r="D45" s="251" t="n">
        <v>0</v>
      </c>
      <c r="E45" s="251"/>
      <c r="F45" s="251"/>
      <c r="G45" s="251"/>
      <c r="H45" s="251"/>
      <c r="I45" s="251"/>
      <c r="J45" s="251"/>
      <c r="K45" s="252"/>
      <c r="L45" s="252"/>
      <c r="M45" s="252"/>
      <c r="N45" s="252"/>
      <c r="O45" s="252"/>
      <c r="P45" s="252"/>
      <c r="Q45" s="252"/>
      <c r="R45" s="252"/>
    </row>
    <row r="46" customFormat="false" ht="12.75" hidden="false" customHeight="false" outlineLevel="0" collapsed="false">
      <c r="B46" s="155" t="n">
        <f aca="false">PricesW!B46</f>
        <v>37016</v>
      </c>
      <c r="C46" s="250" t="n">
        <v>0</v>
      </c>
      <c r="D46" s="251" t="n">
        <v>0</v>
      </c>
      <c r="E46" s="251"/>
      <c r="F46" s="251"/>
      <c r="G46" s="251"/>
      <c r="H46" s="251"/>
      <c r="I46" s="251"/>
      <c r="J46" s="251"/>
      <c r="K46" s="252"/>
      <c r="L46" s="252"/>
      <c r="M46" s="252"/>
      <c r="N46" s="252"/>
      <c r="O46" s="252"/>
      <c r="P46" s="252"/>
      <c r="Q46" s="252"/>
      <c r="R46" s="252"/>
    </row>
    <row r="47" customFormat="false" ht="12.75" hidden="false" customHeight="false" outlineLevel="0" collapsed="false">
      <c r="B47" s="155" t="n">
        <f aca="false">PricesW!B47</f>
        <v>37023</v>
      </c>
      <c r="C47" s="250" t="n">
        <v>0</v>
      </c>
      <c r="D47" s="251" t="n">
        <v>0</v>
      </c>
      <c r="E47" s="251"/>
      <c r="F47" s="251"/>
      <c r="G47" s="251"/>
      <c r="H47" s="251"/>
      <c r="I47" s="251"/>
      <c r="J47" s="251"/>
      <c r="K47" s="252"/>
      <c r="L47" s="252"/>
      <c r="M47" s="252"/>
      <c r="N47" s="252"/>
      <c r="O47" s="252"/>
      <c r="P47" s="252"/>
      <c r="Q47" s="252"/>
      <c r="R47" s="252"/>
    </row>
    <row r="48" customFormat="false" ht="12.75" hidden="false" customHeight="false" outlineLevel="0" collapsed="false">
      <c r="B48" s="155" t="n">
        <f aca="false">PricesW!B48</f>
        <v>37030</v>
      </c>
      <c r="C48" s="250" t="n">
        <v>0</v>
      </c>
      <c r="D48" s="251" t="n">
        <v>0</v>
      </c>
      <c r="E48" s="251"/>
      <c r="F48" s="251"/>
      <c r="G48" s="251"/>
      <c r="H48" s="251"/>
      <c r="I48" s="251"/>
      <c r="J48" s="251"/>
      <c r="K48" s="252"/>
      <c r="L48" s="252"/>
      <c r="M48" s="252"/>
      <c r="N48" s="252"/>
      <c r="O48" s="252"/>
      <c r="P48" s="252"/>
      <c r="Q48" s="252"/>
      <c r="R48" s="252"/>
    </row>
    <row r="49" customFormat="false" ht="12.75" hidden="false" customHeight="false" outlineLevel="0" collapsed="false">
      <c r="B49" s="155" t="n">
        <f aca="false">PricesW!B49</f>
        <v>37037</v>
      </c>
      <c r="C49" s="250" t="n">
        <v>0</v>
      </c>
      <c r="D49" s="251" t="n">
        <v>0</v>
      </c>
      <c r="E49" s="251"/>
      <c r="F49" s="251"/>
      <c r="G49" s="251"/>
      <c r="H49" s="251"/>
      <c r="I49" s="251"/>
      <c r="J49" s="251"/>
      <c r="K49" s="252"/>
      <c r="L49" s="252"/>
      <c r="M49" s="252"/>
      <c r="N49" s="252"/>
      <c r="O49" s="252"/>
      <c r="P49" s="252"/>
      <c r="Q49" s="252"/>
      <c r="R49" s="252"/>
    </row>
    <row r="50" customFormat="false" ht="12.75" hidden="false" customHeight="false" outlineLevel="0" collapsed="false">
      <c r="B50" s="155" t="n">
        <f aca="false">PricesW!B50</f>
        <v>37044</v>
      </c>
      <c r="C50" s="250" t="n">
        <v>0</v>
      </c>
      <c r="D50" s="251" t="n">
        <v>0</v>
      </c>
      <c r="E50" s="251"/>
      <c r="F50" s="251"/>
      <c r="G50" s="251"/>
      <c r="H50" s="251"/>
      <c r="I50" s="251"/>
      <c r="J50" s="251"/>
      <c r="K50" s="252"/>
      <c r="L50" s="252"/>
      <c r="M50" s="252"/>
      <c r="N50" s="252"/>
      <c r="O50" s="252"/>
      <c r="P50" s="252"/>
      <c r="Q50" s="252"/>
      <c r="R50" s="252"/>
    </row>
    <row r="51" customFormat="false" ht="12.75" hidden="false" customHeight="false" outlineLevel="0" collapsed="false">
      <c r="B51" s="155" t="n">
        <f aca="false">PricesW!B51</f>
        <v>37051</v>
      </c>
      <c r="C51" s="250" t="n">
        <v>0</v>
      </c>
      <c r="D51" s="251" t="n">
        <v>0</v>
      </c>
      <c r="E51" s="251"/>
      <c r="F51" s="251"/>
      <c r="G51" s="251"/>
      <c r="H51" s="251"/>
      <c r="I51" s="251"/>
      <c r="J51" s="251"/>
      <c r="K51" s="252"/>
      <c r="L51" s="252"/>
      <c r="M51" s="252"/>
      <c r="N51" s="252"/>
      <c r="O51" s="252"/>
      <c r="P51" s="252"/>
      <c r="Q51" s="252"/>
      <c r="R51" s="252"/>
    </row>
    <row r="52" customFormat="false" ht="12.75" hidden="false" customHeight="false" outlineLevel="0" collapsed="false">
      <c r="B52" s="155" t="n">
        <f aca="false">PricesW!B52</f>
        <v>37058</v>
      </c>
      <c r="C52" s="250" t="n">
        <v>0</v>
      </c>
      <c r="D52" s="251" t="n">
        <v>0</v>
      </c>
      <c r="E52" s="251"/>
      <c r="F52" s="251"/>
      <c r="G52" s="251"/>
      <c r="H52" s="251"/>
      <c r="I52" s="251"/>
      <c r="J52" s="251"/>
      <c r="K52" s="252"/>
      <c r="L52" s="252"/>
      <c r="M52" s="252"/>
      <c r="N52" s="252"/>
      <c r="O52" s="252"/>
      <c r="P52" s="252"/>
      <c r="Q52" s="252"/>
      <c r="R52" s="252"/>
    </row>
    <row r="53" customFormat="false" ht="12.75" hidden="false" customHeight="false" outlineLevel="0" collapsed="false">
      <c r="B53" s="155" t="n">
        <f aca="false">PricesW!B53</f>
        <v>37065</v>
      </c>
      <c r="C53" s="250" t="n">
        <v>0</v>
      </c>
      <c r="D53" s="251" t="n">
        <v>0</v>
      </c>
      <c r="E53" s="251"/>
      <c r="F53" s="251"/>
      <c r="G53" s="251"/>
      <c r="H53" s="251"/>
      <c r="I53" s="251"/>
      <c r="J53" s="251"/>
      <c r="K53" s="252"/>
      <c r="L53" s="252"/>
      <c r="M53" s="252"/>
      <c r="N53" s="252"/>
      <c r="O53" s="252"/>
      <c r="P53" s="252"/>
      <c r="Q53" s="252"/>
      <c r="R53" s="252"/>
    </row>
    <row r="54" customFormat="false" ht="12.75" hidden="false" customHeight="false" outlineLevel="0" collapsed="false">
      <c r="B54" s="155" t="n">
        <f aca="false">PricesW!B54</f>
        <v>37072</v>
      </c>
      <c r="C54" s="250" t="n">
        <v>0</v>
      </c>
      <c r="D54" s="251" t="n">
        <v>0</v>
      </c>
      <c r="E54" s="251"/>
      <c r="F54" s="251"/>
      <c r="G54" s="251"/>
      <c r="H54" s="251"/>
      <c r="I54" s="251"/>
      <c r="J54" s="251"/>
      <c r="K54" s="252"/>
      <c r="L54" s="252"/>
      <c r="M54" s="252"/>
      <c r="N54" s="252"/>
      <c r="O54" s="252"/>
      <c r="P54" s="252"/>
      <c r="Q54" s="252"/>
      <c r="R54" s="252"/>
    </row>
    <row r="55" customFormat="false" ht="12.75" hidden="false" customHeight="false" outlineLevel="0" collapsed="false">
      <c r="B55" s="155" t="n">
        <f aca="false">PricesW!B55</f>
        <v>37079</v>
      </c>
      <c r="C55" s="250" t="n">
        <v>0</v>
      </c>
      <c r="D55" s="251" t="n">
        <v>0</v>
      </c>
      <c r="E55" s="251"/>
      <c r="F55" s="251"/>
      <c r="G55" s="251"/>
      <c r="H55" s="251"/>
      <c r="I55" s="251"/>
      <c r="J55" s="251"/>
      <c r="K55" s="252"/>
      <c r="L55" s="252"/>
      <c r="M55" s="252"/>
      <c r="N55" s="252"/>
      <c r="O55" s="252"/>
      <c r="P55" s="252"/>
      <c r="Q55" s="252"/>
      <c r="R55" s="252"/>
    </row>
    <row r="56" customFormat="false" ht="12.75" hidden="false" customHeight="false" outlineLevel="0" collapsed="false">
      <c r="B56" s="155" t="n">
        <f aca="false">PricesW!B56</f>
        <v>37086</v>
      </c>
      <c r="C56" s="250" t="n">
        <v>0</v>
      </c>
      <c r="D56" s="251" t="n">
        <v>0</v>
      </c>
      <c r="E56" s="251"/>
      <c r="F56" s="251"/>
      <c r="G56" s="251"/>
      <c r="H56" s="251"/>
      <c r="I56" s="251"/>
      <c r="J56" s="251"/>
      <c r="K56" s="252"/>
      <c r="L56" s="252"/>
      <c r="M56" s="252"/>
      <c r="N56" s="252"/>
      <c r="O56" s="252"/>
      <c r="P56" s="252"/>
      <c r="Q56" s="252"/>
      <c r="R56" s="252"/>
    </row>
    <row r="57" customFormat="false" ht="12.75" hidden="false" customHeight="false" outlineLevel="0" collapsed="false">
      <c r="B57" s="155" t="n">
        <f aca="false">PricesW!B57</f>
        <v>37093</v>
      </c>
      <c r="C57" s="250" t="n">
        <v>0</v>
      </c>
      <c r="D57" s="251" t="n">
        <v>0</v>
      </c>
      <c r="E57" s="251"/>
      <c r="F57" s="251"/>
      <c r="G57" s="251"/>
      <c r="H57" s="251"/>
      <c r="I57" s="251"/>
      <c r="J57" s="251"/>
      <c r="K57" s="252"/>
      <c r="L57" s="252"/>
      <c r="M57" s="252"/>
      <c r="N57" s="252"/>
      <c r="O57" s="252"/>
      <c r="P57" s="252"/>
      <c r="Q57" s="252"/>
      <c r="R57" s="252"/>
    </row>
    <row r="58" customFormat="false" ht="12.75" hidden="false" customHeight="false" outlineLevel="0" collapsed="false">
      <c r="B58" s="155" t="n">
        <f aca="false">PricesW!B58</f>
        <v>37100</v>
      </c>
      <c r="C58" s="250" t="n">
        <v>0</v>
      </c>
      <c r="D58" s="251" t="n">
        <v>0</v>
      </c>
      <c r="E58" s="251"/>
      <c r="F58" s="251"/>
      <c r="G58" s="251"/>
      <c r="H58" s="251"/>
      <c r="I58" s="251"/>
      <c r="J58" s="251"/>
      <c r="K58" s="252"/>
      <c r="L58" s="252"/>
      <c r="M58" s="252"/>
      <c r="N58" s="252"/>
      <c r="O58" s="252"/>
      <c r="P58" s="252"/>
      <c r="Q58" s="252"/>
      <c r="R58" s="252"/>
    </row>
    <row r="59" customFormat="false" ht="12.75" hidden="false" customHeight="false" outlineLevel="0" collapsed="false">
      <c r="B59" s="155" t="n">
        <f aca="false">PricesW!B59</f>
        <v>37107</v>
      </c>
      <c r="C59" s="250" t="n">
        <v>0</v>
      </c>
      <c r="D59" s="251" t="n">
        <v>0</v>
      </c>
      <c r="E59" s="251"/>
      <c r="F59" s="251"/>
      <c r="G59" s="251"/>
      <c r="H59" s="251"/>
      <c r="I59" s="251"/>
      <c r="J59" s="251"/>
      <c r="K59" s="252"/>
      <c r="L59" s="252"/>
      <c r="M59" s="252"/>
      <c r="N59" s="252"/>
      <c r="O59" s="252"/>
      <c r="P59" s="252"/>
      <c r="Q59" s="252"/>
      <c r="R59" s="252"/>
    </row>
    <row r="60" customFormat="false" ht="12.75" hidden="false" customHeight="false" outlineLevel="0" collapsed="false">
      <c r="B60" s="155" t="n">
        <f aca="false">PricesW!B60</f>
        <v>37114</v>
      </c>
      <c r="C60" s="250" t="n">
        <v>0</v>
      </c>
      <c r="D60" s="251" t="n">
        <v>0</v>
      </c>
      <c r="E60" s="251"/>
      <c r="F60" s="251"/>
      <c r="G60" s="251"/>
      <c r="H60" s="251"/>
      <c r="I60" s="251"/>
      <c r="J60" s="251"/>
      <c r="K60" s="252"/>
      <c r="L60" s="252"/>
      <c r="M60" s="252"/>
      <c r="N60" s="252"/>
      <c r="O60" s="252"/>
      <c r="P60" s="252"/>
      <c r="Q60" s="252"/>
      <c r="R60" s="252"/>
    </row>
    <row r="61" customFormat="false" ht="12.75" hidden="false" customHeight="false" outlineLevel="0" collapsed="false">
      <c r="B61" s="155" t="n">
        <f aca="false">PricesW!B61</f>
        <v>37121</v>
      </c>
      <c r="C61" s="250" t="n">
        <v>0</v>
      </c>
      <c r="D61" s="251" t="n">
        <v>0</v>
      </c>
      <c r="E61" s="251"/>
      <c r="F61" s="251"/>
      <c r="G61" s="251"/>
      <c r="H61" s="251"/>
      <c r="I61" s="251"/>
      <c r="J61" s="251"/>
      <c r="K61" s="252"/>
      <c r="L61" s="252"/>
      <c r="M61" s="252"/>
      <c r="N61" s="252"/>
      <c r="O61" s="252"/>
      <c r="P61" s="252"/>
      <c r="Q61" s="252"/>
      <c r="R61" s="252"/>
    </row>
    <row r="62" customFormat="false" ht="12.75" hidden="false" customHeight="false" outlineLevel="0" collapsed="false">
      <c r="B62" s="155" t="n">
        <f aca="false">PricesW!B62</f>
        <v>37128</v>
      </c>
      <c r="C62" s="250" t="n">
        <v>0</v>
      </c>
      <c r="D62" s="251" t="n">
        <v>0</v>
      </c>
      <c r="E62" s="251"/>
      <c r="F62" s="251"/>
      <c r="G62" s="251"/>
      <c r="H62" s="251"/>
      <c r="I62" s="251"/>
      <c r="J62" s="251"/>
      <c r="K62" s="252"/>
      <c r="L62" s="252"/>
      <c r="M62" s="252"/>
      <c r="N62" s="252"/>
      <c r="O62" s="252"/>
      <c r="P62" s="252"/>
      <c r="Q62" s="252"/>
      <c r="R62" s="252"/>
    </row>
    <row r="63" customFormat="false" ht="12.75" hidden="false" customHeight="false" outlineLevel="0" collapsed="false">
      <c r="B63" s="155" t="n">
        <f aca="false">PricesW!B63</f>
        <v>37135</v>
      </c>
      <c r="C63" s="250" t="n">
        <v>0</v>
      </c>
      <c r="D63" s="251" t="n">
        <v>0</v>
      </c>
      <c r="E63" s="251"/>
      <c r="F63" s="251"/>
      <c r="G63" s="251"/>
      <c r="H63" s="251"/>
      <c r="I63" s="251"/>
      <c r="J63" s="251"/>
      <c r="K63" s="252"/>
      <c r="L63" s="252"/>
      <c r="M63" s="252"/>
      <c r="N63" s="252"/>
      <c r="O63" s="252"/>
      <c r="P63" s="252"/>
      <c r="Q63" s="252"/>
      <c r="R63" s="252"/>
    </row>
    <row r="64" customFormat="false" ht="12.75" hidden="false" customHeight="false" outlineLevel="0" collapsed="false">
      <c r="B64" s="155" t="n">
        <f aca="false">PricesW!B64</f>
        <v>37142</v>
      </c>
      <c r="C64" s="250" t="n">
        <v>0</v>
      </c>
      <c r="D64" s="251" t="n">
        <v>0</v>
      </c>
      <c r="E64" s="251"/>
      <c r="F64" s="251"/>
      <c r="G64" s="251"/>
      <c r="H64" s="251"/>
      <c r="I64" s="251"/>
      <c r="J64" s="251"/>
      <c r="K64" s="252"/>
      <c r="L64" s="252"/>
      <c r="M64" s="252"/>
      <c r="N64" s="252"/>
      <c r="O64" s="252"/>
      <c r="P64" s="252"/>
      <c r="Q64" s="252"/>
      <c r="R64" s="252"/>
    </row>
    <row r="65" customFormat="false" ht="12.75" hidden="false" customHeight="false" outlineLevel="0" collapsed="false">
      <c r="B65" s="155" t="n">
        <f aca="false">PricesW!B65</f>
        <v>37149</v>
      </c>
      <c r="C65" s="250" t="n">
        <v>0</v>
      </c>
      <c r="D65" s="251" t="n">
        <v>0</v>
      </c>
      <c r="E65" s="251"/>
      <c r="F65" s="251"/>
      <c r="G65" s="251"/>
      <c r="H65" s="251"/>
      <c r="I65" s="251"/>
      <c r="J65" s="251"/>
      <c r="K65" s="252"/>
      <c r="L65" s="252"/>
      <c r="M65" s="252"/>
      <c r="N65" s="252"/>
      <c r="O65" s="252"/>
      <c r="P65" s="252"/>
      <c r="Q65" s="252"/>
      <c r="R65" s="252"/>
    </row>
    <row r="66" customFormat="false" ht="12.75" hidden="false" customHeight="false" outlineLevel="0" collapsed="false">
      <c r="B66" s="155" t="n">
        <f aca="false">PricesW!B66</f>
        <v>37156</v>
      </c>
      <c r="C66" s="250" t="n">
        <v>0</v>
      </c>
      <c r="D66" s="251" t="n">
        <v>0</v>
      </c>
      <c r="E66" s="251"/>
      <c r="F66" s="251"/>
      <c r="G66" s="251"/>
      <c r="H66" s="251"/>
      <c r="I66" s="251"/>
      <c r="J66" s="251"/>
      <c r="K66" s="252"/>
      <c r="L66" s="252"/>
      <c r="M66" s="252"/>
      <c r="N66" s="252"/>
      <c r="O66" s="252"/>
      <c r="P66" s="252"/>
      <c r="Q66" s="252"/>
      <c r="R66" s="252"/>
    </row>
    <row r="67" customFormat="false" ht="12.75" hidden="false" customHeight="false" outlineLevel="0" collapsed="false">
      <c r="B67" s="155" t="n">
        <f aca="false">PricesW!B67</f>
        <v>37163</v>
      </c>
      <c r="C67" s="250" t="n">
        <v>0</v>
      </c>
      <c r="D67" s="251" t="n">
        <v>0</v>
      </c>
      <c r="E67" s="251"/>
      <c r="F67" s="251"/>
      <c r="G67" s="251"/>
      <c r="H67" s="251"/>
      <c r="I67" s="251"/>
      <c r="J67" s="251"/>
      <c r="K67" s="252"/>
      <c r="L67" s="252"/>
      <c r="M67" s="252"/>
      <c r="N67" s="252"/>
      <c r="O67" s="252"/>
      <c r="P67" s="252"/>
      <c r="Q67" s="252"/>
      <c r="R67" s="252"/>
    </row>
    <row r="68" customFormat="false" ht="12.75" hidden="false" customHeight="false" outlineLevel="0" collapsed="false">
      <c r="B68" s="155" t="n">
        <f aca="false">PricesW!B68</f>
        <v>37170</v>
      </c>
      <c r="C68" s="250" t="n">
        <v>0</v>
      </c>
      <c r="D68" s="251" t="n">
        <v>0</v>
      </c>
      <c r="E68" s="251"/>
      <c r="F68" s="251"/>
      <c r="G68" s="251"/>
      <c r="H68" s="251"/>
      <c r="I68" s="251"/>
      <c r="J68" s="251"/>
      <c r="K68" s="252"/>
      <c r="L68" s="252"/>
      <c r="M68" s="252"/>
      <c r="N68" s="252"/>
      <c r="O68" s="252"/>
      <c r="P68" s="252"/>
      <c r="Q68" s="252"/>
      <c r="R68" s="252"/>
    </row>
    <row r="69" customFormat="false" ht="12.75" hidden="false" customHeight="false" outlineLevel="0" collapsed="false">
      <c r="B69" s="155" t="n">
        <f aca="false">PricesW!B69</f>
        <v>37177</v>
      </c>
      <c r="C69" s="250" t="n">
        <v>0</v>
      </c>
      <c r="D69" s="251" t="n">
        <v>0</v>
      </c>
      <c r="E69" s="251"/>
      <c r="F69" s="251"/>
      <c r="G69" s="251"/>
      <c r="H69" s="251"/>
      <c r="I69" s="251"/>
      <c r="J69" s="251"/>
      <c r="K69" s="252"/>
      <c r="L69" s="252"/>
      <c r="M69" s="252"/>
      <c r="N69" s="252"/>
      <c r="O69" s="252"/>
      <c r="P69" s="252"/>
      <c r="Q69" s="252"/>
      <c r="R69" s="252"/>
    </row>
    <row r="70" customFormat="false" ht="12.75" hidden="false" customHeight="false" outlineLevel="0" collapsed="false">
      <c r="B70" s="155" t="n">
        <f aca="false">PricesW!B70</f>
        <v>37184</v>
      </c>
      <c r="C70" s="250" t="n">
        <v>0</v>
      </c>
      <c r="D70" s="251" t="n">
        <v>0</v>
      </c>
      <c r="E70" s="251"/>
      <c r="F70" s="251"/>
      <c r="G70" s="251"/>
      <c r="H70" s="251"/>
      <c r="I70" s="251"/>
      <c r="J70" s="251"/>
      <c r="K70" s="252"/>
      <c r="L70" s="252"/>
      <c r="M70" s="252"/>
      <c r="N70" s="252"/>
      <c r="O70" s="252"/>
      <c r="P70" s="252"/>
      <c r="Q70" s="252"/>
      <c r="R70" s="252"/>
    </row>
    <row r="71" customFormat="false" ht="12.75" hidden="false" customHeight="false" outlineLevel="0" collapsed="false">
      <c r="B71" s="155" t="n">
        <f aca="false">PricesW!B71</f>
        <v>37191</v>
      </c>
      <c r="C71" s="250" t="n">
        <v>0</v>
      </c>
      <c r="D71" s="251" t="n">
        <v>0</v>
      </c>
      <c r="E71" s="251"/>
      <c r="F71" s="251"/>
      <c r="G71" s="251"/>
      <c r="H71" s="251"/>
      <c r="I71" s="251"/>
      <c r="J71" s="251"/>
      <c r="K71" s="252"/>
      <c r="L71" s="252"/>
      <c r="M71" s="252"/>
      <c r="N71" s="252"/>
      <c r="O71" s="252"/>
      <c r="P71" s="252"/>
      <c r="Q71" s="252"/>
      <c r="R71" s="252"/>
    </row>
    <row r="72" customFormat="false" ht="12.75" hidden="false" customHeight="false" outlineLevel="0" collapsed="false">
      <c r="B72" s="155" t="n">
        <f aca="false">PricesW!B72</f>
        <v>37198</v>
      </c>
      <c r="C72" s="250" t="n">
        <v>0</v>
      </c>
      <c r="D72" s="251" t="n">
        <v>0</v>
      </c>
      <c r="E72" s="251"/>
      <c r="F72" s="251"/>
      <c r="G72" s="251"/>
      <c r="H72" s="251"/>
      <c r="I72" s="251"/>
      <c r="J72" s="251"/>
      <c r="K72" s="252"/>
      <c r="L72" s="252"/>
      <c r="M72" s="252"/>
      <c r="N72" s="252"/>
      <c r="O72" s="252"/>
      <c r="P72" s="252"/>
      <c r="Q72" s="252"/>
      <c r="R72" s="252"/>
    </row>
    <row r="73" customFormat="false" ht="12.75" hidden="false" customHeight="false" outlineLevel="0" collapsed="false">
      <c r="B73" s="155" t="n">
        <f aca="false">PricesW!B73</f>
        <v>37205</v>
      </c>
      <c r="C73" s="250" t="n">
        <v>0</v>
      </c>
      <c r="D73" s="251" t="n">
        <v>0</v>
      </c>
      <c r="E73" s="251"/>
      <c r="F73" s="251"/>
      <c r="G73" s="251"/>
      <c r="H73" s="251"/>
      <c r="I73" s="251"/>
      <c r="J73" s="251"/>
      <c r="K73" s="252"/>
      <c r="L73" s="252"/>
      <c r="M73" s="252"/>
      <c r="N73" s="252"/>
      <c r="O73" s="252"/>
      <c r="P73" s="252"/>
      <c r="Q73" s="252"/>
      <c r="R73" s="252"/>
    </row>
    <row r="74" customFormat="false" ht="12.75" hidden="false" customHeight="false" outlineLevel="0" collapsed="false">
      <c r="B74" s="155" t="n">
        <f aca="false">PricesW!B74</f>
        <v>37212</v>
      </c>
      <c r="C74" s="250" t="n">
        <v>0</v>
      </c>
      <c r="D74" s="251" t="n">
        <v>0</v>
      </c>
      <c r="E74" s="251"/>
      <c r="F74" s="251"/>
      <c r="G74" s="251"/>
      <c r="H74" s="251"/>
      <c r="I74" s="251"/>
      <c r="J74" s="251"/>
      <c r="K74" s="252"/>
      <c r="L74" s="252"/>
      <c r="M74" s="252"/>
      <c r="N74" s="252"/>
      <c r="O74" s="252"/>
      <c r="P74" s="252"/>
      <c r="Q74" s="252"/>
      <c r="R74" s="252"/>
    </row>
    <row r="75" customFormat="false" ht="12.75" hidden="false" customHeight="false" outlineLevel="0" collapsed="false">
      <c r="B75" s="155" t="n">
        <f aca="false">PricesW!B75</f>
        <v>37219</v>
      </c>
      <c r="C75" s="250" t="n">
        <v>0</v>
      </c>
      <c r="D75" s="251" t="n">
        <v>0</v>
      </c>
      <c r="E75" s="251"/>
      <c r="F75" s="251"/>
      <c r="G75" s="251"/>
      <c r="H75" s="251"/>
      <c r="I75" s="251"/>
      <c r="J75" s="251"/>
      <c r="K75" s="252"/>
      <c r="L75" s="252"/>
      <c r="M75" s="252"/>
      <c r="N75" s="252"/>
      <c r="O75" s="252"/>
      <c r="P75" s="252"/>
      <c r="Q75" s="252"/>
      <c r="R75" s="252"/>
    </row>
    <row r="76" customFormat="false" ht="12.75" hidden="false" customHeight="false" outlineLevel="0" collapsed="false">
      <c r="B76" s="155" t="n">
        <f aca="false">PricesW!B76</f>
        <v>37226</v>
      </c>
      <c r="C76" s="250" t="n">
        <v>0</v>
      </c>
      <c r="D76" s="251" t="n">
        <v>0</v>
      </c>
      <c r="E76" s="251"/>
      <c r="F76" s="251"/>
      <c r="G76" s="251"/>
      <c r="H76" s="251"/>
      <c r="I76" s="251"/>
      <c r="J76" s="251"/>
      <c r="K76" s="252"/>
      <c r="L76" s="252"/>
      <c r="M76" s="252"/>
      <c r="N76" s="252"/>
      <c r="O76" s="252"/>
      <c r="P76" s="252"/>
      <c r="Q76" s="252"/>
      <c r="R76" s="252"/>
    </row>
    <row r="77" customFormat="false" ht="12.75" hidden="false" customHeight="false" outlineLevel="0" collapsed="false">
      <c r="B77" s="155" t="n">
        <f aca="false">PricesW!B77</f>
        <v>37233</v>
      </c>
      <c r="C77" s="250" t="n">
        <v>0</v>
      </c>
      <c r="D77" s="251" t="n">
        <v>0</v>
      </c>
      <c r="E77" s="251"/>
      <c r="F77" s="251"/>
      <c r="G77" s="251"/>
      <c r="H77" s="251"/>
      <c r="I77" s="251"/>
      <c r="J77" s="251"/>
      <c r="K77" s="252"/>
      <c r="L77" s="252"/>
      <c r="M77" s="252"/>
      <c r="N77" s="252"/>
      <c r="O77" s="252"/>
      <c r="P77" s="252"/>
      <c r="Q77" s="252"/>
      <c r="R77" s="252"/>
    </row>
    <row r="78" customFormat="false" ht="12.75" hidden="false" customHeight="false" outlineLevel="0" collapsed="false">
      <c r="B78" s="155" t="n">
        <f aca="false">PricesW!B78</f>
        <v>37240</v>
      </c>
      <c r="C78" s="250" t="n">
        <v>0</v>
      </c>
      <c r="D78" s="251" t="n">
        <v>0</v>
      </c>
      <c r="E78" s="251"/>
      <c r="F78" s="251"/>
      <c r="G78" s="251"/>
      <c r="H78" s="251"/>
      <c r="I78" s="251"/>
      <c r="J78" s="251"/>
      <c r="K78" s="252"/>
      <c r="L78" s="252"/>
      <c r="M78" s="252"/>
      <c r="N78" s="252"/>
      <c r="O78" s="252"/>
      <c r="P78" s="252"/>
      <c r="Q78" s="252"/>
      <c r="R78" s="252"/>
    </row>
    <row r="79" customFormat="false" ht="12.75" hidden="false" customHeight="false" outlineLevel="0" collapsed="false">
      <c r="B79" s="155" t="n">
        <f aca="false">PricesW!B79</f>
        <v>37247</v>
      </c>
      <c r="C79" s="250" t="n">
        <v>0</v>
      </c>
      <c r="D79" s="251" t="n">
        <v>0</v>
      </c>
      <c r="E79" s="251"/>
      <c r="F79" s="251"/>
      <c r="G79" s="251"/>
      <c r="H79" s="251"/>
      <c r="I79" s="251"/>
      <c r="J79" s="251"/>
      <c r="K79" s="252"/>
      <c r="L79" s="252"/>
      <c r="M79" s="252"/>
      <c r="N79" s="252"/>
      <c r="O79" s="252"/>
      <c r="P79" s="252"/>
      <c r="Q79" s="252"/>
      <c r="R79" s="252"/>
    </row>
    <row r="80" customFormat="false" ht="12.75" hidden="false" customHeight="false" outlineLevel="0" collapsed="false">
      <c r="B80" s="155" t="n">
        <f aca="false">PricesW!B80</f>
        <v>37254</v>
      </c>
      <c r="C80" s="250" t="n">
        <v>0</v>
      </c>
      <c r="D80" s="251" t="n">
        <v>0</v>
      </c>
      <c r="E80" s="251"/>
      <c r="F80" s="251"/>
      <c r="G80" s="251"/>
      <c r="H80" s="251"/>
      <c r="I80" s="251"/>
      <c r="J80" s="251"/>
      <c r="K80" s="252"/>
      <c r="L80" s="252"/>
      <c r="M80" s="252"/>
      <c r="N80" s="252"/>
      <c r="O80" s="252"/>
      <c r="P80" s="252"/>
      <c r="Q80" s="252"/>
      <c r="R80" s="252"/>
    </row>
    <row r="81" customFormat="false" ht="12.75" hidden="false" customHeight="false" outlineLevel="0" collapsed="false">
      <c r="B81" s="155" t="n">
        <f aca="false">PricesW!B81</f>
        <v>37261</v>
      </c>
      <c r="C81" s="250" t="n">
        <v>0</v>
      </c>
      <c r="D81" s="251" t="n">
        <v>0</v>
      </c>
      <c r="E81" s="251"/>
      <c r="F81" s="251"/>
      <c r="G81" s="251"/>
      <c r="H81" s="251"/>
      <c r="I81" s="251"/>
      <c r="J81" s="251"/>
      <c r="K81" s="252"/>
      <c r="L81" s="252"/>
      <c r="M81" s="252"/>
      <c r="N81" s="252"/>
      <c r="O81" s="252"/>
      <c r="P81" s="252"/>
      <c r="Q81" s="252"/>
      <c r="R81" s="252"/>
    </row>
    <row r="82" customFormat="false" ht="12.75" hidden="false" customHeight="false" outlineLevel="0" collapsed="false">
      <c r="B82" s="155" t="n">
        <f aca="false">PricesW!B82</f>
        <v>37268</v>
      </c>
      <c r="C82" s="250" t="n">
        <v>0</v>
      </c>
      <c r="D82" s="251" t="n">
        <v>0</v>
      </c>
      <c r="E82" s="251"/>
      <c r="F82" s="251"/>
      <c r="G82" s="251"/>
      <c r="H82" s="251"/>
      <c r="I82" s="251"/>
      <c r="J82" s="251"/>
      <c r="K82" s="252"/>
      <c r="L82" s="252"/>
      <c r="M82" s="252"/>
      <c r="N82" s="252"/>
      <c r="O82" s="252"/>
      <c r="P82" s="252"/>
      <c r="Q82" s="252"/>
      <c r="R82" s="252"/>
    </row>
    <row r="83" customFormat="false" ht="12.75" hidden="false" customHeight="false" outlineLevel="0" collapsed="false">
      <c r="B83" s="155" t="n">
        <f aca="false">PricesW!B83</f>
        <v>37275</v>
      </c>
      <c r="C83" s="250" t="n">
        <v>0</v>
      </c>
      <c r="D83" s="251" t="n">
        <v>0</v>
      </c>
      <c r="E83" s="251"/>
      <c r="F83" s="251"/>
      <c r="G83" s="251"/>
      <c r="H83" s="251"/>
      <c r="I83" s="251"/>
      <c r="J83" s="251"/>
      <c r="K83" s="252"/>
      <c r="L83" s="252"/>
      <c r="M83" s="252"/>
      <c r="N83" s="252"/>
      <c r="O83" s="252"/>
      <c r="P83" s="252"/>
      <c r="Q83" s="252"/>
      <c r="R83" s="252"/>
    </row>
    <row r="84" customFormat="false" ht="12.75" hidden="false" customHeight="false" outlineLevel="0" collapsed="false">
      <c r="B84" s="155" t="n">
        <f aca="false">PricesW!B84</f>
        <v>37282</v>
      </c>
      <c r="C84" s="250" t="n">
        <v>0</v>
      </c>
      <c r="D84" s="251" t="n">
        <v>0</v>
      </c>
      <c r="E84" s="251"/>
      <c r="F84" s="251"/>
      <c r="G84" s="251"/>
      <c r="H84" s="251"/>
      <c r="I84" s="251"/>
      <c r="J84" s="251"/>
      <c r="K84" s="252"/>
      <c r="L84" s="252"/>
      <c r="M84" s="252"/>
      <c r="N84" s="252"/>
      <c r="O84" s="252"/>
      <c r="P84" s="252"/>
      <c r="Q84" s="252"/>
      <c r="R84" s="252"/>
    </row>
    <row r="85" customFormat="false" ht="12.75" hidden="false" customHeight="false" outlineLevel="0" collapsed="false">
      <c r="B85" s="155" t="n">
        <f aca="false">PricesW!B85</f>
        <v>37289</v>
      </c>
      <c r="C85" s="250" t="n">
        <v>0</v>
      </c>
      <c r="D85" s="251" t="n">
        <v>0</v>
      </c>
      <c r="E85" s="251"/>
      <c r="F85" s="251"/>
      <c r="G85" s="251"/>
      <c r="H85" s="251"/>
      <c r="I85" s="251"/>
      <c r="J85" s="251"/>
      <c r="K85" s="252"/>
      <c r="L85" s="252"/>
      <c r="M85" s="252"/>
      <c r="N85" s="252"/>
      <c r="O85" s="252"/>
      <c r="P85" s="252"/>
      <c r="Q85" s="252"/>
      <c r="R85" s="252"/>
    </row>
    <row r="86" customFormat="false" ht="12.75" hidden="false" customHeight="false" outlineLevel="0" collapsed="false">
      <c r="B86" s="155" t="n">
        <f aca="false">PricesW!B86</f>
        <v>37296</v>
      </c>
      <c r="C86" s="250" t="n">
        <v>0</v>
      </c>
      <c r="D86" s="251" t="n">
        <v>0</v>
      </c>
      <c r="E86" s="251"/>
      <c r="F86" s="251"/>
      <c r="G86" s="251"/>
      <c r="H86" s="251"/>
      <c r="I86" s="251"/>
      <c r="J86" s="251"/>
      <c r="K86" s="252"/>
      <c r="L86" s="252"/>
      <c r="M86" s="252"/>
      <c r="N86" s="252"/>
      <c r="O86" s="252"/>
      <c r="P86" s="252"/>
      <c r="Q86" s="252"/>
      <c r="R86" s="252"/>
    </row>
    <row r="87" customFormat="false" ht="12.75" hidden="false" customHeight="false" outlineLevel="0" collapsed="false">
      <c r="B87" s="155" t="n">
        <f aca="false">PricesW!B87</f>
        <v>37303</v>
      </c>
      <c r="C87" s="250" t="n">
        <v>0</v>
      </c>
      <c r="D87" s="251" t="n">
        <v>0</v>
      </c>
      <c r="E87" s="251"/>
      <c r="F87" s="251"/>
      <c r="G87" s="251"/>
      <c r="H87" s="251"/>
      <c r="I87" s="251"/>
      <c r="J87" s="251"/>
      <c r="K87" s="252"/>
      <c r="L87" s="252"/>
      <c r="M87" s="252"/>
      <c r="N87" s="252"/>
      <c r="O87" s="252"/>
      <c r="P87" s="252"/>
      <c r="Q87" s="252"/>
      <c r="R87" s="252"/>
    </row>
    <row r="88" customFormat="false" ht="12.75" hidden="false" customHeight="false" outlineLevel="0" collapsed="false">
      <c r="B88" s="155" t="n">
        <f aca="false">PricesW!B88</f>
        <v>37310</v>
      </c>
      <c r="C88" s="250" t="n">
        <v>0</v>
      </c>
      <c r="D88" s="251" t="n">
        <v>0</v>
      </c>
      <c r="E88" s="251"/>
      <c r="F88" s="251"/>
      <c r="G88" s="251"/>
      <c r="H88" s="251"/>
      <c r="I88" s="251"/>
      <c r="J88" s="251"/>
      <c r="K88" s="252"/>
      <c r="L88" s="252"/>
      <c r="M88" s="252"/>
      <c r="N88" s="252"/>
      <c r="O88" s="252"/>
      <c r="P88" s="252"/>
      <c r="Q88" s="252"/>
      <c r="R88" s="252"/>
    </row>
    <row r="89" customFormat="false" ht="12.75" hidden="false" customHeight="false" outlineLevel="0" collapsed="false">
      <c r="B89" s="155" t="n">
        <f aca="false">PricesW!B89</f>
        <v>37317</v>
      </c>
      <c r="C89" s="250" t="n">
        <v>0</v>
      </c>
      <c r="D89" s="251" t="n">
        <v>0</v>
      </c>
      <c r="E89" s="251"/>
      <c r="F89" s="251"/>
      <c r="G89" s="251"/>
      <c r="H89" s="251"/>
      <c r="I89" s="251"/>
      <c r="J89" s="251"/>
      <c r="K89" s="252"/>
      <c r="L89" s="252"/>
      <c r="M89" s="252"/>
      <c r="N89" s="252"/>
      <c r="O89" s="252"/>
      <c r="P89" s="252"/>
      <c r="Q89" s="252"/>
      <c r="R89" s="252"/>
    </row>
    <row r="90" customFormat="false" ht="12.75" hidden="false" customHeight="false" outlineLevel="0" collapsed="false">
      <c r="B90" s="155" t="n">
        <f aca="false">PricesW!B90</f>
        <v>37324</v>
      </c>
      <c r="C90" s="250" t="n">
        <v>0</v>
      </c>
      <c r="D90" s="251" t="n">
        <v>0</v>
      </c>
      <c r="E90" s="251"/>
      <c r="F90" s="251"/>
      <c r="G90" s="251"/>
      <c r="H90" s="251"/>
      <c r="I90" s="251"/>
      <c r="J90" s="251"/>
      <c r="K90" s="252"/>
      <c r="L90" s="252"/>
      <c r="M90" s="252"/>
      <c r="N90" s="252"/>
      <c r="O90" s="252"/>
      <c r="P90" s="252"/>
      <c r="Q90" s="252"/>
      <c r="R90" s="252"/>
    </row>
    <row r="91" customFormat="false" ht="12.75" hidden="false" customHeight="false" outlineLevel="0" collapsed="false">
      <c r="B91" s="155" t="n">
        <f aca="false">PricesW!B91</f>
        <v>37331</v>
      </c>
      <c r="C91" s="250" t="n">
        <v>0</v>
      </c>
      <c r="D91" s="251" t="n">
        <v>0</v>
      </c>
      <c r="E91" s="251"/>
      <c r="F91" s="251"/>
      <c r="G91" s="251"/>
      <c r="H91" s="251"/>
      <c r="I91" s="251"/>
      <c r="J91" s="251"/>
      <c r="K91" s="252"/>
      <c r="L91" s="252"/>
      <c r="M91" s="252"/>
      <c r="N91" s="252"/>
      <c r="O91" s="252"/>
      <c r="P91" s="252"/>
      <c r="Q91" s="252"/>
      <c r="R91" s="252"/>
    </row>
    <row r="92" customFormat="false" ht="12.75" hidden="false" customHeight="false" outlineLevel="0" collapsed="false">
      <c r="B92" s="155" t="n">
        <f aca="false">PricesW!B92</f>
        <v>37338</v>
      </c>
      <c r="C92" s="250" t="n">
        <v>0</v>
      </c>
      <c r="D92" s="251" t="n">
        <v>0</v>
      </c>
      <c r="E92" s="251"/>
      <c r="F92" s="251"/>
      <c r="G92" s="251"/>
      <c r="H92" s="251"/>
      <c r="I92" s="251"/>
      <c r="J92" s="251"/>
      <c r="K92" s="252"/>
      <c r="L92" s="252"/>
      <c r="M92" s="252"/>
      <c r="N92" s="252"/>
      <c r="O92" s="252"/>
      <c r="P92" s="252"/>
      <c r="Q92" s="252"/>
      <c r="R92" s="252"/>
    </row>
    <row r="93" customFormat="false" ht="12.75" hidden="false" customHeight="false" outlineLevel="0" collapsed="false">
      <c r="B93" s="155" t="n">
        <f aca="false">PricesW!B93</f>
        <v>37345</v>
      </c>
      <c r="C93" s="250" t="n">
        <v>0</v>
      </c>
      <c r="D93" s="251" t="n">
        <v>0</v>
      </c>
      <c r="E93" s="251"/>
      <c r="F93" s="251"/>
      <c r="G93" s="251"/>
      <c r="H93" s="251"/>
      <c r="I93" s="251"/>
      <c r="J93" s="251"/>
      <c r="K93" s="252"/>
      <c r="L93" s="252"/>
      <c r="M93" s="252"/>
      <c r="N93" s="252"/>
      <c r="O93" s="252"/>
      <c r="P93" s="252"/>
      <c r="Q93" s="252"/>
      <c r="R93" s="252"/>
    </row>
    <row r="94" customFormat="false" ht="12.75" hidden="false" customHeight="false" outlineLevel="0" collapsed="false">
      <c r="B94" s="155" t="n">
        <f aca="false">PricesW!B94</f>
        <v>37352</v>
      </c>
      <c r="C94" s="250" t="n">
        <v>0</v>
      </c>
      <c r="D94" s="251" t="n">
        <v>0</v>
      </c>
      <c r="E94" s="251"/>
      <c r="F94" s="251"/>
      <c r="G94" s="251"/>
      <c r="H94" s="251"/>
      <c r="I94" s="251"/>
      <c r="J94" s="251"/>
      <c r="K94" s="252"/>
      <c r="L94" s="252"/>
      <c r="M94" s="252"/>
      <c r="N94" s="252"/>
      <c r="O94" s="252"/>
      <c r="P94" s="252"/>
      <c r="Q94" s="252"/>
      <c r="R94" s="252"/>
    </row>
    <row r="95" customFormat="false" ht="12.75" hidden="false" customHeight="false" outlineLevel="0" collapsed="false">
      <c r="B95" s="155" t="n">
        <f aca="false">PricesW!B95</f>
        <v>37359</v>
      </c>
      <c r="C95" s="250" t="n">
        <v>0</v>
      </c>
      <c r="D95" s="251" t="n">
        <v>0</v>
      </c>
      <c r="E95" s="251"/>
      <c r="F95" s="251"/>
      <c r="G95" s="251"/>
      <c r="H95" s="251"/>
      <c r="I95" s="251"/>
      <c r="J95" s="251"/>
      <c r="K95" s="252"/>
      <c r="L95" s="252"/>
      <c r="M95" s="252"/>
      <c r="N95" s="252"/>
      <c r="O95" s="252"/>
      <c r="P95" s="252"/>
      <c r="Q95" s="252"/>
      <c r="R95" s="252"/>
    </row>
    <row r="96" customFormat="false" ht="12.75" hidden="false" customHeight="false" outlineLevel="0" collapsed="false">
      <c r="B96" s="155" t="n">
        <f aca="false">PricesW!B96</f>
        <v>37366</v>
      </c>
      <c r="C96" s="250" t="n">
        <v>0</v>
      </c>
      <c r="D96" s="251" t="n">
        <v>0</v>
      </c>
      <c r="E96" s="251"/>
      <c r="F96" s="251"/>
      <c r="G96" s="251"/>
      <c r="H96" s="251"/>
      <c r="I96" s="251"/>
      <c r="J96" s="251"/>
      <c r="K96" s="252"/>
      <c r="L96" s="252"/>
      <c r="M96" s="252"/>
      <c r="N96" s="252"/>
      <c r="O96" s="252"/>
      <c r="P96" s="252"/>
      <c r="Q96" s="252"/>
      <c r="R96" s="252"/>
    </row>
    <row r="97" customFormat="false" ht="12.75" hidden="false" customHeight="false" outlineLevel="0" collapsed="false">
      <c r="B97" s="155" t="n">
        <f aca="false">PricesW!B97</f>
        <v>37373</v>
      </c>
      <c r="C97" s="250" t="n">
        <v>0</v>
      </c>
      <c r="D97" s="251" t="n">
        <v>0</v>
      </c>
      <c r="E97" s="251"/>
      <c r="F97" s="251"/>
      <c r="G97" s="251"/>
      <c r="H97" s="251"/>
      <c r="I97" s="251"/>
      <c r="J97" s="251"/>
      <c r="K97" s="252"/>
      <c r="L97" s="252"/>
      <c r="M97" s="252"/>
      <c r="N97" s="252"/>
      <c r="O97" s="252"/>
      <c r="P97" s="252"/>
      <c r="Q97" s="252"/>
      <c r="R97" s="252"/>
    </row>
    <row r="98" customFormat="false" ht="12.75" hidden="false" customHeight="false" outlineLevel="0" collapsed="false">
      <c r="B98" s="155" t="n">
        <f aca="false">PricesW!B98</f>
        <v>37380</v>
      </c>
      <c r="C98" s="250" t="n">
        <v>0</v>
      </c>
      <c r="D98" s="251" t="n">
        <v>0</v>
      </c>
      <c r="E98" s="251"/>
      <c r="F98" s="251"/>
      <c r="G98" s="251"/>
      <c r="H98" s="251"/>
      <c r="I98" s="251"/>
      <c r="J98" s="251"/>
      <c r="K98" s="252"/>
      <c r="L98" s="252"/>
      <c r="M98" s="252"/>
      <c r="N98" s="252"/>
      <c r="O98" s="252"/>
      <c r="P98" s="252"/>
      <c r="Q98" s="252"/>
      <c r="R98" s="252"/>
    </row>
    <row r="99" customFormat="false" ht="12.75" hidden="false" customHeight="false" outlineLevel="0" collapsed="false">
      <c r="B99" s="155" t="n">
        <f aca="false">PricesW!B99</f>
        <v>37387</v>
      </c>
      <c r="C99" s="250" t="n">
        <v>0</v>
      </c>
      <c r="D99" s="251" t="n">
        <v>0</v>
      </c>
      <c r="E99" s="251"/>
      <c r="F99" s="251"/>
      <c r="G99" s="251"/>
      <c r="H99" s="251"/>
      <c r="I99" s="251"/>
      <c r="J99" s="251"/>
      <c r="K99" s="252"/>
      <c r="L99" s="252"/>
      <c r="M99" s="252"/>
      <c r="N99" s="252"/>
      <c r="O99" s="252"/>
      <c r="P99" s="252"/>
      <c r="Q99" s="252"/>
      <c r="R99" s="252"/>
    </row>
    <row r="100" customFormat="false" ht="12.75" hidden="false" customHeight="false" outlineLevel="0" collapsed="false">
      <c r="B100" s="155" t="n">
        <f aca="false">PricesW!B100</f>
        <v>37394</v>
      </c>
      <c r="C100" s="250" t="n">
        <v>0</v>
      </c>
      <c r="D100" s="251" t="n">
        <v>0</v>
      </c>
      <c r="E100" s="251"/>
      <c r="F100" s="251"/>
      <c r="G100" s="251"/>
      <c r="H100" s="251"/>
      <c r="I100" s="251"/>
      <c r="J100" s="251"/>
      <c r="K100" s="252"/>
      <c r="L100" s="252"/>
      <c r="M100" s="252"/>
      <c r="N100" s="252"/>
      <c r="O100" s="252"/>
      <c r="P100" s="252"/>
      <c r="Q100" s="252"/>
      <c r="R100" s="252"/>
    </row>
    <row r="101" customFormat="false" ht="12.75" hidden="false" customHeight="false" outlineLevel="0" collapsed="false">
      <c r="B101" s="155" t="n">
        <f aca="false">PricesW!B101</f>
        <v>37401</v>
      </c>
      <c r="C101" s="250" t="n">
        <v>0</v>
      </c>
      <c r="D101" s="251" t="n">
        <v>0</v>
      </c>
      <c r="E101" s="251"/>
      <c r="F101" s="251"/>
      <c r="G101" s="251"/>
      <c r="H101" s="251"/>
      <c r="I101" s="251"/>
      <c r="J101" s="251"/>
      <c r="K101" s="252"/>
      <c r="L101" s="252"/>
      <c r="M101" s="252"/>
      <c r="N101" s="252"/>
      <c r="O101" s="252"/>
      <c r="P101" s="252"/>
      <c r="Q101" s="252"/>
      <c r="R101" s="252"/>
    </row>
    <row r="102" customFormat="false" ht="12.75" hidden="false" customHeight="false" outlineLevel="0" collapsed="false">
      <c r="B102" s="155" t="n">
        <f aca="false">PricesW!B102</f>
        <v>37408</v>
      </c>
      <c r="C102" s="250" t="n">
        <v>0</v>
      </c>
      <c r="D102" s="251" t="n">
        <v>0</v>
      </c>
      <c r="E102" s="251"/>
      <c r="F102" s="251"/>
      <c r="G102" s="251"/>
      <c r="H102" s="251"/>
      <c r="I102" s="251"/>
      <c r="J102" s="251"/>
      <c r="K102" s="252"/>
      <c r="L102" s="252"/>
      <c r="M102" s="252"/>
      <c r="N102" s="252"/>
      <c r="O102" s="252"/>
      <c r="P102" s="252"/>
      <c r="Q102" s="252"/>
      <c r="R102" s="252"/>
    </row>
    <row r="103" customFormat="false" ht="12.75" hidden="false" customHeight="false" outlineLevel="0" collapsed="false">
      <c r="B103" s="155" t="n">
        <f aca="false">PricesW!B103</f>
        <v>37415</v>
      </c>
      <c r="C103" s="250" t="n">
        <v>0</v>
      </c>
      <c r="D103" s="251" t="n">
        <v>0</v>
      </c>
      <c r="E103" s="251"/>
      <c r="F103" s="251"/>
      <c r="G103" s="251"/>
      <c r="H103" s="251"/>
      <c r="I103" s="251"/>
      <c r="J103" s="251"/>
      <c r="K103" s="252"/>
      <c r="L103" s="252"/>
      <c r="M103" s="252"/>
      <c r="N103" s="252"/>
      <c r="O103" s="252"/>
      <c r="P103" s="252"/>
      <c r="Q103" s="252"/>
      <c r="R103" s="252"/>
    </row>
    <row r="104" customFormat="false" ht="12.75" hidden="false" customHeight="false" outlineLevel="0" collapsed="false">
      <c r="B104" s="155" t="n">
        <f aca="false">PricesW!B104</f>
        <v>37422</v>
      </c>
      <c r="C104" s="250" t="n">
        <v>0</v>
      </c>
      <c r="D104" s="251" t="n">
        <v>0</v>
      </c>
      <c r="E104" s="251"/>
      <c r="F104" s="251"/>
      <c r="G104" s="251"/>
      <c r="H104" s="251"/>
      <c r="I104" s="251"/>
      <c r="J104" s="251"/>
      <c r="K104" s="252"/>
      <c r="L104" s="252"/>
      <c r="M104" s="252"/>
      <c r="N104" s="252"/>
      <c r="O104" s="252"/>
      <c r="P104" s="252"/>
      <c r="Q104" s="252"/>
      <c r="R104" s="252"/>
    </row>
    <row r="105" customFormat="false" ht="12.75" hidden="false" customHeight="false" outlineLevel="0" collapsed="false">
      <c r="B105" s="155" t="n">
        <f aca="false">PricesW!B105</f>
        <v>37429</v>
      </c>
      <c r="C105" s="250" t="n">
        <v>0</v>
      </c>
      <c r="D105" s="251" t="n">
        <v>0</v>
      </c>
      <c r="E105" s="251"/>
      <c r="F105" s="251"/>
      <c r="G105" s="251"/>
      <c r="H105" s="251"/>
      <c r="I105" s="251"/>
      <c r="J105" s="251"/>
      <c r="K105" s="252"/>
      <c r="L105" s="252"/>
      <c r="M105" s="252"/>
      <c r="N105" s="252"/>
      <c r="O105" s="252"/>
      <c r="P105" s="252"/>
      <c r="Q105" s="252"/>
      <c r="R105" s="252"/>
    </row>
    <row r="106" customFormat="false" ht="12.75" hidden="false" customHeight="false" outlineLevel="0" collapsed="false">
      <c r="B106" s="155" t="n">
        <f aca="false">PricesW!B106</f>
        <v>37436</v>
      </c>
      <c r="C106" s="250" t="n">
        <v>0</v>
      </c>
      <c r="D106" s="251" t="n">
        <v>0</v>
      </c>
      <c r="E106" s="251"/>
      <c r="F106" s="251"/>
      <c r="G106" s="251"/>
      <c r="H106" s="251"/>
      <c r="I106" s="251"/>
      <c r="J106" s="251"/>
      <c r="K106" s="252"/>
      <c r="L106" s="252"/>
      <c r="M106" s="252"/>
      <c r="N106" s="252"/>
      <c r="O106" s="252"/>
      <c r="P106" s="252"/>
      <c r="Q106" s="252"/>
      <c r="R106" s="252"/>
    </row>
    <row r="107" customFormat="false" ht="12.75" hidden="false" customHeight="false" outlineLevel="0" collapsed="false">
      <c r="B107" s="155" t="n">
        <f aca="false">PricesW!B107</f>
        <v>37443</v>
      </c>
      <c r="C107" s="250" t="n">
        <v>0</v>
      </c>
      <c r="D107" s="251" t="n">
        <v>0</v>
      </c>
      <c r="E107" s="251"/>
      <c r="F107" s="251"/>
      <c r="G107" s="251"/>
      <c r="H107" s="251"/>
      <c r="I107" s="251"/>
      <c r="J107" s="251"/>
      <c r="K107" s="252"/>
      <c r="L107" s="252"/>
      <c r="M107" s="252"/>
      <c r="N107" s="252"/>
      <c r="O107" s="252"/>
      <c r="P107" s="252"/>
      <c r="Q107" s="252"/>
      <c r="R107" s="252"/>
    </row>
    <row r="108" customFormat="false" ht="12.75" hidden="false" customHeight="false" outlineLevel="0" collapsed="false">
      <c r="B108" s="155" t="n">
        <f aca="false">PricesW!B108</f>
        <v>37450</v>
      </c>
      <c r="C108" s="250" t="n">
        <v>0</v>
      </c>
      <c r="D108" s="251" t="n">
        <v>0</v>
      </c>
      <c r="E108" s="251"/>
      <c r="F108" s="251"/>
      <c r="G108" s="251"/>
      <c r="H108" s="251"/>
      <c r="I108" s="251"/>
      <c r="J108" s="251"/>
      <c r="K108" s="252"/>
      <c r="L108" s="252"/>
      <c r="M108" s="252"/>
      <c r="N108" s="252"/>
      <c r="O108" s="252"/>
      <c r="P108" s="252"/>
      <c r="Q108" s="252"/>
      <c r="R108" s="252"/>
    </row>
    <row r="109" customFormat="false" ht="12.75" hidden="false" customHeight="false" outlineLevel="0" collapsed="false">
      <c r="B109" s="155" t="n">
        <f aca="false">PricesW!B109</f>
        <v>37457</v>
      </c>
      <c r="C109" s="250" t="n">
        <v>0</v>
      </c>
      <c r="D109" s="251" t="n">
        <v>0</v>
      </c>
      <c r="E109" s="251"/>
      <c r="F109" s="251"/>
      <c r="G109" s="251"/>
      <c r="H109" s="251"/>
      <c r="I109" s="251"/>
      <c r="J109" s="251"/>
      <c r="K109" s="252"/>
      <c r="L109" s="252"/>
      <c r="M109" s="252"/>
      <c r="N109" s="252"/>
      <c r="O109" s="252"/>
      <c r="P109" s="252"/>
      <c r="Q109" s="252"/>
      <c r="R109" s="252"/>
    </row>
    <row r="110" customFormat="false" ht="12.75" hidden="false" customHeight="false" outlineLevel="0" collapsed="false">
      <c r="B110" s="155" t="n">
        <f aca="false">PricesW!B110</f>
        <v>37464</v>
      </c>
      <c r="C110" s="250" t="n">
        <v>0</v>
      </c>
      <c r="D110" s="251" t="n">
        <v>0</v>
      </c>
      <c r="E110" s="251"/>
      <c r="F110" s="251"/>
      <c r="G110" s="251"/>
      <c r="H110" s="251"/>
      <c r="I110" s="251"/>
      <c r="J110" s="251"/>
      <c r="K110" s="252"/>
      <c r="L110" s="252"/>
      <c r="M110" s="252"/>
      <c r="N110" s="252"/>
      <c r="O110" s="252"/>
      <c r="P110" s="252"/>
      <c r="Q110" s="252"/>
      <c r="R110" s="252"/>
    </row>
    <row r="111" customFormat="false" ht="12.75" hidden="false" customHeight="false" outlineLevel="0" collapsed="false">
      <c r="B111" s="155" t="n">
        <f aca="false">PricesW!B111</f>
        <v>37471</v>
      </c>
      <c r="C111" s="250" t="n">
        <v>0</v>
      </c>
      <c r="D111" s="251" t="n">
        <v>0</v>
      </c>
      <c r="E111" s="251"/>
      <c r="F111" s="251"/>
      <c r="G111" s="251"/>
      <c r="H111" s="251"/>
      <c r="I111" s="251"/>
      <c r="J111" s="251"/>
      <c r="K111" s="252"/>
      <c r="L111" s="252"/>
      <c r="M111" s="252"/>
      <c r="N111" s="252"/>
      <c r="O111" s="252"/>
      <c r="P111" s="252"/>
      <c r="Q111" s="252"/>
      <c r="R111" s="252"/>
    </row>
    <row r="112" customFormat="false" ht="12.75" hidden="false" customHeight="false" outlineLevel="0" collapsed="false">
      <c r="B112" s="155" t="n">
        <f aca="false">PricesW!B112</f>
        <v>37478</v>
      </c>
      <c r="C112" s="250" t="n">
        <v>0</v>
      </c>
      <c r="D112" s="251" t="n">
        <v>0</v>
      </c>
      <c r="E112" s="251"/>
      <c r="F112" s="251"/>
      <c r="G112" s="251"/>
      <c r="H112" s="251"/>
      <c r="I112" s="251"/>
      <c r="J112" s="251"/>
      <c r="K112" s="252"/>
      <c r="L112" s="252"/>
      <c r="M112" s="252"/>
      <c r="N112" s="252"/>
      <c r="O112" s="252"/>
      <c r="P112" s="252"/>
      <c r="Q112" s="252"/>
      <c r="R112" s="252"/>
    </row>
    <row r="113" customFormat="false" ht="12.75" hidden="false" customHeight="false" outlineLevel="0" collapsed="false">
      <c r="B113" s="155" t="n">
        <f aca="false">PricesW!B113</f>
        <v>37485</v>
      </c>
      <c r="C113" s="250" t="n">
        <v>0</v>
      </c>
      <c r="D113" s="251" t="n">
        <v>0</v>
      </c>
      <c r="E113" s="251"/>
      <c r="F113" s="251"/>
      <c r="G113" s="251"/>
      <c r="H113" s="251"/>
      <c r="I113" s="251"/>
      <c r="J113" s="251"/>
      <c r="K113" s="252"/>
      <c r="L113" s="252"/>
      <c r="M113" s="252"/>
      <c r="N113" s="252"/>
      <c r="O113" s="252"/>
      <c r="P113" s="252"/>
      <c r="Q113" s="252"/>
      <c r="R113" s="252"/>
    </row>
    <row r="114" customFormat="false" ht="12.75" hidden="false" customHeight="false" outlineLevel="0" collapsed="false">
      <c r="B114" s="155" t="n">
        <f aca="false">PricesW!B114</f>
        <v>37492</v>
      </c>
      <c r="C114" s="250" t="n">
        <v>0</v>
      </c>
      <c r="D114" s="251" t="n">
        <v>0</v>
      </c>
      <c r="E114" s="251"/>
      <c r="F114" s="251"/>
      <c r="G114" s="251"/>
      <c r="H114" s="251"/>
      <c r="I114" s="251"/>
      <c r="J114" s="251"/>
      <c r="K114" s="252"/>
      <c r="L114" s="252"/>
      <c r="M114" s="252"/>
      <c r="N114" s="252"/>
      <c r="O114" s="252"/>
      <c r="P114" s="252"/>
      <c r="Q114" s="252"/>
      <c r="R114" s="252"/>
    </row>
    <row r="115" customFormat="false" ht="12.75" hidden="false" customHeight="false" outlineLevel="0" collapsed="false">
      <c r="B115" s="155" t="n">
        <f aca="false">PricesW!B115</f>
        <v>37499</v>
      </c>
      <c r="C115" s="250" t="n">
        <v>0</v>
      </c>
      <c r="D115" s="251" t="n">
        <v>0</v>
      </c>
      <c r="E115" s="251"/>
      <c r="F115" s="251"/>
      <c r="G115" s="251"/>
      <c r="H115" s="251"/>
      <c r="I115" s="251"/>
      <c r="J115" s="251"/>
      <c r="K115" s="252"/>
      <c r="L115" s="252"/>
      <c r="M115" s="252"/>
      <c r="N115" s="252"/>
      <c r="O115" s="252"/>
      <c r="P115" s="252"/>
      <c r="Q115" s="252"/>
      <c r="R115" s="252"/>
    </row>
    <row r="116" customFormat="false" ht="12.75" hidden="false" customHeight="false" outlineLevel="0" collapsed="false">
      <c r="B116" s="155" t="n">
        <f aca="false">PricesW!B116</f>
        <v>37506</v>
      </c>
      <c r="C116" s="250" t="n">
        <v>0</v>
      </c>
      <c r="D116" s="251" t="n">
        <v>0</v>
      </c>
      <c r="E116" s="251"/>
      <c r="F116" s="251"/>
      <c r="G116" s="251"/>
      <c r="H116" s="251"/>
      <c r="I116" s="251"/>
      <c r="J116" s="251"/>
      <c r="K116" s="252"/>
      <c r="L116" s="252"/>
      <c r="M116" s="252"/>
      <c r="N116" s="252"/>
      <c r="O116" s="252"/>
      <c r="P116" s="252"/>
      <c r="Q116" s="252"/>
      <c r="R116" s="252"/>
    </row>
    <row r="117" customFormat="false" ht="12.75" hidden="false" customHeight="false" outlineLevel="0" collapsed="false">
      <c r="B117" s="155" t="n">
        <f aca="false">PricesW!B117</f>
        <v>37513</v>
      </c>
      <c r="C117" s="250" t="n">
        <v>0</v>
      </c>
      <c r="D117" s="251" t="n">
        <v>0</v>
      </c>
      <c r="E117" s="251"/>
      <c r="F117" s="251"/>
      <c r="G117" s="251"/>
      <c r="H117" s="251"/>
      <c r="I117" s="251"/>
      <c r="J117" s="251"/>
      <c r="K117" s="252"/>
      <c r="L117" s="252"/>
      <c r="M117" s="252"/>
      <c r="N117" s="252"/>
      <c r="O117" s="252"/>
      <c r="P117" s="252"/>
      <c r="Q117" s="252"/>
      <c r="R117" s="252"/>
    </row>
    <row r="118" customFormat="false" ht="12.75" hidden="false" customHeight="false" outlineLevel="0" collapsed="false">
      <c r="B118" s="155" t="n">
        <f aca="false">PricesW!B118</f>
        <v>37520</v>
      </c>
      <c r="C118" s="250" t="n">
        <v>0</v>
      </c>
      <c r="D118" s="251" t="n">
        <v>0</v>
      </c>
      <c r="E118" s="251"/>
      <c r="F118" s="251"/>
      <c r="G118" s="251"/>
      <c r="H118" s="251"/>
      <c r="I118" s="251"/>
      <c r="J118" s="251"/>
      <c r="K118" s="252"/>
      <c r="L118" s="252"/>
      <c r="M118" s="252"/>
      <c r="N118" s="252"/>
      <c r="O118" s="252"/>
      <c r="P118" s="252"/>
      <c r="Q118" s="252"/>
      <c r="R118" s="252"/>
    </row>
    <row r="119" customFormat="false" ht="12.75" hidden="false" customHeight="false" outlineLevel="0" collapsed="false">
      <c r="B119" s="155" t="n">
        <f aca="false">PricesW!B119</f>
        <v>37527</v>
      </c>
      <c r="C119" s="250" t="n">
        <v>0</v>
      </c>
      <c r="D119" s="251" t="n">
        <v>0</v>
      </c>
      <c r="E119" s="251"/>
      <c r="F119" s="251"/>
      <c r="G119" s="251"/>
      <c r="H119" s="251"/>
      <c r="I119" s="251"/>
      <c r="J119" s="251"/>
      <c r="K119" s="252"/>
      <c r="L119" s="252"/>
      <c r="M119" s="252"/>
      <c r="N119" s="252"/>
      <c r="O119" s="252"/>
      <c r="P119" s="252"/>
      <c r="Q119" s="252"/>
      <c r="R119" s="252"/>
    </row>
    <row r="120" customFormat="false" ht="12.75" hidden="false" customHeight="false" outlineLevel="0" collapsed="false">
      <c r="B120" s="155" t="n">
        <f aca="false">PricesW!B120</f>
        <v>37534</v>
      </c>
      <c r="C120" s="250" t="n">
        <v>0</v>
      </c>
      <c r="D120" s="251" t="n">
        <v>0</v>
      </c>
      <c r="E120" s="251"/>
      <c r="F120" s="251"/>
      <c r="G120" s="251"/>
      <c r="H120" s="251"/>
      <c r="I120" s="251"/>
      <c r="J120" s="251"/>
      <c r="K120" s="252"/>
      <c r="L120" s="252"/>
      <c r="M120" s="252"/>
      <c r="N120" s="252"/>
      <c r="O120" s="252"/>
      <c r="P120" s="252"/>
      <c r="Q120" s="252"/>
      <c r="R120" s="252"/>
    </row>
    <row r="121" customFormat="false" ht="12.75" hidden="false" customHeight="false" outlineLevel="0" collapsed="false">
      <c r="B121" s="155" t="n">
        <f aca="false">PricesW!B121</f>
        <v>37541</v>
      </c>
      <c r="C121" s="250" t="n">
        <v>0</v>
      </c>
      <c r="D121" s="251" t="n">
        <v>0</v>
      </c>
      <c r="E121" s="251"/>
      <c r="F121" s="251"/>
      <c r="G121" s="251"/>
      <c r="H121" s="251"/>
      <c r="I121" s="251"/>
      <c r="J121" s="251"/>
      <c r="K121" s="252"/>
      <c r="L121" s="252"/>
      <c r="M121" s="252"/>
      <c r="N121" s="252"/>
      <c r="O121" s="252"/>
      <c r="P121" s="252"/>
      <c r="Q121" s="252"/>
      <c r="R121" s="252"/>
    </row>
    <row r="122" customFormat="false" ht="12.75" hidden="false" customHeight="false" outlineLevel="0" collapsed="false">
      <c r="B122" s="155" t="n">
        <f aca="false">PricesW!B122</f>
        <v>37548</v>
      </c>
      <c r="C122" s="250" t="n">
        <v>0</v>
      </c>
      <c r="D122" s="251" t="n">
        <v>0</v>
      </c>
      <c r="E122" s="251"/>
      <c r="F122" s="251"/>
      <c r="G122" s="251"/>
      <c r="H122" s="251"/>
      <c r="I122" s="251"/>
      <c r="J122" s="251"/>
      <c r="K122" s="252"/>
      <c r="L122" s="252"/>
      <c r="M122" s="252"/>
      <c r="N122" s="252"/>
      <c r="O122" s="252"/>
      <c r="P122" s="252"/>
      <c r="Q122" s="252"/>
      <c r="R122" s="252"/>
    </row>
    <row r="123" customFormat="false" ht="12.75" hidden="false" customHeight="false" outlineLevel="0" collapsed="false">
      <c r="B123" s="155" t="n">
        <f aca="false">PricesW!B123</f>
        <v>37555</v>
      </c>
      <c r="C123" s="250" t="n">
        <v>0</v>
      </c>
      <c r="D123" s="251" t="n">
        <v>0</v>
      </c>
      <c r="E123" s="251"/>
      <c r="F123" s="251"/>
      <c r="G123" s="251"/>
      <c r="H123" s="251"/>
      <c r="I123" s="251"/>
      <c r="J123" s="251"/>
      <c r="K123" s="252"/>
      <c r="L123" s="252"/>
      <c r="M123" s="252"/>
      <c r="N123" s="252"/>
      <c r="O123" s="252"/>
      <c r="P123" s="252"/>
      <c r="Q123" s="252"/>
      <c r="R123" s="252"/>
    </row>
    <row r="124" customFormat="false" ht="12.75" hidden="false" customHeight="false" outlineLevel="0" collapsed="false">
      <c r="B124" s="155" t="n">
        <f aca="false">PricesW!B124</f>
        <v>37562</v>
      </c>
      <c r="C124" s="250" t="n">
        <v>0</v>
      </c>
      <c r="D124" s="251" t="n">
        <v>0</v>
      </c>
      <c r="E124" s="251"/>
      <c r="F124" s="251"/>
      <c r="G124" s="251"/>
      <c r="H124" s="251"/>
      <c r="I124" s="251"/>
      <c r="J124" s="251"/>
      <c r="K124" s="252"/>
      <c r="L124" s="252"/>
      <c r="M124" s="252"/>
      <c r="N124" s="252"/>
      <c r="O124" s="252"/>
      <c r="P124" s="252"/>
      <c r="Q124" s="252"/>
      <c r="R124" s="252"/>
    </row>
    <row r="125" customFormat="false" ht="12.75" hidden="false" customHeight="false" outlineLevel="0" collapsed="false">
      <c r="B125" s="155" t="n">
        <f aca="false">PricesW!B125</f>
        <v>37569</v>
      </c>
      <c r="C125" s="250" t="n">
        <v>0</v>
      </c>
      <c r="D125" s="251" t="n">
        <v>0</v>
      </c>
      <c r="E125" s="251"/>
      <c r="F125" s="251"/>
      <c r="G125" s="251"/>
      <c r="H125" s="251"/>
      <c r="I125" s="251"/>
      <c r="J125" s="251"/>
      <c r="K125" s="252"/>
      <c r="L125" s="252"/>
      <c r="M125" s="252"/>
      <c r="N125" s="252"/>
      <c r="O125" s="252"/>
      <c r="P125" s="252"/>
      <c r="Q125" s="252"/>
      <c r="R125" s="252"/>
    </row>
    <row r="126" customFormat="false" ht="12.75" hidden="false" customHeight="false" outlineLevel="0" collapsed="false">
      <c r="B126" s="155" t="n">
        <f aca="false">PricesW!B126</f>
        <v>37576</v>
      </c>
      <c r="C126" s="250" t="n">
        <v>0</v>
      </c>
      <c r="D126" s="251" t="n">
        <v>0</v>
      </c>
      <c r="E126" s="251"/>
      <c r="F126" s="251"/>
      <c r="G126" s="251"/>
      <c r="H126" s="251"/>
      <c r="I126" s="251"/>
      <c r="J126" s="251"/>
      <c r="K126" s="252"/>
      <c r="L126" s="252"/>
      <c r="M126" s="252"/>
      <c r="N126" s="252"/>
      <c r="O126" s="252"/>
      <c r="P126" s="252"/>
      <c r="Q126" s="252"/>
      <c r="R126" s="252"/>
    </row>
    <row r="127" customFormat="false" ht="12.75" hidden="false" customHeight="false" outlineLevel="0" collapsed="false">
      <c r="B127" s="155" t="n">
        <f aca="false">PricesW!B127</f>
        <v>37583</v>
      </c>
      <c r="C127" s="250" t="n">
        <v>0</v>
      </c>
      <c r="D127" s="251" t="n">
        <v>0</v>
      </c>
      <c r="E127" s="251"/>
      <c r="F127" s="251"/>
      <c r="G127" s="251"/>
      <c r="H127" s="251"/>
      <c r="I127" s="251"/>
      <c r="J127" s="251"/>
      <c r="K127" s="252"/>
      <c r="L127" s="252"/>
      <c r="M127" s="252"/>
      <c r="N127" s="252"/>
      <c r="O127" s="252"/>
      <c r="P127" s="252"/>
      <c r="Q127" s="252"/>
      <c r="R127" s="252"/>
    </row>
    <row r="128" customFormat="false" ht="12.75" hidden="false" customHeight="false" outlineLevel="0" collapsed="false">
      <c r="B128" s="155" t="n">
        <f aca="false">PricesW!B128</f>
        <v>37590</v>
      </c>
      <c r="C128" s="250" t="n">
        <v>0</v>
      </c>
      <c r="D128" s="251" t="n">
        <v>0</v>
      </c>
      <c r="E128" s="251"/>
      <c r="F128" s="251"/>
      <c r="G128" s="251"/>
      <c r="H128" s="251"/>
      <c r="I128" s="251"/>
      <c r="J128" s="251"/>
      <c r="K128" s="252"/>
      <c r="L128" s="252"/>
      <c r="M128" s="252"/>
      <c r="N128" s="252"/>
      <c r="O128" s="252"/>
      <c r="P128" s="252"/>
      <c r="Q128" s="252"/>
      <c r="R128" s="252"/>
    </row>
    <row r="129" customFormat="false" ht="12.75" hidden="false" customHeight="false" outlineLevel="0" collapsed="false">
      <c r="B129" s="155" t="n">
        <f aca="false">PricesW!B129</f>
        <v>37597</v>
      </c>
      <c r="C129" s="250" t="n">
        <v>0</v>
      </c>
      <c r="D129" s="251" t="n">
        <v>0</v>
      </c>
      <c r="E129" s="251"/>
      <c r="F129" s="251"/>
      <c r="G129" s="251"/>
      <c r="H129" s="251"/>
      <c r="I129" s="251"/>
      <c r="J129" s="251"/>
      <c r="K129" s="252"/>
      <c r="L129" s="252"/>
      <c r="M129" s="252"/>
      <c r="N129" s="252"/>
      <c r="O129" s="252"/>
      <c r="P129" s="252"/>
      <c r="Q129" s="252"/>
      <c r="R129" s="252"/>
    </row>
    <row r="130" customFormat="false" ht="12.75" hidden="false" customHeight="false" outlineLevel="0" collapsed="false">
      <c r="B130" s="155" t="n">
        <f aca="false">PricesW!B130</f>
        <v>37604</v>
      </c>
      <c r="C130" s="250" t="n">
        <v>0</v>
      </c>
      <c r="D130" s="251" t="n">
        <v>0</v>
      </c>
      <c r="E130" s="251"/>
      <c r="F130" s="251"/>
      <c r="G130" s="251"/>
      <c r="H130" s="251"/>
      <c r="I130" s="251"/>
      <c r="J130" s="251"/>
      <c r="K130" s="252"/>
      <c r="L130" s="252"/>
      <c r="M130" s="252"/>
      <c r="N130" s="252"/>
      <c r="O130" s="252"/>
      <c r="P130" s="252"/>
      <c r="Q130" s="252"/>
      <c r="R130" s="252"/>
    </row>
    <row r="131" customFormat="false" ht="12.75" hidden="false" customHeight="false" outlineLevel="0" collapsed="false">
      <c r="B131" s="155" t="n">
        <f aca="false">PricesW!B131</f>
        <v>37611</v>
      </c>
      <c r="C131" s="250" t="n">
        <v>0</v>
      </c>
      <c r="D131" s="251" t="n">
        <v>0</v>
      </c>
      <c r="E131" s="251"/>
      <c r="F131" s="251"/>
      <c r="G131" s="251"/>
      <c r="H131" s="251"/>
      <c r="I131" s="251"/>
      <c r="J131" s="251"/>
      <c r="K131" s="252"/>
      <c r="L131" s="252"/>
      <c r="M131" s="252"/>
      <c r="N131" s="252"/>
      <c r="O131" s="252"/>
      <c r="P131" s="252"/>
      <c r="Q131" s="252"/>
      <c r="R131" s="252"/>
    </row>
    <row r="132" customFormat="false" ht="12.75" hidden="false" customHeight="false" outlineLevel="0" collapsed="false">
      <c r="B132" s="155" t="n">
        <f aca="false">PricesW!B132</f>
        <v>37618</v>
      </c>
      <c r="C132" s="250" t="n">
        <v>0</v>
      </c>
      <c r="D132" s="251" t="n">
        <v>0</v>
      </c>
      <c r="E132" s="251"/>
      <c r="F132" s="251"/>
      <c r="G132" s="251"/>
      <c r="H132" s="251"/>
      <c r="I132" s="251"/>
      <c r="J132" s="251"/>
      <c r="K132" s="252"/>
      <c r="L132" s="252"/>
      <c r="M132" s="252"/>
      <c r="N132" s="252"/>
      <c r="O132" s="252"/>
      <c r="P132" s="252"/>
      <c r="Q132" s="252"/>
      <c r="R132" s="252"/>
    </row>
    <row r="133" customFormat="false" ht="12.75" hidden="false" customHeight="false" outlineLevel="0" collapsed="false">
      <c r="B133" s="155" t="n">
        <f aca="false">PricesW!B133</f>
        <v>37625</v>
      </c>
      <c r="C133" s="250" t="n">
        <v>0</v>
      </c>
      <c r="D133" s="251" t="n">
        <v>0</v>
      </c>
      <c r="E133" s="251"/>
      <c r="F133" s="251"/>
      <c r="G133" s="251"/>
      <c r="H133" s="251"/>
      <c r="I133" s="251"/>
      <c r="J133" s="251"/>
      <c r="K133" s="252"/>
      <c r="L133" s="252"/>
      <c r="M133" s="252"/>
      <c r="N133" s="252"/>
      <c r="O133" s="252"/>
      <c r="P133" s="252"/>
      <c r="Q133" s="252"/>
      <c r="R133" s="252"/>
    </row>
    <row r="134" customFormat="false" ht="12.75" hidden="false" customHeight="false" outlineLevel="0" collapsed="false">
      <c r="B134" s="155" t="n">
        <f aca="false">PricesW!B134</f>
        <v>37632</v>
      </c>
      <c r="C134" s="250" t="n">
        <v>0</v>
      </c>
      <c r="D134" s="251" t="n">
        <v>0</v>
      </c>
      <c r="E134" s="251"/>
      <c r="F134" s="251"/>
      <c r="G134" s="251"/>
      <c r="H134" s="251"/>
      <c r="I134" s="251"/>
      <c r="J134" s="251"/>
      <c r="K134" s="252"/>
      <c r="L134" s="252"/>
      <c r="M134" s="252"/>
      <c r="N134" s="252"/>
      <c r="O134" s="252"/>
      <c r="P134" s="252"/>
      <c r="Q134" s="252"/>
      <c r="R134" s="252"/>
    </row>
    <row r="135" customFormat="false" ht="12.75" hidden="false" customHeight="false" outlineLevel="0" collapsed="false">
      <c r="B135" s="155" t="n">
        <f aca="false">PricesW!B135</f>
        <v>37639</v>
      </c>
      <c r="C135" s="250" t="n">
        <v>0</v>
      </c>
      <c r="D135" s="251" t="n">
        <v>0</v>
      </c>
      <c r="E135" s="251"/>
      <c r="F135" s="251"/>
      <c r="G135" s="251"/>
      <c r="H135" s="251"/>
      <c r="I135" s="251"/>
      <c r="J135" s="251"/>
      <c r="K135" s="252"/>
      <c r="L135" s="252"/>
      <c r="M135" s="252"/>
      <c r="N135" s="252"/>
      <c r="O135" s="252"/>
      <c r="P135" s="252"/>
      <c r="Q135" s="252"/>
      <c r="R135" s="252"/>
    </row>
    <row r="136" customFormat="false" ht="12.75" hidden="false" customHeight="false" outlineLevel="0" collapsed="false">
      <c r="B136" s="155" t="n">
        <f aca="false">PricesW!B136</f>
        <v>37646</v>
      </c>
      <c r="C136" s="250" t="n">
        <v>0</v>
      </c>
      <c r="D136" s="251" t="n">
        <v>0</v>
      </c>
      <c r="E136" s="251"/>
      <c r="F136" s="251"/>
      <c r="G136" s="251"/>
      <c r="H136" s="251"/>
      <c r="I136" s="251"/>
      <c r="J136" s="251"/>
      <c r="K136" s="252"/>
      <c r="L136" s="252"/>
      <c r="M136" s="252"/>
      <c r="N136" s="252"/>
      <c r="O136" s="252"/>
      <c r="P136" s="252"/>
      <c r="Q136" s="252"/>
      <c r="R136" s="252"/>
    </row>
    <row r="137" customFormat="false" ht="12.75" hidden="false" customHeight="false" outlineLevel="0" collapsed="false">
      <c r="B137" s="155" t="n">
        <f aca="false">PricesW!B137</f>
        <v>37653</v>
      </c>
      <c r="C137" s="250" t="n">
        <v>0</v>
      </c>
      <c r="D137" s="251" t="n">
        <v>0</v>
      </c>
      <c r="E137" s="251"/>
      <c r="F137" s="251"/>
      <c r="G137" s="251"/>
      <c r="H137" s="251"/>
      <c r="I137" s="251"/>
      <c r="J137" s="251"/>
      <c r="K137" s="252"/>
      <c r="L137" s="252"/>
      <c r="M137" s="252"/>
      <c r="N137" s="252"/>
      <c r="O137" s="252"/>
      <c r="P137" s="252"/>
      <c r="Q137" s="252"/>
      <c r="R137" s="252"/>
    </row>
    <row r="138" customFormat="false" ht="12.75" hidden="false" customHeight="false" outlineLevel="0" collapsed="false">
      <c r="B138" s="155" t="n">
        <f aca="false">PricesW!B138</f>
        <v>37660</v>
      </c>
      <c r="C138" s="250" t="n">
        <v>0</v>
      </c>
      <c r="D138" s="251" t="n">
        <v>0</v>
      </c>
      <c r="E138" s="251"/>
      <c r="F138" s="251"/>
      <c r="G138" s="251"/>
      <c r="H138" s="251"/>
      <c r="I138" s="251"/>
      <c r="J138" s="251"/>
      <c r="K138" s="252"/>
      <c r="L138" s="252"/>
      <c r="M138" s="252"/>
      <c r="N138" s="252"/>
      <c r="O138" s="252"/>
      <c r="P138" s="252"/>
      <c r="Q138" s="252"/>
      <c r="R138" s="252"/>
    </row>
    <row r="139" customFormat="false" ht="12.75" hidden="false" customHeight="false" outlineLevel="0" collapsed="false">
      <c r="B139" s="155" t="n">
        <f aca="false">PricesW!B139</f>
        <v>37667</v>
      </c>
      <c r="C139" s="250" t="n">
        <v>0</v>
      </c>
      <c r="D139" s="251" t="n">
        <v>0</v>
      </c>
      <c r="E139" s="251"/>
      <c r="F139" s="251"/>
      <c r="G139" s="251"/>
      <c r="H139" s="251"/>
      <c r="I139" s="251"/>
      <c r="J139" s="251"/>
      <c r="K139" s="252"/>
      <c r="L139" s="252"/>
      <c r="M139" s="252"/>
      <c r="N139" s="252"/>
      <c r="O139" s="252"/>
      <c r="P139" s="252"/>
      <c r="Q139" s="252"/>
      <c r="R139" s="252"/>
    </row>
    <row r="140" customFormat="false" ht="12.75" hidden="false" customHeight="false" outlineLevel="0" collapsed="false">
      <c r="B140" s="155" t="n">
        <f aca="false">PricesW!B140</f>
        <v>37674</v>
      </c>
      <c r="C140" s="250" t="n">
        <v>0</v>
      </c>
      <c r="D140" s="251" t="n">
        <v>0</v>
      </c>
      <c r="E140" s="251"/>
      <c r="F140" s="251"/>
      <c r="G140" s="251"/>
      <c r="H140" s="251"/>
      <c r="I140" s="251"/>
      <c r="J140" s="251"/>
      <c r="K140" s="252"/>
      <c r="L140" s="252"/>
      <c r="M140" s="252"/>
      <c r="N140" s="252"/>
      <c r="O140" s="252"/>
      <c r="P140" s="252"/>
      <c r="Q140" s="252"/>
      <c r="R140" s="252"/>
    </row>
    <row r="141" customFormat="false" ht="12.75" hidden="false" customHeight="false" outlineLevel="0" collapsed="false">
      <c r="B141" s="155" t="n">
        <f aca="false">PricesW!B141</f>
        <v>37681</v>
      </c>
      <c r="C141" s="250" t="n">
        <v>0</v>
      </c>
      <c r="D141" s="251" t="n">
        <v>0</v>
      </c>
      <c r="E141" s="251"/>
      <c r="F141" s="251"/>
      <c r="G141" s="251"/>
      <c r="H141" s="251"/>
      <c r="I141" s="251"/>
      <c r="J141" s="251"/>
      <c r="K141" s="252"/>
      <c r="L141" s="252"/>
      <c r="M141" s="252"/>
      <c r="N141" s="252"/>
      <c r="O141" s="252"/>
      <c r="P141" s="252"/>
      <c r="Q141" s="252"/>
      <c r="R141" s="252"/>
    </row>
    <row r="142" customFormat="false" ht="12.75" hidden="false" customHeight="false" outlineLevel="0" collapsed="false">
      <c r="B142" s="155" t="n">
        <f aca="false">PricesW!B142</f>
        <v>37688</v>
      </c>
      <c r="C142" s="250" t="n">
        <v>0</v>
      </c>
      <c r="D142" s="251" t="n">
        <v>0</v>
      </c>
      <c r="E142" s="251"/>
      <c r="F142" s="251"/>
      <c r="G142" s="251"/>
      <c r="H142" s="251"/>
      <c r="I142" s="251"/>
      <c r="J142" s="251"/>
      <c r="K142" s="252"/>
      <c r="L142" s="252"/>
      <c r="M142" s="252"/>
      <c r="N142" s="252"/>
      <c r="O142" s="252"/>
      <c r="P142" s="252"/>
      <c r="Q142" s="252"/>
      <c r="R142" s="252"/>
    </row>
    <row r="143" customFormat="false" ht="12.75" hidden="false" customHeight="false" outlineLevel="0" collapsed="false">
      <c r="B143" s="155" t="n">
        <f aca="false">PricesW!B143</f>
        <v>37695</v>
      </c>
      <c r="C143" s="250" t="n">
        <v>0</v>
      </c>
      <c r="D143" s="251" t="n">
        <v>0</v>
      </c>
      <c r="E143" s="251"/>
      <c r="F143" s="251"/>
      <c r="G143" s="251"/>
      <c r="H143" s="251"/>
      <c r="I143" s="251"/>
      <c r="J143" s="251"/>
      <c r="K143" s="252"/>
      <c r="L143" s="252"/>
      <c r="M143" s="252"/>
      <c r="N143" s="252"/>
      <c r="O143" s="252"/>
      <c r="P143" s="252"/>
      <c r="Q143" s="252"/>
      <c r="R143" s="252"/>
    </row>
    <row r="144" customFormat="false" ht="12.75" hidden="false" customHeight="false" outlineLevel="0" collapsed="false">
      <c r="B144" s="155" t="n">
        <f aca="false">PricesW!B144</f>
        <v>37702</v>
      </c>
      <c r="C144" s="250" t="n">
        <v>0</v>
      </c>
      <c r="D144" s="251" t="n">
        <v>0</v>
      </c>
      <c r="E144" s="251"/>
      <c r="F144" s="251"/>
      <c r="G144" s="251"/>
      <c r="H144" s="251"/>
      <c r="I144" s="251"/>
      <c r="J144" s="251"/>
      <c r="K144" s="252"/>
      <c r="L144" s="252"/>
      <c r="M144" s="252"/>
      <c r="N144" s="252"/>
      <c r="O144" s="252"/>
      <c r="P144" s="252"/>
      <c r="Q144" s="252"/>
      <c r="R144" s="252"/>
    </row>
    <row r="145" customFormat="false" ht="12.75" hidden="false" customHeight="false" outlineLevel="0" collapsed="false">
      <c r="B145" s="155" t="n">
        <f aca="false">PricesW!B145</f>
        <v>37709</v>
      </c>
      <c r="C145" s="250" t="n">
        <v>0</v>
      </c>
      <c r="D145" s="251" t="n">
        <v>0</v>
      </c>
      <c r="E145" s="251"/>
      <c r="F145" s="251"/>
      <c r="G145" s="251"/>
      <c r="H145" s="251"/>
      <c r="I145" s="251"/>
      <c r="J145" s="251"/>
      <c r="K145" s="252"/>
      <c r="L145" s="252"/>
      <c r="M145" s="252"/>
      <c r="N145" s="252"/>
      <c r="O145" s="252"/>
      <c r="P145" s="252"/>
      <c r="Q145" s="252"/>
      <c r="R145" s="252"/>
    </row>
    <row r="146" customFormat="false" ht="12.75" hidden="false" customHeight="false" outlineLevel="0" collapsed="false">
      <c r="B146" s="155" t="n">
        <f aca="false">PricesW!B146</f>
        <v>37716</v>
      </c>
      <c r="C146" s="250" t="n">
        <v>0</v>
      </c>
      <c r="D146" s="251" t="n">
        <v>0</v>
      </c>
      <c r="E146" s="251"/>
      <c r="F146" s="251"/>
      <c r="G146" s="251"/>
      <c r="H146" s="251"/>
      <c r="I146" s="251"/>
      <c r="J146" s="251"/>
      <c r="K146" s="252"/>
      <c r="L146" s="252"/>
      <c r="M146" s="252"/>
      <c r="N146" s="252"/>
      <c r="O146" s="252"/>
      <c r="P146" s="252"/>
      <c r="Q146" s="252"/>
      <c r="R146" s="252"/>
    </row>
    <row r="147" customFormat="false" ht="12.75" hidden="false" customHeight="false" outlineLevel="0" collapsed="false">
      <c r="B147" s="155" t="n">
        <f aca="false">PricesW!B147</f>
        <v>37723</v>
      </c>
      <c r="C147" s="250" t="n">
        <v>0</v>
      </c>
      <c r="D147" s="251" t="n">
        <v>0</v>
      </c>
      <c r="E147" s="251"/>
      <c r="F147" s="251"/>
      <c r="G147" s="251"/>
      <c r="H147" s="251"/>
      <c r="I147" s="251"/>
      <c r="J147" s="251"/>
      <c r="K147" s="252"/>
      <c r="L147" s="252"/>
      <c r="M147" s="252"/>
      <c r="N147" s="252"/>
      <c r="O147" s="252"/>
      <c r="P147" s="252"/>
      <c r="Q147" s="252"/>
      <c r="R147" s="252"/>
    </row>
    <row r="148" customFormat="false" ht="12.75" hidden="false" customHeight="false" outlineLevel="0" collapsed="false">
      <c r="B148" s="155" t="n">
        <f aca="false">PricesW!B148</f>
        <v>37730</v>
      </c>
      <c r="C148" s="250" t="n">
        <v>0</v>
      </c>
      <c r="D148" s="251" t="n">
        <v>0</v>
      </c>
      <c r="E148" s="251"/>
      <c r="F148" s="251"/>
      <c r="G148" s="251"/>
      <c r="H148" s="251"/>
      <c r="I148" s="251"/>
      <c r="J148" s="251"/>
      <c r="K148" s="252"/>
      <c r="L148" s="252"/>
      <c r="M148" s="252"/>
      <c r="N148" s="252"/>
      <c r="O148" s="252"/>
      <c r="P148" s="252"/>
      <c r="Q148" s="252"/>
      <c r="R148" s="252"/>
    </row>
    <row r="149" customFormat="false" ht="12.75" hidden="false" customHeight="false" outlineLevel="0" collapsed="false">
      <c r="B149" s="155" t="n">
        <f aca="false">PricesW!B149</f>
        <v>37737</v>
      </c>
      <c r="C149" s="250" t="n">
        <v>0</v>
      </c>
      <c r="D149" s="251" t="n">
        <v>0</v>
      </c>
      <c r="E149" s="251"/>
      <c r="F149" s="251"/>
      <c r="G149" s="251"/>
      <c r="H149" s="251"/>
      <c r="I149" s="251"/>
      <c r="J149" s="251"/>
      <c r="K149" s="252"/>
      <c r="L149" s="252"/>
      <c r="M149" s="252"/>
      <c r="N149" s="252"/>
      <c r="O149" s="252"/>
      <c r="P149" s="252"/>
      <c r="Q149" s="252"/>
      <c r="R149" s="252"/>
    </row>
    <row r="150" customFormat="false" ht="12.75" hidden="false" customHeight="false" outlineLevel="0" collapsed="false">
      <c r="B150" s="155" t="n">
        <f aca="false">PricesW!B150</f>
        <v>37744</v>
      </c>
      <c r="C150" s="250" t="n">
        <v>0</v>
      </c>
      <c r="D150" s="251" t="n">
        <v>0</v>
      </c>
      <c r="E150" s="251"/>
      <c r="F150" s="251"/>
      <c r="G150" s="251"/>
      <c r="H150" s="251"/>
      <c r="I150" s="251"/>
      <c r="J150" s="251"/>
      <c r="K150" s="252"/>
      <c r="L150" s="252"/>
      <c r="M150" s="252"/>
      <c r="N150" s="252"/>
      <c r="O150" s="252"/>
      <c r="P150" s="252"/>
      <c r="Q150" s="252"/>
      <c r="R150" s="252"/>
    </row>
    <row r="151" customFormat="false" ht="12.75" hidden="false" customHeight="false" outlineLevel="0" collapsed="false">
      <c r="B151" s="155" t="n">
        <f aca="false">PricesW!B151</f>
        <v>37751</v>
      </c>
      <c r="C151" s="250" t="n">
        <v>0</v>
      </c>
      <c r="D151" s="251" t="n">
        <v>0</v>
      </c>
      <c r="E151" s="251"/>
      <c r="F151" s="251"/>
      <c r="G151" s="251"/>
      <c r="H151" s="251"/>
      <c r="I151" s="251"/>
      <c r="J151" s="251"/>
      <c r="K151" s="252"/>
      <c r="L151" s="252"/>
      <c r="M151" s="252"/>
      <c r="N151" s="252"/>
      <c r="O151" s="252"/>
      <c r="P151" s="252"/>
      <c r="Q151" s="252"/>
      <c r="R151" s="252"/>
      <c r="T151" s="114"/>
    </row>
    <row r="152" customFormat="false" ht="12.75" hidden="false" customHeight="false" outlineLevel="0" collapsed="false">
      <c r="B152" s="155" t="n">
        <f aca="false">PricesW!B152</f>
        <v>37758</v>
      </c>
      <c r="C152" s="250" t="n">
        <v>0</v>
      </c>
      <c r="D152" s="251" t="n">
        <v>0</v>
      </c>
      <c r="E152" s="251"/>
      <c r="F152" s="251"/>
      <c r="G152" s="251"/>
      <c r="H152" s="251"/>
      <c r="I152" s="251"/>
      <c r="J152" s="251"/>
      <c r="K152" s="252"/>
      <c r="L152" s="252"/>
      <c r="M152" s="252"/>
      <c r="N152" s="252"/>
      <c r="O152" s="252"/>
      <c r="P152" s="252"/>
      <c r="Q152" s="252"/>
      <c r="R152" s="252"/>
    </row>
    <row r="153" customFormat="false" ht="12.75" hidden="false" customHeight="false" outlineLevel="0" collapsed="false">
      <c r="B153" s="155" t="n">
        <f aca="false">PricesW!B153</f>
        <v>37765</v>
      </c>
      <c r="C153" s="250" t="n">
        <v>0</v>
      </c>
      <c r="D153" s="251" t="n">
        <v>0</v>
      </c>
      <c r="E153" s="251"/>
      <c r="F153" s="251"/>
      <c r="G153" s="251"/>
      <c r="H153" s="251"/>
      <c r="I153" s="251"/>
      <c r="J153" s="251"/>
      <c r="K153" s="252"/>
      <c r="L153" s="252"/>
      <c r="M153" s="252"/>
      <c r="N153" s="252"/>
      <c r="O153" s="252"/>
      <c r="P153" s="252"/>
      <c r="Q153" s="252"/>
      <c r="R153" s="252"/>
    </row>
    <row r="154" customFormat="false" ht="12.75" hidden="false" customHeight="false" outlineLevel="0" collapsed="false">
      <c r="B154" s="155" t="n">
        <f aca="false">PricesW!B154</f>
        <v>37772</v>
      </c>
      <c r="C154" s="250" t="n">
        <v>0</v>
      </c>
      <c r="D154" s="251" t="n">
        <v>0</v>
      </c>
      <c r="E154" s="251"/>
      <c r="F154" s="251"/>
      <c r="G154" s="251"/>
      <c r="H154" s="251"/>
      <c r="I154" s="251"/>
      <c r="J154" s="251"/>
      <c r="K154" s="252"/>
      <c r="L154" s="252"/>
      <c r="M154" s="252"/>
      <c r="N154" s="252"/>
      <c r="O154" s="252"/>
      <c r="P154" s="252"/>
      <c r="Q154" s="252"/>
      <c r="R154" s="252"/>
    </row>
    <row r="155" customFormat="false" ht="12.75" hidden="false" customHeight="false" outlineLevel="0" collapsed="false">
      <c r="B155" s="155" t="n">
        <f aca="false">PricesW!B155</f>
        <v>37779</v>
      </c>
      <c r="C155" s="250" t="n">
        <v>0</v>
      </c>
      <c r="D155" s="251" t="n">
        <v>0</v>
      </c>
      <c r="E155" s="251"/>
      <c r="F155" s="251"/>
      <c r="G155" s="251"/>
      <c r="H155" s="251"/>
      <c r="I155" s="251"/>
      <c r="J155" s="251"/>
      <c r="K155" s="252"/>
      <c r="L155" s="252"/>
      <c r="M155" s="252"/>
      <c r="N155" s="252"/>
      <c r="O155" s="252"/>
      <c r="P155" s="252"/>
      <c r="Q155" s="252"/>
      <c r="R155" s="252"/>
    </row>
    <row r="156" customFormat="false" ht="12.75" hidden="false" customHeight="false" outlineLevel="0" collapsed="false">
      <c r="B156" s="155" t="n">
        <f aca="false">PricesW!B156</f>
        <v>37786</v>
      </c>
      <c r="C156" s="250" t="n">
        <v>0</v>
      </c>
      <c r="D156" s="251" t="n">
        <v>0</v>
      </c>
      <c r="E156" s="251"/>
      <c r="F156" s="251"/>
      <c r="G156" s="251"/>
      <c r="H156" s="251"/>
      <c r="I156" s="251"/>
      <c r="J156" s="251"/>
      <c r="K156" s="252"/>
      <c r="L156" s="252"/>
      <c r="M156" s="252"/>
      <c r="N156" s="252"/>
      <c r="O156" s="252"/>
      <c r="P156" s="252"/>
      <c r="Q156" s="252"/>
      <c r="R156" s="252"/>
    </row>
    <row r="157" customFormat="false" ht="12.75" hidden="false" customHeight="false" outlineLevel="0" collapsed="false">
      <c r="B157" s="155" t="n">
        <f aca="false">PricesW!B157</f>
        <v>37793</v>
      </c>
      <c r="C157" s="250" t="n">
        <v>0</v>
      </c>
      <c r="D157" s="251" t="n">
        <v>0</v>
      </c>
      <c r="E157" s="251"/>
      <c r="F157" s="251"/>
      <c r="G157" s="251"/>
      <c r="H157" s="251"/>
      <c r="I157" s="251"/>
      <c r="J157" s="251"/>
      <c r="K157" s="252"/>
      <c r="L157" s="252"/>
      <c r="M157" s="252"/>
      <c r="N157" s="252"/>
      <c r="O157" s="252"/>
      <c r="P157" s="252"/>
      <c r="Q157" s="252"/>
      <c r="R157" s="252"/>
    </row>
    <row r="158" customFormat="false" ht="12.75" hidden="false" customHeight="false" outlineLevel="0" collapsed="false">
      <c r="B158" s="155" t="n">
        <f aca="false">PricesW!B158</f>
        <v>37800</v>
      </c>
      <c r="C158" s="250" t="n">
        <v>0</v>
      </c>
      <c r="D158" s="251" t="n">
        <v>0</v>
      </c>
      <c r="E158" s="251"/>
      <c r="F158" s="251"/>
      <c r="G158" s="251"/>
      <c r="H158" s="251"/>
      <c r="I158" s="251"/>
      <c r="J158" s="251"/>
      <c r="K158" s="252"/>
      <c r="L158" s="252"/>
      <c r="M158" s="252"/>
      <c r="N158" s="252"/>
      <c r="O158" s="252"/>
      <c r="P158" s="252"/>
      <c r="Q158" s="252"/>
      <c r="R158" s="252"/>
    </row>
    <row r="159" customFormat="false" ht="12.75" hidden="false" customHeight="false" outlineLevel="0" collapsed="false">
      <c r="B159" s="155" t="n">
        <f aca="false">PricesW!B159</f>
        <v>37807</v>
      </c>
      <c r="C159" s="250" t="n">
        <v>0</v>
      </c>
      <c r="D159" s="251" t="n">
        <v>0</v>
      </c>
      <c r="E159" s="251"/>
      <c r="F159" s="251"/>
      <c r="G159" s="251"/>
      <c r="H159" s="251"/>
      <c r="I159" s="251"/>
      <c r="J159" s="251"/>
      <c r="K159" s="252"/>
      <c r="L159" s="252"/>
      <c r="M159" s="252"/>
      <c r="N159" s="252"/>
      <c r="O159" s="252"/>
      <c r="P159" s="252"/>
      <c r="Q159" s="252"/>
      <c r="R159" s="252"/>
    </row>
    <row r="160" customFormat="false" ht="12.75" hidden="false" customHeight="false" outlineLevel="0" collapsed="false">
      <c r="B160" s="155" t="n">
        <f aca="false">PricesW!B160</f>
        <v>37814</v>
      </c>
      <c r="C160" s="250" t="n">
        <v>0</v>
      </c>
      <c r="D160" s="251" t="n">
        <v>0</v>
      </c>
      <c r="E160" s="251"/>
      <c r="F160" s="251"/>
      <c r="G160" s="251"/>
      <c r="H160" s="251"/>
      <c r="I160" s="251"/>
      <c r="J160" s="251"/>
      <c r="K160" s="252"/>
      <c r="L160" s="252"/>
      <c r="M160" s="252"/>
      <c r="N160" s="252"/>
      <c r="O160" s="252"/>
      <c r="P160" s="252"/>
      <c r="Q160" s="252"/>
      <c r="R160" s="252"/>
    </row>
    <row r="161" customFormat="false" ht="12.75" hidden="false" customHeight="false" outlineLevel="0" collapsed="false">
      <c r="B161" s="155" t="n">
        <f aca="false">PricesW!B161</f>
        <v>37821</v>
      </c>
      <c r="C161" s="250" t="n">
        <v>0</v>
      </c>
      <c r="D161" s="251" t="n">
        <v>0</v>
      </c>
      <c r="E161" s="251"/>
      <c r="F161" s="251"/>
      <c r="G161" s="251"/>
      <c r="H161" s="251"/>
      <c r="I161" s="251"/>
      <c r="J161" s="251"/>
      <c r="K161" s="252"/>
      <c r="L161" s="252"/>
      <c r="M161" s="252"/>
      <c r="N161" s="252"/>
      <c r="O161" s="252"/>
      <c r="P161" s="252"/>
      <c r="Q161" s="252"/>
      <c r="R161" s="252"/>
    </row>
    <row r="162" customFormat="false" ht="12.75" hidden="false" customHeight="false" outlineLevel="0" collapsed="false">
      <c r="B162" s="155" t="n">
        <f aca="false">PricesW!B162</f>
        <v>37828</v>
      </c>
      <c r="C162" s="250" t="n">
        <v>0</v>
      </c>
      <c r="D162" s="251" t="n">
        <v>0</v>
      </c>
      <c r="E162" s="251"/>
      <c r="F162" s="251"/>
      <c r="G162" s="251"/>
      <c r="H162" s="251"/>
      <c r="I162" s="251"/>
      <c r="J162" s="251"/>
      <c r="K162" s="252"/>
      <c r="L162" s="252"/>
      <c r="M162" s="252"/>
      <c r="N162" s="252"/>
      <c r="O162" s="252"/>
      <c r="P162" s="252"/>
      <c r="Q162" s="252"/>
      <c r="R162" s="252"/>
    </row>
    <row r="163" customFormat="false" ht="12.75" hidden="false" customHeight="false" outlineLevel="0" collapsed="false">
      <c r="B163" s="155" t="n">
        <f aca="false">PricesW!B163</f>
        <v>37835</v>
      </c>
      <c r="C163" s="250" t="n">
        <v>0</v>
      </c>
      <c r="D163" s="251" t="n">
        <v>0</v>
      </c>
      <c r="E163" s="251"/>
      <c r="F163" s="251"/>
      <c r="G163" s="251"/>
      <c r="H163" s="251"/>
      <c r="I163" s="251"/>
      <c r="J163" s="251"/>
      <c r="K163" s="252"/>
      <c r="L163" s="252"/>
      <c r="M163" s="252"/>
      <c r="N163" s="252"/>
      <c r="O163" s="252"/>
      <c r="P163" s="252"/>
      <c r="Q163" s="252"/>
      <c r="R163" s="252"/>
    </row>
    <row r="164" customFormat="false" ht="12.75" hidden="false" customHeight="false" outlineLevel="0" collapsed="false">
      <c r="B164" s="155" t="n">
        <f aca="false">PricesW!B164</f>
        <v>37842</v>
      </c>
      <c r="C164" s="250" t="n">
        <v>0</v>
      </c>
      <c r="D164" s="251" t="n">
        <v>0</v>
      </c>
      <c r="E164" s="251"/>
      <c r="F164" s="251"/>
      <c r="G164" s="251"/>
      <c r="H164" s="251"/>
      <c r="I164" s="251"/>
      <c r="J164" s="251"/>
      <c r="K164" s="252"/>
      <c r="L164" s="252"/>
      <c r="M164" s="252"/>
      <c r="N164" s="252"/>
      <c r="O164" s="252"/>
      <c r="P164" s="252"/>
      <c r="Q164" s="252"/>
      <c r="R164" s="252"/>
    </row>
    <row r="165" customFormat="false" ht="12.75" hidden="false" customHeight="false" outlineLevel="0" collapsed="false">
      <c r="B165" s="155" t="n">
        <f aca="false">PricesW!B165</f>
        <v>37849</v>
      </c>
      <c r="C165" s="250" t="n">
        <v>0</v>
      </c>
      <c r="D165" s="251" t="n">
        <v>0</v>
      </c>
      <c r="E165" s="251"/>
      <c r="F165" s="251"/>
      <c r="G165" s="251"/>
      <c r="H165" s="251"/>
      <c r="I165" s="251"/>
      <c r="J165" s="251"/>
      <c r="K165" s="252"/>
      <c r="L165" s="252"/>
      <c r="M165" s="252"/>
      <c r="N165" s="252"/>
      <c r="O165" s="252"/>
      <c r="P165" s="252"/>
      <c r="Q165" s="252"/>
      <c r="R165" s="252"/>
    </row>
    <row r="166" customFormat="false" ht="12.75" hidden="false" customHeight="false" outlineLevel="0" collapsed="false">
      <c r="B166" s="155" t="n">
        <f aca="false">PricesW!B166</f>
        <v>37856</v>
      </c>
      <c r="C166" s="250" t="n">
        <v>0</v>
      </c>
      <c r="D166" s="251" t="n">
        <v>0</v>
      </c>
      <c r="E166" s="251"/>
      <c r="F166" s="251"/>
      <c r="G166" s="251"/>
      <c r="H166" s="251"/>
      <c r="I166" s="251"/>
      <c r="J166" s="251"/>
      <c r="K166" s="252"/>
      <c r="L166" s="252"/>
      <c r="M166" s="252"/>
      <c r="N166" s="252"/>
      <c r="O166" s="252"/>
      <c r="P166" s="252"/>
      <c r="Q166" s="252"/>
      <c r="R166" s="252"/>
    </row>
    <row r="167" customFormat="false" ht="12.75" hidden="false" customHeight="false" outlineLevel="0" collapsed="false">
      <c r="B167" s="155" t="n">
        <f aca="false">PricesW!B167</f>
        <v>37863</v>
      </c>
      <c r="C167" s="250" t="n">
        <v>0</v>
      </c>
      <c r="D167" s="251" t="n">
        <v>0</v>
      </c>
      <c r="E167" s="251"/>
      <c r="F167" s="251"/>
      <c r="G167" s="251"/>
      <c r="H167" s="251"/>
      <c r="I167" s="251"/>
      <c r="J167" s="251"/>
      <c r="K167" s="252"/>
      <c r="L167" s="252"/>
      <c r="M167" s="252"/>
      <c r="N167" s="252"/>
      <c r="O167" s="252"/>
      <c r="P167" s="252"/>
      <c r="Q167" s="252"/>
      <c r="R167" s="252"/>
    </row>
    <row r="168" customFormat="false" ht="12.75" hidden="false" customHeight="false" outlineLevel="0" collapsed="false">
      <c r="B168" s="155" t="n">
        <f aca="false">PricesW!B168</f>
        <v>37870</v>
      </c>
      <c r="C168" s="250" t="n">
        <v>0</v>
      </c>
      <c r="D168" s="251" t="n">
        <v>0</v>
      </c>
      <c r="E168" s="251"/>
      <c r="F168" s="251"/>
      <c r="G168" s="251"/>
      <c r="H168" s="251"/>
      <c r="I168" s="251"/>
      <c r="J168" s="251"/>
      <c r="K168" s="252"/>
      <c r="L168" s="252"/>
      <c r="M168" s="252"/>
      <c r="N168" s="252"/>
      <c r="O168" s="252"/>
      <c r="P168" s="252"/>
      <c r="Q168" s="252"/>
      <c r="R168" s="252"/>
    </row>
    <row r="169" customFormat="false" ht="12.75" hidden="false" customHeight="false" outlineLevel="0" collapsed="false">
      <c r="B169" s="155" t="n">
        <f aca="false">PricesW!B169</f>
        <v>37877</v>
      </c>
      <c r="C169" s="250" t="n">
        <v>0</v>
      </c>
      <c r="D169" s="251" t="n">
        <v>0</v>
      </c>
      <c r="E169" s="251"/>
      <c r="F169" s="251"/>
      <c r="G169" s="251"/>
      <c r="H169" s="251"/>
      <c r="I169" s="251"/>
      <c r="J169" s="251"/>
      <c r="K169" s="252"/>
      <c r="L169" s="252"/>
      <c r="M169" s="252"/>
      <c r="N169" s="252"/>
      <c r="O169" s="252"/>
      <c r="P169" s="252"/>
      <c r="Q169" s="252"/>
      <c r="R169" s="252"/>
    </row>
    <row r="170" customFormat="false" ht="12.75" hidden="false" customHeight="false" outlineLevel="0" collapsed="false">
      <c r="B170" s="155" t="n">
        <f aca="false">PricesW!B170</f>
        <v>37884</v>
      </c>
      <c r="C170" s="250" t="n">
        <v>0</v>
      </c>
      <c r="D170" s="251" t="n">
        <v>0</v>
      </c>
      <c r="E170" s="251"/>
      <c r="F170" s="251"/>
      <c r="G170" s="251"/>
      <c r="H170" s="251"/>
      <c r="I170" s="251"/>
      <c r="J170" s="251"/>
      <c r="K170" s="252"/>
      <c r="L170" s="252"/>
      <c r="M170" s="252"/>
      <c r="N170" s="252"/>
      <c r="O170" s="252"/>
      <c r="P170" s="252"/>
      <c r="Q170" s="252"/>
      <c r="R170" s="252"/>
    </row>
    <row r="171" customFormat="false" ht="12.75" hidden="false" customHeight="false" outlineLevel="0" collapsed="false">
      <c r="B171" s="155" t="n">
        <f aca="false">PricesW!B171</f>
        <v>37891</v>
      </c>
      <c r="C171" s="250" t="n">
        <v>0</v>
      </c>
      <c r="D171" s="251" t="n">
        <v>0</v>
      </c>
      <c r="E171" s="251"/>
      <c r="F171" s="251"/>
      <c r="G171" s="251"/>
      <c r="H171" s="251"/>
      <c r="I171" s="251"/>
      <c r="J171" s="251"/>
      <c r="K171" s="252"/>
      <c r="L171" s="252"/>
      <c r="M171" s="252"/>
      <c r="N171" s="252"/>
      <c r="O171" s="252"/>
      <c r="P171" s="252"/>
      <c r="Q171" s="252"/>
      <c r="R171" s="252"/>
    </row>
    <row r="172" customFormat="false" ht="12.75" hidden="false" customHeight="false" outlineLevel="0" collapsed="false">
      <c r="B172" s="155" t="n">
        <f aca="false">PricesW!B172</f>
        <v>37898</v>
      </c>
      <c r="C172" s="250" t="n">
        <v>0</v>
      </c>
      <c r="D172" s="251" t="n">
        <v>0</v>
      </c>
      <c r="E172" s="251"/>
      <c r="F172" s="251"/>
      <c r="G172" s="251"/>
      <c r="H172" s="251"/>
      <c r="I172" s="251"/>
      <c r="J172" s="251"/>
      <c r="K172" s="252"/>
      <c r="L172" s="252"/>
      <c r="M172" s="252"/>
      <c r="N172" s="252"/>
      <c r="O172" s="252"/>
      <c r="P172" s="252"/>
      <c r="Q172" s="252"/>
      <c r="R172" s="252"/>
    </row>
    <row r="173" customFormat="false" ht="12.75" hidden="false" customHeight="false" outlineLevel="0" collapsed="false">
      <c r="B173" s="155" t="n">
        <f aca="false">PricesW!B173</f>
        <v>37905</v>
      </c>
      <c r="C173" s="250" t="n">
        <v>0</v>
      </c>
      <c r="D173" s="251" t="n">
        <v>0</v>
      </c>
      <c r="E173" s="251"/>
      <c r="F173" s="251"/>
      <c r="G173" s="251"/>
      <c r="H173" s="251"/>
      <c r="I173" s="251"/>
      <c r="J173" s="251"/>
      <c r="K173" s="252"/>
      <c r="L173" s="252"/>
      <c r="M173" s="252"/>
      <c r="N173" s="252"/>
      <c r="O173" s="252"/>
      <c r="P173" s="252"/>
      <c r="Q173" s="252"/>
      <c r="R173" s="252"/>
    </row>
    <row r="174" customFormat="false" ht="12.75" hidden="false" customHeight="false" outlineLevel="0" collapsed="false">
      <c r="B174" s="155" t="n">
        <f aca="false">PricesW!B174</f>
        <v>37912</v>
      </c>
      <c r="C174" s="250" t="n">
        <v>0</v>
      </c>
      <c r="D174" s="251" t="n">
        <v>0</v>
      </c>
      <c r="E174" s="251"/>
      <c r="F174" s="251"/>
      <c r="G174" s="251"/>
      <c r="H174" s="251"/>
      <c r="I174" s="251"/>
      <c r="J174" s="251"/>
      <c r="K174" s="252"/>
      <c r="L174" s="252"/>
      <c r="M174" s="252"/>
      <c r="N174" s="252"/>
      <c r="O174" s="252"/>
      <c r="P174" s="252"/>
      <c r="Q174" s="252"/>
      <c r="R174" s="252"/>
    </row>
    <row r="175" customFormat="false" ht="12.75" hidden="false" customHeight="false" outlineLevel="0" collapsed="false">
      <c r="B175" s="155" t="n">
        <f aca="false">PricesW!B175</f>
        <v>37919</v>
      </c>
      <c r="C175" s="250" t="n">
        <v>0</v>
      </c>
      <c r="D175" s="251" t="n">
        <v>0</v>
      </c>
      <c r="E175" s="251"/>
      <c r="F175" s="251"/>
      <c r="G175" s="251"/>
      <c r="H175" s="251"/>
      <c r="I175" s="251"/>
      <c r="J175" s="251"/>
      <c r="K175" s="252"/>
      <c r="L175" s="252"/>
      <c r="M175" s="252"/>
      <c r="N175" s="252"/>
      <c r="O175" s="252"/>
      <c r="P175" s="252"/>
      <c r="Q175" s="252"/>
      <c r="R175" s="252"/>
    </row>
    <row r="176" customFormat="false" ht="12.75" hidden="false" customHeight="false" outlineLevel="0" collapsed="false">
      <c r="B176" s="155" t="n">
        <f aca="false">PricesW!B176</f>
        <v>37926</v>
      </c>
      <c r="C176" s="250" t="n">
        <v>0</v>
      </c>
      <c r="D176" s="251" t="n">
        <v>0</v>
      </c>
      <c r="E176" s="251"/>
      <c r="F176" s="251"/>
      <c r="G176" s="251"/>
      <c r="H176" s="251"/>
      <c r="I176" s="251"/>
      <c r="J176" s="251"/>
      <c r="K176" s="252"/>
      <c r="L176" s="252"/>
      <c r="M176" s="252"/>
      <c r="N176" s="252"/>
      <c r="O176" s="252"/>
      <c r="P176" s="252"/>
      <c r="Q176" s="252"/>
      <c r="R176" s="252"/>
    </row>
    <row r="177" customFormat="false" ht="12.75" hidden="false" customHeight="false" outlineLevel="0" collapsed="false">
      <c r="B177" s="155" t="n">
        <f aca="false">PricesW!B177</f>
        <v>37933</v>
      </c>
      <c r="C177" s="250" t="n">
        <v>0</v>
      </c>
      <c r="D177" s="251" t="n">
        <v>0</v>
      </c>
      <c r="E177" s="251"/>
      <c r="F177" s="251"/>
      <c r="G177" s="251"/>
      <c r="H177" s="251"/>
      <c r="I177" s="251"/>
      <c r="J177" s="251"/>
      <c r="K177" s="252"/>
      <c r="L177" s="252"/>
      <c r="M177" s="252"/>
      <c r="N177" s="252"/>
      <c r="O177" s="252"/>
      <c r="P177" s="252"/>
      <c r="Q177" s="252"/>
      <c r="R177" s="252"/>
    </row>
    <row r="178" customFormat="false" ht="12.75" hidden="false" customHeight="false" outlineLevel="0" collapsed="false">
      <c r="B178" s="155" t="n">
        <f aca="false">PricesW!B178</f>
        <v>37940</v>
      </c>
      <c r="C178" s="250" t="n">
        <v>0</v>
      </c>
      <c r="D178" s="251" t="n">
        <v>0</v>
      </c>
      <c r="E178" s="251"/>
      <c r="F178" s="251"/>
      <c r="G178" s="251"/>
      <c r="H178" s="251"/>
      <c r="I178" s="251"/>
      <c r="J178" s="251"/>
      <c r="K178" s="252"/>
      <c r="L178" s="252"/>
      <c r="M178" s="252"/>
      <c r="N178" s="252"/>
      <c r="O178" s="252"/>
      <c r="P178" s="252"/>
      <c r="Q178" s="252"/>
      <c r="R178" s="252"/>
    </row>
    <row r="179" customFormat="false" ht="12.75" hidden="false" customHeight="false" outlineLevel="0" collapsed="false">
      <c r="B179" s="155" t="n">
        <f aca="false">PricesW!B179</f>
        <v>37947</v>
      </c>
      <c r="C179" s="250" t="n">
        <v>0</v>
      </c>
      <c r="D179" s="251" t="n">
        <v>0</v>
      </c>
      <c r="E179" s="251"/>
      <c r="F179" s="251"/>
      <c r="G179" s="251"/>
      <c r="H179" s="251"/>
      <c r="I179" s="251"/>
      <c r="J179" s="251"/>
      <c r="K179" s="252"/>
      <c r="L179" s="252"/>
      <c r="M179" s="252"/>
      <c r="N179" s="252"/>
      <c r="O179" s="252"/>
      <c r="P179" s="252"/>
      <c r="Q179" s="252"/>
      <c r="R179" s="252"/>
    </row>
    <row r="180" customFormat="false" ht="12.75" hidden="false" customHeight="false" outlineLevel="0" collapsed="false">
      <c r="B180" s="155" t="n">
        <f aca="false">PricesW!B180</f>
        <v>37954</v>
      </c>
      <c r="C180" s="250" t="n">
        <v>0</v>
      </c>
      <c r="D180" s="251" t="n">
        <v>0</v>
      </c>
      <c r="E180" s="251"/>
      <c r="F180" s="251"/>
      <c r="G180" s="251"/>
      <c r="H180" s="251"/>
      <c r="I180" s="251"/>
      <c r="J180" s="251"/>
      <c r="K180" s="252"/>
      <c r="L180" s="252"/>
      <c r="M180" s="252"/>
      <c r="N180" s="252"/>
      <c r="O180" s="252"/>
      <c r="P180" s="252"/>
      <c r="Q180" s="252"/>
      <c r="R180" s="252"/>
    </row>
    <row r="181" customFormat="false" ht="12.75" hidden="false" customHeight="false" outlineLevel="0" collapsed="false">
      <c r="B181" s="155" t="n">
        <f aca="false">PricesW!B181</f>
        <v>37961</v>
      </c>
      <c r="C181" s="250" t="n">
        <v>0</v>
      </c>
      <c r="D181" s="251" t="n">
        <v>0</v>
      </c>
      <c r="E181" s="251"/>
      <c r="F181" s="251"/>
      <c r="G181" s="251"/>
      <c r="H181" s="251"/>
      <c r="I181" s="251"/>
      <c r="J181" s="251"/>
      <c r="K181" s="252"/>
      <c r="L181" s="252"/>
      <c r="M181" s="252"/>
      <c r="N181" s="252"/>
      <c r="O181" s="252"/>
      <c r="P181" s="252"/>
      <c r="Q181" s="252"/>
      <c r="R181" s="252"/>
    </row>
    <row r="182" customFormat="false" ht="12.75" hidden="false" customHeight="false" outlineLevel="0" collapsed="false">
      <c r="B182" s="155" t="n">
        <f aca="false">PricesW!B182</f>
        <v>37968</v>
      </c>
      <c r="C182" s="250" t="n">
        <v>0</v>
      </c>
      <c r="D182" s="251" t="n">
        <v>0</v>
      </c>
      <c r="E182" s="251"/>
      <c r="F182" s="251"/>
      <c r="G182" s="251"/>
      <c r="H182" s="251"/>
      <c r="I182" s="251"/>
      <c r="J182" s="251"/>
      <c r="K182" s="252"/>
      <c r="L182" s="252"/>
      <c r="M182" s="252"/>
      <c r="N182" s="252"/>
      <c r="O182" s="252"/>
      <c r="P182" s="252"/>
      <c r="Q182" s="252"/>
      <c r="R182" s="252"/>
    </row>
    <row r="183" customFormat="false" ht="12.75" hidden="false" customHeight="false" outlineLevel="0" collapsed="false">
      <c r="B183" s="155" t="n">
        <f aca="false">PricesW!B183</f>
        <v>37975</v>
      </c>
      <c r="C183" s="250" t="n">
        <v>0</v>
      </c>
      <c r="D183" s="251" t="n">
        <v>0</v>
      </c>
      <c r="E183" s="251"/>
      <c r="F183" s="251"/>
      <c r="G183" s="251"/>
      <c r="H183" s="251"/>
      <c r="I183" s="251"/>
      <c r="J183" s="251"/>
      <c r="K183" s="252"/>
      <c r="L183" s="252"/>
      <c r="M183" s="252"/>
      <c r="N183" s="252"/>
      <c r="O183" s="252"/>
      <c r="P183" s="252"/>
      <c r="Q183" s="252"/>
      <c r="R183" s="252"/>
    </row>
    <row r="184" customFormat="false" ht="12.75" hidden="false" customHeight="false" outlineLevel="0" collapsed="false">
      <c r="B184" s="155" t="n">
        <f aca="false">PricesW!B184</f>
        <v>37982</v>
      </c>
      <c r="C184" s="250" t="n">
        <v>0</v>
      </c>
      <c r="D184" s="251" t="n">
        <v>0</v>
      </c>
      <c r="E184" s="251"/>
      <c r="F184" s="251"/>
      <c r="G184" s="251"/>
      <c r="H184" s="251"/>
      <c r="I184" s="251"/>
      <c r="J184" s="251"/>
      <c r="K184" s="252"/>
      <c r="L184" s="252"/>
      <c r="M184" s="252"/>
      <c r="N184" s="252"/>
      <c r="O184" s="252"/>
      <c r="P184" s="252"/>
      <c r="Q184" s="252"/>
      <c r="R184" s="252"/>
    </row>
    <row r="185" customFormat="false" ht="12.75" hidden="false" customHeight="false" outlineLevel="0" collapsed="false">
      <c r="B185" s="155" t="n">
        <f aca="false">PricesW!B185</f>
        <v>37989</v>
      </c>
      <c r="C185" s="250" t="n">
        <v>0</v>
      </c>
      <c r="D185" s="251" t="n">
        <v>0</v>
      </c>
      <c r="E185" s="251"/>
      <c r="F185" s="251"/>
      <c r="G185" s="251"/>
      <c r="H185" s="251"/>
      <c r="I185" s="251"/>
      <c r="J185" s="251"/>
      <c r="K185" s="252"/>
      <c r="L185" s="252"/>
      <c r="M185" s="252"/>
      <c r="N185" s="252"/>
      <c r="O185" s="252"/>
      <c r="P185" s="252"/>
      <c r="Q185" s="252"/>
      <c r="R185" s="252"/>
    </row>
    <row r="186" customFormat="false" ht="12.75" hidden="false" customHeight="false" outlineLevel="0" collapsed="false">
      <c r="B186" s="155" t="n">
        <f aca="false">PricesW!B186</f>
        <v>37996</v>
      </c>
      <c r="C186" s="250" t="n">
        <v>0</v>
      </c>
      <c r="D186" s="251" t="n">
        <v>0</v>
      </c>
      <c r="E186" s="251"/>
      <c r="F186" s="251"/>
      <c r="G186" s="251"/>
      <c r="H186" s="251"/>
      <c r="I186" s="251"/>
      <c r="J186" s="251"/>
      <c r="K186" s="252"/>
      <c r="L186" s="252"/>
      <c r="M186" s="252"/>
      <c r="N186" s="252"/>
      <c r="O186" s="252"/>
      <c r="P186" s="252"/>
      <c r="Q186" s="252"/>
      <c r="R186" s="252"/>
    </row>
    <row r="187" customFormat="false" ht="12.75" hidden="false" customHeight="false" outlineLevel="0" collapsed="false">
      <c r="B187" s="155" t="n">
        <f aca="false">PricesW!B187</f>
        <v>38003</v>
      </c>
      <c r="C187" s="250" t="n">
        <v>0</v>
      </c>
      <c r="D187" s="251" t="n">
        <v>0</v>
      </c>
      <c r="E187" s="251"/>
      <c r="F187" s="251"/>
      <c r="G187" s="251"/>
      <c r="H187" s="251"/>
      <c r="I187" s="251"/>
      <c r="J187" s="251"/>
      <c r="K187" s="252"/>
      <c r="L187" s="252"/>
      <c r="M187" s="252"/>
      <c r="N187" s="252"/>
      <c r="O187" s="252"/>
      <c r="P187" s="252"/>
      <c r="Q187" s="252"/>
      <c r="R187" s="252"/>
    </row>
    <row r="188" customFormat="false" ht="12.75" hidden="false" customHeight="false" outlineLevel="0" collapsed="false">
      <c r="B188" s="155" t="n">
        <f aca="false">PricesW!B188</f>
        <v>38010</v>
      </c>
      <c r="C188" s="250" t="n">
        <v>0</v>
      </c>
      <c r="D188" s="251" t="n">
        <v>0</v>
      </c>
      <c r="E188" s="251"/>
      <c r="F188" s="251"/>
      <c r="G188" s="251"/>
      <c r="H188" s="251"/>
      <c r="I188" s="251"/>
      <c r="J188" s="251"/>
      <c r="K188" s="252"/>
      <c r="L188" s="252"/>
      <c r="M188" s="252"/>
      <c r="N188" s="252"/>
      <c r="O188" s="252"/>
      <c r="P188" s="252"/>
      <c r="Q188" s="252"/>
      <c r="R188" s="252"/>
    </row>
    <row r="189" customFormat="false" ht="12.75" hidden="false" customHeight="false" outlineLevel="0" collapsed="false">
      <c r="B189" s="155" t="n">
        <f aca="false">PricesW!B189</f>
        <v>38017</v>
      </c>
      <c r="C189" s="250" t="n">
        <v>0</v>
      </c>
      <c r="D189" s="251" t="n">
        <v>0</v>
      </c>
      <c r="E189" s="251"/>
      <c r="F189" s="251"/>
      <c r="G189" s="251"/>
      <c r="H189" s="251"/>
      <c r="I189" s="251"/>
      <c r="J189" s="251"/>
      <c r="K189" s="252"/>
      <c r="L189" s="252"/>
      <c r="M189" s="252"/>
      <c r="N189" s="252"/>
      <c r="O189" s="252"/>
      <c r="P189" s="252"/>
      <c r="Q189" s="252"/>
      <c r="R189" s="252"/>
    </row>
    <row r="190" customFormat="false" ht="12.75" hidden="false" customHeight="false" outlineLevel="0" collapsed="false">
      <c r="B190" s="155" t="n">
        <f aca="false">PricesW!B190</f>
        <v>38024</v>
      </c>
      <c r="C190" s="250" t="n">
        <v>0</v>
      </c>
      <c r="D190" s="251" t="n">
        <v>0</v>
      </c>
      <c r="E190" s="251"/>
      <c r="F190" s="251"/>
      <c r="G190" s="251"/>
      <c r="H190" s="251"/>
      <c r="I190" s="251"/>
      <c r="J190" s="251"/>
      <c r="K190" s="252"/>
      <c r="L190" s="252"/>
      <c r="M190" s="252"/>
      <c r="N190" s="252"/>
      <c r="O190" s="252"/>
      <c r="P190" s="252"/>
      <c r="Q190" s="252"/>
      <c r="R190" s="252"/>
    </row>
    <row r="191" customFormat="false" ht="12.75" hidden="false" customHeight="false" outlineLevel="0" collapsed="false">
      <c r="B191" s="155" t="n">
        <f aca="false">PricesW!B191</f>
        <v>38031</v>
      </c>
      <c r="C191" s="250" t="n">
        <v>0</v>
      </c>
      <c r="D191" s="251" t="n">
        <v>0</v>
      </c>
      <c r="E191" s="251"/>
      <c r="F191" s="251"/>
      <c r="G191" s="251"/>
      <c r="H191" s="251"/>
      <c r="I191" s="251"/>
      <c r="J191" s="251"/>
      <c r="K191" s="252"/>
      <c r="L191" s="252"/>
      <c r="M191" s="252"/>
      <c r="N191" s="252"/>
      <c r="O191" s="252"/>
      <c r="P191" s="252"/>
      <c r="Q191" s="252"/>
      <c r="R191" s="252"/>
    </row>
    <row r="192" customFormat="false" ht="12.75" hidden="false" customHeight="false" outlineLevel="0" collapsed="false">
      <c r="B192" s="155" t="n">
        <f aca="false">PricesW!B192</f>
        <v>38038</v>
      </c>
      <c r="C192" s="250" t="n">
        <v>0</v>
      </c>
      <c r="D192" s="251" t="n">
        <v>0</v>
      </c>
      <c r="E192" s="251"/>
      <c r="F192" s="251"/>
      <c r="G192" s="251"/>
      <c r="H192" s="251"/>
      <c r="I192" s="251"/>
      <c r="J192" s="251"/>
      <c r="K192" s="252"/>
      <c r="L192" s="252"/>
      <c r="M192" s="252"/>
      <c r="N192" s="252"/>
      <c r="O192" s="252"/>
      <c r="P192" s="252"/>
      <c r="Q192" s="252"/>
      <c r="R192" s="252"/>
    </row>
    <row r="193" customFormat="false" ht="12.75" hidden="false" customHeight="false" outlineLevel="0" collapsed="false">
      <c r="B193" s="155" t="n">
        <f aca="false">PricesW!B193</f>
        <v>38045</v>
      </c>
      <c r="C193" s="250" t="n">
        <v>0</v>
      </c>
      <c r="D193" s="251" t="n">
        <v>0</v>
      </c>
      <c r="E193" s="251"/>
      <c r="F193" s="251"/>
      <c r="G193" s="251"/>
      <c r="H193" s="251"/>
      <c r="I193" s="251"/>
      <c r="J193" s="251"/>
      <c r="K193" s="252"/>
      <c r="L193" s="252"/>
      <c r="M193" s="252"/>
      <c r="N193" s="252"/>
      <c r="O193" s="252"/>
      <c r="P193" s="252"/>
      <c r="Q193" s="252"/>
      <c r="R193" s="252"/>
    </row>
    <row r="194" customFormat="false" ht="12.75" hidden="false" customHeight="false" outlineLevel="0" collapsed="false">
      <c r="B194" s="155" t="n">
        <f aca="false">PricesW!B194</f>
        <v>38052</v>
      </c>
      <c r="C194" s="250" t="n">
        <v>0</v>
      </c>
      <c r="D194" s="251" t="n">
        <v>0</v>
      </c>
      <c r="E194" s="251"/>
      <c r="F194" s="251"/>
      <c r="G194" s="251"/>
      <c r="H194" s="251"/>
      <c r="I194" s="251"/>
      <c r="J194" s="251"/>
      <c r="K194" s="252"/>
      <c r="L194" s="252"/>
      <c r="M194" s="252"/>
      <c r="N194" s="252"/>
      <c r="O194" s="252"/>
      <c r="P194" s="252"/>
      <c r="Q194" s="252"/>
      <c r="R194" s="252"/>
    </row>
    <row r="195" customFormat="false" ht="12.75" hidden="false" customHeight="false" outlineLevel="0" collapsed="false">
      <c r="B195" s="155" t="n">
        <f aca="false">PricesW!B195</f>
        <v>38059</v>
      </c>
      <c r="C195" s="250" t="n">
        <v>0</v>
      </c>
      <c r="D195" s="251" t="n">
        <v>0</v>
      </c>
      <c r="E195" s="251"/>
      <c r="F195" s="251"/>
      <c r="G195" s="251"/>
      <c r="H195" s="251"/>
      <c r="I195" s="251"/>
      <c r="J195" s="251"/>
      <c r="K195" s="252"/>
      <c r="L195" s="252"/>
      <c r="M195" s="252"/>
      <c r="N195" s="252"/>
      <c r="O195" s="252"/>
      <c r="P195" s="252"/>
      <c r="Q195" s="252"/>
      <c r="R195" s="252"/>
    </row>
    <row r="196" customFormat="false" ht="12.75" hidden="false" customHeight="false" outlineLevel="0" collapsed="false">
      <c r="B196" s="155" t="n">
        <f aca="false">PricesW!B196</f>
        <v>38066</v>
      </c>
      <c r="C196" s="250" t="n">
        <v>0</v>
      </c>
      <c r="D196" s="251" t="n">
        <v>0</v>
      </c>
      <c r="E196" s="251"/>
      <c r="F196" s="251"/>
      <c r="G196" s="251"/>
      <c r="H196" s="251"/>
      <c r="I196" s="251"/>
      <c r="J196" s="251"/>
      <c r="K196" s="252"/>
      <c r="L196" s="252"/>
      <c r="M196" s="252"/>
      <c r="N196" s="252"/>
      <c r="O196" s="252"/>
      <c r="P196" s="252"/>
      <c r="Q196" s="252"/>
      <c r="R196" s="252"/>
    </row>
    <row r="197" customFormat="false" ht="12.75" hidden="false" customHeight="false" outlineLevel="0" collapsed="false">
      <c r="B197" s="155" t="n">
        <f aca="false">PricesW!B197</f>
        <v>38073</v>
      </c>
      <c r="C197" s="250" t="n">
        <v>0</v>
      </c>
      <c r="D197" s="251" t="n">
        <v>0</v>
      </c>
      <c r="E197" s="251"/>
      <c r="F197" s="251"/>
      <c r="G197" s="251"/>
      <c r="H197" s="251"/>
      <c r="I197" s="251"/>
      <c r="J197" s="251"/>
      <c r="K197" s="252"/>
      <c r="L197" s="252"/>
      <c r="M197" s="252"/>
      <c r="N197" s="252"/>
      <c r="O197" s="252"/>
      <c r="P197" s="252"/>
      <c r="Q197" s="252"/>
      <c r="R197" s="252"/>
    </row>
    <row r="198" customFormat="false" ht="12.75" hidden="false" customHeight="false" outlineLevel="0" collapsed="false">
      <c r="B198" s="155" t="n">
        <f aca="false">PricesW!B198</f>
        <v>38080</v>
      </c>
      <c r="C198" s="250" t="n">
        <v>0</v>
      </c>
      <c r="D198" s="251" t="n">
        <v>0</v>
      </c>
      <c r="E198" s="251"/>
      <c r="F198" s="251"/>
      <c r="G198" s="251"/>
      <c r="H198" s="251"/>
      <c r="I198" s="251"/>
      <c r="J198" s="251"/>
      <c r="K198" s="252"/>
      <c r="L198" s="252"/>
      <c r="M198" s="252"/>
      <c r="N198" s="252"/>
      <c r="O198" s="252"/>
      <c r="P198" s="252"/>
      <c r="Q198" s="252"/>
      <c r="R198" s="252"/>
    </row>
    <row r="199" customFormat="false" ht="12.75" hidden="false" customHeight="false" outlineLevel="0" collapsed="false">
      <c r="B199" s="155" t="n">
        <f aca="false">PricesW!B199</f>
        <v>38087</v>
      </c>
      <c r="C199" s="250" t="n">
        <v>0</v>
      </c>
      <c r="D199" s="251" t="n">
        <v>0</v>
      </c>
      <c r="E199" s="251"/>
      <c r="F199" s="251"/>
      <c r="G199" s="251"/>
      <c r="H199" s="251"/>
      <c r="I199" s="251"/>
      <c r="J199" s="251"/>
      <c r="K199" s="252"/>
      <c r="L199" s="252"/>
      <c r="M199" s="252"/>
      <c r="N199" s="252"/>
      <c r="O199" s="252"/>
      <c r="P199" s="252"/>
      <c r="Q199" s="252"/>
      <c r="R199" s="252"/>
    </row>
    <row r="200" customFormat="false" ht="12.75" hidden="false" customHeight="false" outlineLevel="0" collapsed="false">
      <c r="B200" s="155" t="n">
        <f aca="false">PricesW!B200</f>
        <v>38094</v>
      </c>
      <c r="C200" s="250" t="n">
        <v>0</v>
      </c>
      <c r="D200" s="251" t="n">
        <v>0</v>
      </c>
      <c r="E200" s="251"/>
      <c r="F200" s="251"/>
      <c r="G200" s="251"/>
      <c r="H200" s="251"/>
      <c r="I200" s="251"/>
      <c r="J200" s="251"/>
      <c r="K200" s="252"/>
      <c r="L200" s="252"/>
      <c r="M200" s="252"/>
      <c r="N200" s="252"/>
      <c r="O200" s="252"/>
      <c r="P200" s="252"/>
      <c r="Q200" s="252"/>
      <c r="R200" s="252"/>
    </row>
    <row r="201" customFormat="false" ht="12.75" hidden="false" customHeight="false" outlineLevel="0" collapsed="false">
      <c r="B201" s="155" t="n">
        <f aca="false">PricesW!B201</f>
        <v>38101</v>
      </c>
      <c r="C201" s="250" t="n">
        <v>0</v>
      </c>
      <c r="D201" s="251" t="n">
        <v>0</v>
      </c>
      <c r="E201" s="251"/>
      <c r="F201" s="251"/>
      <c r="G201" s="251"/>
      <c r="H201" s="251"/>
      <c r="I201" s="251"/>
      <c r="J201" s="251"/>
      <c r="K201" s="252"/>
      <c r="L201" s="252"/>
      <c r="M201" s="252"/>
      <c r="N201" s="252"/>
      <c r="O201" s="252"/>
      <c r="P201" s="252"/>
      <c r="Q201" s="252"/>
      <c r="R201" s="252"/>
    </row>
    <row r="202" customFormat="false" ht="12.75" hidden="false" customHeight="false" outlineLevel="0" collapsed="false">
      <c r="B202" s="155" t="n">
        <f aca="false">PricesW!B202</f>
        <v>38108</v>
      </c>
      <c r="C202" s="250" t="n">
        <v>0</v>
      </c>
      <c r="D202" s="251" t="n">
        <v>0</v>
      </c>
      <c r="E202" s="251"/>
      <c r="F202" s="251"/>
      <c r="G202" s="251"/>
      <c r="H202" s="251"/>
      <c r="I202" s="251"/>
      <c r="J202" s="251"/>
      <c r="K202" s="252"/>
      <c r="L202" s="252"/>
      <c r="M202" s="252"/>
      <c r="N202" s="252"/>
      <c r="O202" s="252"/>
      <c r="P202" s="252"/>
      <c r="Q202" s="252"/>
      <c r="R202" s="252"/>
    </row>
    <row r="203" customFormat="false" ht="12.75" hidden="false" customHeight="false" outlineLevel="0" collapsed="false">
      <c r="B203" s="155" t="n">
        <f aca="false">PricesW!B203</f>
        <v>38115</v>
      </c>
      <c r="C203" s="250" t="n">
        <v>0</v>
      </c>
      <c r="D203" s="251" t="n">
        <v>0</v>
      </c>
      <c r="E203" s="251"/>
      <c r="F203" s="251"/>
      <c r="G203" s="251"/>
      <c r="H203" s="251"/>
      <c r="I203" s="251"/>
      <c r="J203" s="251"/>
      <c r="K203" s="252"/>
      <c r="L203" s="252"/>
      <c r="M203" s="252"/>
      <c r="N203" s="252"/>
      <c r="O203" s="252"/>
      <c r="P203" s="252"/>
      <c r="Q203" s="252"/>
      <c r="R203" s="252"/>
    </row>
    <row r="204" customFormat="false" ht="12.75" hidden="false" customHeight="false" outlineLevel="0" collapsed="false">
      <c r="B204" s="155" t="n">
        <f aca="false">PricesW!B204</f>
        <v>38122</v>
      </c>
      <c r="C204" s="250" t="n">
        <v>0</v>
      </c>
      <c r="D204" s="251" t="n">
        <v>0</v>
      </c>
      <c r="E204" s="251"/>
      <c r="F204" s="251"/>
      <c r="G204" s="251"/>
      <c r="H204" s="251"/>
      <c r="I204" s="251"/>
      <c r="J204" s="251"/>
      <c r="K204" s="252"/>
      <c r="L204" s="252"/>
      <c r="M204" s="252"/>
      <c r="N204" s="252"/>
      <c r="O204" s="252"/>
      <c r="P204" s="252"/>
      <c r="Q204" s="252"/>
      <c r="R204" s="252"/>
    </row>
    <row r="205" customFormat="false" ht="12.75" hidden="false" customHeight="false" outlineLevel="0" collapsed="false">
      <c r="B205" s="155" t="n">
        <f aca="false">PricesW!B205</f>
        <v>38129</v>
      </c>
      <c r="C205" s="250" t="n">
        <v>0</v>
      </c>
      <c r="D205" s="251" t="n">
        <v>0</v>
      </c>
      <c r="E205" s="251"/>
      <c r="F205" s="251"/>
      <c r="G205" s="251"/>
      <c r="H205" s="251"/>
      <c r="I205" s="251"/>
      <c r="J205" s="251"/>
      <c r="K205" s="252"/>
      <c r="L205" s="252"/>
      <c r="M205" s="252"/>
      <c r="N205" s="252"/>
      <c r="O205" s="252"/>
      <c r="P205" s="252"/>
      <c r="Q205" s="252"/>
      <c r="R205" s="252"/>
    </row>
    <row r="206" customFormat="false" ht="12.75" hidden="false" customHeight="false" outlineLevel="0" collapsed="false">
      <c r="B206" s="155" t="n">
        <f aca="false">PricesW!B206</f>
        <v>38136</v>
      </c>
      <c r="C206" s="250" t="n">
        <v>0</v>
      </c>
      <c r="D206" s="251" t="n">
        <v>0</v>
      </c>
      <c r="E206" s="251"/>
      <c r="F206" s="251"/>
      <c r="G206" s="251"/>
      <c r="H206" s="251"/>
      <c r="I206" s="251"/>
      <c r="J206" s="251"/>
      <c r="K206" s="252"/>
      <c r="L206" s="252"/>
      <c r="M206" s="252"/>
      <c r="N206" s="252"/>
      <c r="O206" s="252"/>
      <c r="P206" s="252"/>
      <c r="Q206" s="252"/>
      <c r="R206" s="252"/>
    </row>
    <row r="207" customFormat="false" ht="12.75" hidden="false" customHeight="false" outlineLevel="0" collapsed="false">
      <c r="B207" s="155" t="n">
        <f aca="false">PricesW!B207</f>
        <v>38143</v>
      </c>
      <c r="C207" s="250" t="n">
        <v>0</v>
      </c>
      <c r="D207" s="251" t="n">
        <v>0</v>
      </c>
      <c r="E207" s="251"/>
      <c r="F207" s="251"/>
      <c r="G207" s="251"/>
      <c r="H207" s="251"/>
      <c r="I207" s="251"/>
      <c r="J207" s="251"/>
      <c r="K207" s="252"/>
      <c r="L207" s="252"/>
      <c r="M207" s="252"/>
      <c r="N207" s="252"/>
      <c r="O207" s="252"/>
      <c r="P207" s="252"/>
      <c r="Q207" s="252"/>
      <c r="R207" s="252"/>
    </row>
    <row r="208" customFormat="false" ht="12.75" hidden="false" customHeight="false" outlineLevel="0" collapsed="false">
      <c r="B208" s="155" t="n">
        <f aca="false">PricesW!B208</f>
        <v>38150</v>
      </c>
      <c r="C208" s="250" t="n">
        <v>0</v>
      </c>
      <c r="D208" s="251" t="n">
        <v>0</v>
      </c>
      <c r="E208" s="251"/>
      <c r="F208" s="251"/>
      <c r="G208" s="251"/>
      <c r="H208" s="251"/>
      <c r="I208" s="251"/>
      <c r="J208" s="251"/>
      <c r="K208" s="252"/>
      <c r="L208" s="252"/>
      <c r="M208" s="252"/>
      <c r="N208" s="252"/>
      <c r="O208" s="252"/>
      <c r="P208" s="252"/>
      <c r="Q208" s="252"/>
      <c r="R208" s="252"/>
    </row>
    <row r="209" customFormat="false" ht="12.75" hidden="false" customHeight="false" outlineLevel="0" collapsed="false">
      <c r="B209" s="155" t="n">
        <f aca="false">PricesW!B209</f>
        <v>38157</v>
      </c>
      <c r="C209" s="250" t="n">
        <v>0</v>
      </c>
      <c r="D209" s="251" t="n">
        <v>0</v>
      </c>
      <c r="E209" s="251"/>
      <c r="F209" s="251"/>
      <c r="G209" s="251"/>
      <c r="H209" s="251"/>
      <c r="I209" s="251"/>
      <c r="J209" s="251"/>
      <c r="K209" s="252"/>
      <c r="L209" s="252"/>
      <c r="M209" s="252"/>
      <c r="N209" s="252"/>
      <c r="O209" s="252"/>
      <c r="P209" s="252"/>
      <c r="Q209" s="252"/>
      <c r="R209" s="252"/>
    </row>
    <row r="210" customFormat="false" ht="12.75" hidden="false" customHeight="false" outlineLevel="0" collapsed="false">
      <c r="B210" s="155" t="n">
        <f aca="false">PricesW!B210</f>
        <v>38164</v>
      </c>
      <c r="C210" s="250" t="n">
        <v>0</v>
      </c>
      <c r="D210" s="251" t="n">
        <v>0</v>
      </c>
      <c r="E210" s="251"/>
      <c r="F210" s="251"/>
      <c r="G210" s="251"/>
      <c r="H210" s="251"/>
      <c r="I210" s="251"/>
      <c r="J210" s="251"/>
      <c r="K210" s="252"/>
      <c r="L210" s="252"/>
      <c r="M210" s="252"/>
      <c r="N210" s="252"/>
      <c r="O210" s="252"/>
      <c r="P210" s="252"/>
      <c r="Q210" s="252"/>
      <c r="R210" s="252"/>
    </row>
    <row r="211" customFormat="false" ht="12.75" hidden="false" customHeight="false" outlineLevel="0" collapsed="false">
      <c r="B211" s="155" t="n">
        <f aca="false">PricesW!B211</f>
        <v>38171</v>
      </c>
      <c r="C211" s="250" t="n">
        <v>0</v>
      </c>
      <c r="D211" s="251" t="n">
        <v>0</v>
      </c>
      <c r="E211" s="251"/>
      <c r="F211" s="251"/>
      <c r="G211" s="251"/>
      <c r="H211" s="251"/>
      <c r="I211" s="251"/>
      <c r="J211" s="251"/>
      <c r="K211" s="252"/>
      <c r="L211" s="252"/>
      <c r="M211" s="252"/>
      <c r="N211" s="252"/>
      <c r="O211" s="252"/>
      <c r="P211" s="252"/>
      <c r="Q211" s="252"/>
      <c r="R211" s="252"/>
    </row>
    <row r="212" customFormat="false" ht="12.75" hidden="false" customHeight="false" outlineLevel="0" collapsed="false">
      <c r="B212" s="155" t="n">
        <f aca="false">PricesW!B212</f>
        <v>38178</v>
      </c>
      <c r="C212" s="250" t="n">
        <v>0</v>
      </c>
      <c r="D212" s="251" t="n">
        <v>0</v>
      </c>
      <c r="E212" s="251"/>
      <c r="F212" s="251"/>
      <c r="G212" s="251"/>
      <c r="H212" s="251"/>
      <c r="I212" s="251"/>
      <c r="J212" s="251"/>
      <c r="K212" s="252"/>
      <c r="L212" s="252"/>
      <c r="M212" s="252"/>
      <c r="N212" s="252"/>
      <c r="O212" s="252"/>
      <c r="P212" s="252"/>
      <c r="Q212" s="252"/>
      <c r="R212" s="252"/>
    </row>
    <row r="213" customFormat="false" ht="12.75" hidden="false" customHeight="false" outlineLevel="0" collapsed="false">
      <c r="B213" s="155" t="n">
        <f aca="false">PricesW!B213</f>
        <v>38185</v>
      </c>
      <c r="C213" s="250" t="n">
        <v>0</v>
      </c>
      <c r="D213" s="251" t="n">
        <v>0</v>
      </c>
      <c r="E213" s="251"/>
      <c r="F213" s="251"/>
      <c r="G213" s="251"/>
      <c r="H213" s="251"/>
      <c r="I213" s="251"/>
      <c r="J213" s="251"/>
      <c r="K213" s="252"/>
      <c r="L213" s="252"/>
      <c r="M213" s="252"/>
      <c r="N213" s="252"/>
      <c r="O213" s="252"/>
      <c r="P213" s="252"/>
      <c r="Q213" s="252"/>
      <c r="R213" s="252"/>
    </row>
    <row r="214" customFormat="false" ht="12.75" hidden="false" customHeight="false" outlineLevel="0" collapsed="false">
      <c r="B214" s="155" t="n">
        <f aca="false">PricesW!B214</f>
        <v>38192</v>
      </c>
      <c r="C214" s="250" t="n">
        <v>0</v>
      </c>
      <c r="D214" s="251" t="n">
        <v>0</v>
      </c>
      <c r="E214" s="251"/>
      <c r="F214" s="251"/>
      <c r="G214" s="251"/>
      <c r="H214" s="251"/>
      <c r="I214" s="251"/>
      <c r="J214" s="251"/>
      <c r="K214" s="252"/>
      <c r="L214" s="252"/>
      <c r="M214" s="252"/>
      <c r="N214" s="252"/>
      <c r="O214" s="252"/>
      <c r="P214" s="252"/>
      <c r="Q214" s="252"/>
      <c r="R214" s="252"/>
    </row>
    <row r="215" customFormat="false" ht="12.75" hidden="false" customHeight="false" outlineLevel="0" collapsed="false">
      <c r="B215" s="155" t="n">
        <f aca="false">PricesW!B215</f>
        <v>38199</v>
      </c>
      <c r="C215" s="250" t="n">
        <v>0</v>
      </c>
      <c r="D215" s="251" t="n">
        <v>0</v>
      </c>
      <c r="E215" s="251"/>
      <c r="F215" s="251"/>
      <c r="G215" s="251"/>
      <c r="H215" s="251"/>
      <c r="I215" s="251"/>
      <c r="J215" s="251"/>
      <c r="K215" s="252"/>
      <c r="L215" s="252"/>
      <c r="M215" s="252"/>
      <c r="N215" s="252"/>
      <c r="O215" s="252"/>
      <c r="P215" s="252"/>
      <c r="Q215" s="252"/>
      <c r="R215" s="252"/>
    </row>
    <row r="216" customFormat="false" ht="12.75" hidden="false" customHeight="false" outlineLevel="0" collapsed="false">
      <c r="B216" s="155" t="n">
        <f aca="false">PricesW!B216</f>
        <v>38206</v>
      </c>
      <c r="C216" s="250" t="n">
        <v>0</v>
      </c>
      <c r="D216" s="251" t="n">
        <v>0</v>
      </c>
      <c r="E216" s="251"/>
      <c r="F216" s="251"/>
      <c r="G216" s="251"/>
      <c r="H216" s="251"/>
      <c r="I216" s="251"/>
      <c r="J216" s="251"/>
      <c r="K216" s="252"/>
      <c r="L216" s="252"/>
      <c r="M216" s="252"/>
      <c r="N216" s="252"/>
      <c r="O216" s="252"/>
      <c r="P216" s="252"/>
      <c r="Q216" s="252"/>
      <c r="R216" s="252"/>
    </row>
    <row r="217" customFormat="false" ht="12.75" hidden="false" customHeight="false" outlineLevel="0" collapsed="false">
      <c r="B217" s="155" t="n">
        <f aca="false">PricesW!B217</f>
        <v>38213</v>
      </c>
      <c r="C217" s="250" t="n">
        <v>0</v>
      </c>
      <c r="D217" s="251" t="n">
        <v>0</v>
      </c>
      <c r="E217" s="251"/>
      <c r="F217" s="251"/>
      <c r="G217" s="251"/>
      <c r="H217" s="251"/>
      <c r="I217" s="251"/>
      <c r="J217" s="251"/>
      <c r="K217" s="252"/>
      <c r="L217" s="252"/>
      <c r="M217" s="252"/>
      <c r="N217" s="252"/>
      <c r="O217" s="252"/>
      <c r="P217" s="252"/>
      <c r="Q217" s="252"/>
      <c r="R217" s="252"/>
    </row>
    <row r="218" customFormat="false" ht="12.75" hidden="false" customHeight="false" outlineLevel="0" collapsed="false">
      <c r="B218" s="155" t="n">
        <f aca="false">PricesW!B218</f>
        <v>38220</v>
      </c>
      <c r="C218" s="250" t="n">
        <v>0</v>
      </c>
      <c r="D218" s="251" t="n">
        <v>0</v>
      </c>
      <c r="E218" s="251"/>
      <c r="F218" s="251"/>
      <c r="G218" s="251"/>
      <c r="H218" s="251"/>
      <c r="I218" s="251"/>
      <c r="J218" s="251"/>
      <c r="K218" s="252"/>
      <c r="L218" s="252"/>
      <c r="M218" s="252"/>
      <c r="N218" s="252"/>
      <c r="O218" s="252"/>
      <c r="P218" s="252"/>
      <c r="Q218" s="252"/>
      <c r="R218" s="252"/>
    </row>
    <row r="219" customFormat="false" ht="12.75" hidden="false" customHeight="false" outlineLevel="0" collapsed="false">
      <c r="B219" s="155" t="n">
        <f aca="false">PricesW!B219</f>
        <v>38227</v>
      </c>
      <c r="C219" s="250" t="n">
        <v>0</v>
      </c>
      <c r="D219" s="251" t="n">
        <v>0</v>
      </c>
      <c r="E219" s="251"/>
      <c r="F219" s="251"/>
      <c r="G219" s="251"/>
      <c r="H219" s="251"/>
      <c r="I219" s="251"/>
      <c r="J219" s="251"/>
      <c r="K219" s="252"/>
      <c r="L219" s="252"/>
      <c r="M219" s="252"/>
      <c r="N219" s="252"/>
      <c r="O219" s="252"/>
      <c r="P219" s="252"/>
      <c r="Q219" s="252"/>
      <c r="R219" s="252"/>
    </row>
    <row r="220" customFormat="false" ht="12.75" hidden="false" customHeight="false" outlineLevel="0" collapsed="false">
      <c r="B220" s="155" t="n">
        <f aca="false">PricesW!B220</f>
        <v>38234</v>
      </c>
      <c r="C220" s="250" t="n">
        <v>0</v>
      </c>
      <c r="D220" s="251" t="n">
        <v>0</v>
      </c>
      <c r="E220" s="251"/>
      <c r="F220" s="251"/>
      <c r="G220" s="251"/>
      <c r="H220" s="251"/>
      <c r="I220" s="251"/>
      <c r="J220" s="251"/>
      <c r="K220" s="252"/>
      <c r="L220" s="252"/>
      <c r="M220" s="252"/>
      <c r="N220" s="252"/>
      <c r="O220" s="252"/>
      <c r="P220" s="252"/>
      <c r="Q220" s="252"/>
      <c r="R220" s="252"/>
    </row>
    <row r="221" customFormat="false" ht="12.75" hidden="false" customHeight="false" outlineLevel="0" collapsed="false">
      <c r="B221" s="155" t="n">
        <f aca="false">PricesW!B221</f>
        <v>38241</v>
      </c>
      <c r="C221" s="250" t="n">
        <v>0</v>
      </c>
      <c r="D221" s="251" t="n">
        <v>0</v>
      </c>
      <c r="E221" s="251"/>
      <c r="F221" s="251"/>
      <c r="G221" s="251"/>
      <c r="H221" s="251"/>
      <c r="I221" s="251"/>
      <c r="J221" s="251"/>
      <c r="K221" s="252"/>
      <c r="L221" s="252"/>
      <c r="M221" s="252"/>
      <c r="N221" s="252"/>
      <c r="O221" s="252"/>
      <c r="P221" s="252"/>
      <c r="Q221" s="252"/>
      <c r="R221" s="252"/>
    </row>
    <row r="222" customFormat="false" ht="12.75" hidden="false" customHeight="false" outlineLevel="0" collapsed="false">
      <c r="B222" s="155" t="n">
        <f aca="false">PricesW!B222</f>
        <v>38248</v>
      </c>
      <c r="C222" s="250" t="n">
        <v>0</v>
      </c>
      <c r="D222" s="251" t="n">
        <v>0</v>
      </c>
      <c r="E222" s="251"/>
      <c r="F222" s="251"/>
      <c r="G222" s="251"/>
      <c r="H222" s="251"/>
      <c r="I222" s="251"/>
      <c r="J222" s="251"/>
      <c r="K222" s="252"/>
      <c r="L222" s="252"/>
      <c r="M222" s="252"/>
      <c r="N222" s="252"/>
      <c r="O222" s="252"/>
      <c r="P222" s="252"/>
      <c r="Q222" s="252"/>
      <c r="R222" s="252"/>
    </row>
    <row r="223" customFormat="false" ht="12.75" hidden="false" customHeight="false" outlineLevel="0" collapsed="false">
      <c r="B223" s="155" t="n">
        <f aca="false">PricesW!B223</f>
        <v>38255</v>
      </c>
      <c r="C223" s="250" t="n">
        <v>0</v>
      </c>
      <c r="D223" s="251" t="n">
        <v>0</v>
      </c>
      <c r="E223" s="251"/>
      <c r="F223" s="251"/>
      <c r="G223" s="251"/>
      <c r="H223" s="251"/>
      <c r="I223" s="251"/>
      <c r="J223" s="251"/>
      <c r="K223" s="252"/>
      <c r="L223" s="252"/>
      <c r="M223" s="252"/>
      <c r="N223" s="252"/>
      <c r="O223" s="252"/>
      <c r="P223" s="252"/>
      <c r="Q223" s="252"/>
      <c r="R223" s="252"/>
    </row>
    <row r="224" customFormat="false" ht="12.75" hidden="false" customHeight="false" outlineLevel="0" collapsed="false">
      <c r="B224" s="155" t="n">
        <f aca="false">PricesW!B224</f>
        <v>38262</v>
      </c>
      <c r="C224" s="250" t="n">
        <v>0</v>
      </c>
      <c r="D224" s="251" t="n">
        <v>0</v>
      </c>
      <c r="E224" s="251"/>
      <c r="F224" s="251"/>
      <c r="G224" s="251"/>
      <c r="H224" s="251"/>
      <c r="I224" s="251"/>
      <c r="J224" s="251"/>
      <c r="K224" s="252"/>
      <c r="L224" s="252"/>
      <c r="M224" s="252"/>
      <c r="N224" s="252"/>
      <c r="O224" s="252"/>
      <c r="P224" s="252"/>
      <c r="Q224" s="252"/>
      <c r="R224" s="252"/>
    </row>
    <row r="225" customFormat="false" ht="12.75" hidden="false" customHeight="false" outlineLevel="0" collapsed="false">
      <c r="B225" s="155" t="n">
        <f aca="false">PricesW!B225</f>
        <v>38269</v>
      </c>
      <c r="C225" s="250" t="n">
        <v>0</v>
      </c>
      <c r="D225" s="251" t="n">
        <v>0</v>
      </c>
      <c r="E225" s="251"/>
      <c r="F225" s="251"/>
      <c r="G225" s="251"/>
      <c r="H225" s="251"/>
      <c r="I225" s="251"/>
      <c r="J225" s="251"/>
      <c r="K225" s="252"/>
      <c r="L225" s="252"/>
      <c r="M225" s="252"/>
      <c r="N225" s="252"/>
      <c r="O225" s="252"/>
      <c r="P225" s="252"/>
      <c r="Q225" s="252"/>
      <c r="R225" s="252"/>
    </row>
    <row r="226" customFormat="false" ht="12.75" hidden="false" customHeight="false" outlineLevel="0" collapsed="false">
      <c r="B226" s="155" t="n">
        <f aca="false">PricesW!B226</f>
        <v>38276</v>
      </c>
      <c r="C226" s="250" t="n">
        <v>0</v>
      </c>
      <c r="D226" s="251" t="n">
        <v>0</v>
      </c>
      <c r="E226" s="251"/>
      <c r="F226" s="251"/>
      <c r="G226" s="251"/>
      <c r="H226" s="251"/>
      <c r="I226" s="251"/>
      <c r="J226" s="251"/>
      <c r="K226" s="252"/>
      <c r="L226" s="252"/>
      <c r="M226" s="252"/>
      <c r="N226" s="252"/>
      <c r="O226" s="252"/>
      <c r="P226" s="252"/>
      <c r="Q226" s="252"/>
      <c r="R226" s="252"/>
    </row>
    <row r="227" customFormat="false" ht="12.75" hidden="false" customHeight="false" outlineLevel="0" collapsed="false">
      <c r="B227" s="155" t="n">
        <f aca="false">PricesW!B227</f>
        <v>38283</v>
      </c>
      <c r="C227" s="250" t="n">
        <v>0</v>
      </c>
      <c r="D227" s="251" t="n">
        <v>0</v>
      </c>
      <c r="E227" s="251"/>
      <c r="F227" s="251"/>
      <c r="G227" s="251"/>
      <c r="H227" s="251"/>
      <c r="I227" s="251"/>
      <c r="J227" s="251"/>
      <c r="K227" s="252"/>
      <c r="L227" s="252"/>
      <c r="M227" s="252"/>
      <c r="N227" s="252"/>
      <c r="O227" s="252"/>
      <c r="P227" s="252"/>
      <c r="Q227" s="252"/>
      <c r="R227" s="252"/>
    </row>
    <row r="228" customFormat="false" ht="12.75" hidden="false" customHeight="false" outlineLevel="0" collapsed="false">
      <c r="B228" s="155" t="n">
        <f aca="false">PricesW!B228</f>
        <v>38290</v>
      </c>
      <c r="C228" s="250" t="n">
        <v>0</v>
      </c>
      <c r="D228" s="251" t="n">
        <v>0</v>
      </c>
      <c r="E228" s="251"/>
      <c r="F228" s="251"/>
      <c r="G228" s="251"/>
      <c r="H228" s="251"/>
      <c r="I228" s="251"/>
      <c r="J228" s="251"/>
      <c r="K228" s="252"/>
      <c r="L228" s="252"/>
      <c r="M228" s="252"/>
      <c r="N228" s="252"/>
      <c r="O228" s="252"/>
      <c r="P228" s="252"/>
      <c r="Q228" s="252"/>
      <c r="R228" s="252"/>
    </row>
    <row r="229" customFormat="false" ht="12.75" hidden="false" customHeight="false" outlineLevel="0" collapsed="false">
      <c r="B229" s="155" t="n">
        <f aca="false">PricesW!B229</f>
        <v>38297</v>
      </c>
      <c r="C229" s="250" t="n">
        <v>0</v>
      </c>
      <c r="D229" s="251" t="n">
        <v>0</v>
      </c>
      <c r="E229" s="251"/>
      <c r="F229" s="251"/>
      <c r="G229" s="251"/>
      <c r="H229" s="251"/>
      <c r="I229" s="251"/>
      <c r="J229" s="251"/>
      <c r="K229" s="252"/>
      <c r="L229" s="252"/>
      <c r="M229" s="252"/>
      <c r="N229" s="252"/>
      <c r="O229" s="252"/>
      <c r="P229" s="252"/>
      <c r="Q229" s="252"/>
      <c r="R229" s="252"/>
    </row>
    <row r="230" customFormat="false" ht="12.75" hidden="false" customHeight="false" outlineLevel="0" collapsed="false">
      <c r="B230" s="155" t="n">
        <f aca="false">PricesW!B230</f>
        <v>38304</v>
      </c>
      <c r="C230" s="250" t="n">
        <v>0</v>
      </c>
      <c r="D230" s="251" t="n">
        <v>0</v>
      </c>
      <c r="E230" s="251"/>
      <c r="F230" s="251"/>
      <c r="G230" s="251"/>
      <c r="H230" s="251"/>
      <c r="I230" s="251"/>
      <c r="J230" s="251"/>
      <c r="K230" s="252"/>
      <c r="L230" s="252"/>
      <c r="M230" s="252"/>
      <c r="N230" s="252"/>
      <c r="O230" s="252"/>
      <c r="P230" s="252"/>
      <c r="Q230" s="252"/>
      <c r="R230" s="252"/>
    </row>
    <row r="231" customFormat="false" ht="12.75" hidden="false" customHeight="false" outlineLevel="0" collapsed="false">
      <c r="B231" s="155" t="n">
        <f aca="false">PricesW!B231</f>
        <v>38311</v>
      </c>
      <c r="C231" s="250" t="n">
        <v>0</v>
      </c>
      <c r="D231" s="251" t="n">
        <v>0</v>
      </c>
      <c r="E231" s="251"/>
      <c r="F231" s="251"/>
      <c r="G231" s="251"/>
      <c r="H231" s="251"/>
      <c r="I231" s="251"/>
      <c r="J231" s="251"/>
      <c r="K231" s="252"/>
      <c r="L231" s="252"/>
      <c r="M231" s="252"/>
      <c r="N231" s="252"/>
      <c r="O231" s="252"/>
      <c r="P231" s="252"/>
      <c r="Q231" s="252"/>
      <c r="R231" s="252"/>
    </row>
    <row r="232" customFormat="false" ht="12.75" hidden="false" customHeight="false" outlineLevel="0" collapsed="false">
      <c r="B232" s="155" t="n">
        <f aca="false">PricesW!B232</f>
        <v>38318</v>
      </c>
      <c r="C232" s="250" t="n">
        <v>0</v>
      </c>
      <c r="D232" s="251" t="n">
        <v>0</v>
      </c>
      <c r="E232" s="251"/>
      <c r="F232" s="251"/>
      <c r="G232" s="251"/>
      <c r="H232" s="251"/>
      <c r="I232" s="251"/>
      <c r="J232" s="251"/>
      <c r="K232" s="252"/>
      <c r="L232" s="252"/>
      <c r="M232" s="252"/>
      <c r="N232" s="252"/>
      <c r="O232" s="252"/>
      <c r="P232" s="252"/>
      <c r="Q232" s="252"/>
      <c r="R232" s="252"/>
    </row>
    <row r="233" customFormat="false" ht="12.75" hidden="false" customHeight="false" outlineLevel="0" collapsed="false">
      <c r="B233" s="155" t="n">
        <f aca="false">PricesW!B233</f>
        <v>38325</v>
      </c>
      <c r="C233" s="250" t="n">
        <v>0</v>
      </c>
      <c r="D233" s="251" t="n">
        <v>0</v>
      </c>
      <c r="E233" s="251"/>
      <c r="F233" s="251"/>
      <c r="G233" s="251"/>
      <c r="H233" s="251"/>
      <c r="I233" s="251"/>
      <c r="J233" s="251"/>
      <c r="K233" s="252"/>
      <c r="L233" s="252"/>
      <c r="M233" s="252"/>
      <c r="N233" s="252"/>
      <c r="O233" s="252"/>
      <c r="P233" s="252"/>
      <c r="Q233" s="252"/>
      <c r="R233" s="252"/>
    </row>
    <row r="234" customFormat="false" ht="12.75" hidden="false" customHeight="false" outlineLevel="0" collapsed="false">
      <c r="B234" s="155" t="n">
        <f aca="false">PricesW!B234</f>
        <v>38332</v>
      </c>
      <c r="C234" s="250" t="n">
        <v>0</v>
      </c>
      <c r="D234" s="251" t="n">
        <v>0</v>
      </c>
      <c r="E234" s="251"/>
      <c r="F234" s="251"/>
      <c r="G234" s="251"/>
      <c r="H234" s="251"/>
      <c r="I234" s="251"/>
      <c r="J234" s="251"/>
      <c r="K234" s="252"/>
      <c r="L234" s="252"/>
      <c r="M234" s="252"/>
      <c r="N234" s="252"/>
      <c r="O234" s="252"/>
      <c r="P234" s="252"/>
      <c r="Q234" s="252"/>
      <c r="R234" s="252"/>
    </row>
    <row r="235" customFormat="false" ht="12.75" hidden="false" customHeight="false" outlineLevel="0" collapsed="false">
      <c r="B235" s="155" t="n">
        <f aca="false">PricesW!B235</f>
        <v>38339</v>
      </c>
      <c r="C235" s="250" t="n">
        <v>0</v>
      </c>
      <c r="D235" s="251" t="n">
        <v>0</v>
      </c>
      <c r="E235" s="251"/>
      <c r="F235" s="251"/>
      <c r="G235" s="251"/>
      <c r="H235" s="251"/>
      <c r="I235" s="251"/>
      <c r="J235" s="251"/>
      <c r="K235" s="252"/>
      <c r="L235" s="252"/>
      <c r="M235" s="252"/>
      <c r="N235" s="252"/>
      <c r="O235" s="252"/>
      <c r="P235" s="252"/>
      <c r="Q235" s="252"/>
      <c r="R235" s="252"/>
    </row>
    <row r="236" customFormat="false" ht="12.75" hidden="false" customHeight="false" outlineLevel="0" collapsed="false">
      <c r="B236" s="155" t="n">
        <f aca="false">PricesW!B236</f>
        <v>38346</v>
      </c>
      <c r="C236" s="250" t="n">
        <v>0</v>
      </c>
      <c r="D236" s="251" t="n">
        <v>0</v>
      </c>
      <c r="E236" s="251"/>
      <c r="F236" s="251"/>
      <c r="G236" s="251"/>
      <c r="H236" s="251"/>
      <c r="I236" s="251"/>
      <c r="J236" s="251"/>
      <c r="K236" s="252"/>
      <c r="L236" s="252"/>
      <c r="M236" s="252"/>
      <c r="N236" s="252"/>
      <c r="O236" s="252"/>
      <c r="P236" s="252"/>
      <c r="Q236" s="252"/>
      <c r="R236" s="252"/>
    </row>
    <row r="237" customFormat="false" ht="12.75" hidden="false" customHeight="false" outlineLevel="0" collapsed="false">
      <c r="B237" s="155" t="n">
        <f aca="false">PricesW!B237</f>
        <v>38353</v>
      </c>
      <c r="C237" s="250" t="n">
        <v>0</v>
      </c>
      <c r="D237" s="251" t="n">
        <v>0</v>
      </c>
      <c r="E237" s="251"/>
      <c r="F237" s="251"/>
      <c r="G237" s="251"/>
      <c r="H237" s="251"/>
      <c r="I237" s="251"/>
      <c r="J237" s="251"/>
      <c r="K237" s="252"/>
      <c r="L237" s="252"/>
      <c r="M237" s="252"/>
      <c r="N237" s="252"/>
      <c r="O237" s="252"/>
      <c r="P237" s="252"/>
      <c r="Q237" s="252"/>
      <c r="R237" s="252"/>
    </row>
    <row r="238" customFormat="false" ht="12.75" hidden="false" customHeight="false" outlineLevel="0" collapsed="false">
      <c r="B238" s="155" t="n">
        <f aca="false">PricesW!B238</f>
        <v>38360</v>
      </c>
      <c r="C238" s="250" t="n">
        <v>0</v>
      </c>
      <c r="D238" s="251" t="n">
        <v>0</v>
      </c>
      <c r="E238" s="251"/>
      <c r="F238" s="251"/>
      <c r="G238" s="251"/>
      <c r="H238" s="251"/>
      <c r="I238" s="251"/>
      <c r="J238" s="251"/>
      <c r="K238" s="252"/>
      <c r="L238" s="252"/>
      <c r="M238" s="252"/>
      <c r="N238" s="252"/>
      <c r="O238" s="252"/>
      <c r="P238" s="252"/>
      <c r="Q238" s="252"/>
      <c r="R238" s="252"/>
    </row>
    <row r="239" customFormat="false" ht="12.75" hidden="false" customHeight="false" outlineLevel="0" collapsed="false">
      <c r="B239" s="155" t="n">
        <f aca="false">PricesW!B239</f>
        <v>38367</v>
      </c>
      <c r="C239" s="250" t="n">
        <v>0</v>
      </c>
      <c r="D239" s="251" t="n">
        <v>0</v>
      </c>
      <c r="E239" s="251"/>
      <c r="F239" s="251"/>
      <c r="G239" s="251"/>
      <c r="H239" s="251"/>
      <c r="I239" s="251"/>
      <c r="J239" s="251"/>
      <c r="K239" s="252"/>
      <c r="L239" s="252"/>
      <c r="M239" s="252"/>
      <c r="N239" s="252"/>
      <c r="O239" s="252"/>
      <c r="P239" s="252"/>
      <c r="Q239" s="252"/>
      <c r="R239" s="252"/>
    </row>
    <row r="240" customFormat="false" ht="12.75" hidden="false" customHeight="false" outlineLevel="0" collapsed="false">
      <c r="B240" s="155" t="n">
        <f aca="false">PricesW!B240</f>
        <v>38374</v>
      </c>
      <c r="C240" s="250" t="n">
        <v>0</v>
      </c>
      <c r="D240" s="251" t="n">
        <v>0</v>
      </c>
      <c r="E240" s="251"/>
      <c r="F240" s="251"/>
      <c r="G240" s="251"/>
      <c r="H240" s="251"/>
      <c r="I240" s="251"/>
      <c r="J240" s="251"/>
      <c r="K240" s="252"/>
      <c r="L240" s="252"/>
      <c r="M240" s="252"/>
      <c r="N240" s="252"/>
      <c r="O240" s="252"/>
      <c r="P240" s="252"/>
      <c r="Q240" s="252"/>
      <c r="R240" s="252"/>
    </row>
    <row r="241" customFormat="false" ht="12.75" hidden="false" customHeight="false" outlineLevel="0" collapsed="false">
      <c r="B241" s="155" t="n">
        <f aca="false">PricesW!B241</f>
        <v>38381</v>
      </c>
      <c r="C241" s="250" t="n">
        <v>0</v>
      </c>
      <c r="D241" s="251" t="n">
        <v>0</v>
      </c>
      <c r="E241" s="251"/>
      <c r="F241" s="251"/>
      <c r="G241" s="251"/>
      <c r="H241" s="251"/>
      <c r="I241" s="251"/>
      <c r="J241" s="251"/>
      <c r="K241" s="252"/>
      <c r="L241" s="252"/>
      <c r="M241" s="252"/>
      <c r="N241" s="252"/>
      <c r="O241" s="252"/>
      <c r="P241" s="252"/>
      <c r="Q241" s="252"/>
      <c r="R241" s="252"/>
    </row>
    <row r="242" customFormat="false" ht="12.75" hidden="false" customHeight="false" outlineLevel="0" collapsed="false">
      <c r="B242" s="155" t="n">
        <f aca="false">PricesW!B242</f>
        <v>38388</v>
      </c>
      <c r="C242" s="250" t="n">
        <v>0</v>
      </c>
      <c r="D242" s="251" t="n">
        <v>0</v>
      </c>
      <c r="E242" s="251"/>
      <c r="F242" s="251"/>
      <c r="G242" s="251"/>
      <c r="H242" s="251"/>
      <c r="I242" s="251"/>
      <c r="J242" s="251"/>
      <c r="K242" s="252"/>
      <c r="L242" s="252"/>
      <c r="M242" s="252"/>
      <c r="N242" s="252"/>
      <c r="O242" s="252"/>
      <c r="P242" s="252"/>
      <c r="Q242" s="252"/>
      <c r="R242" s="252"/>
    </row>
    <row r="243" customFormat="false" ht="12.75" hidden="false" customHeight="false" outlineLevel="0" collapsed="false">
      <c r="B243" s="155" t="n">
        <f aca="false">PricesW!B243</f>
        <v>38395</v>
      </c>
      <c r="C243" s="250" t="n">
        <v>0</v>
      </c>
      <c r="D243" s="251" t="n">
        <v>0</v>
      </c>
      <c r="E243" s="251"/>
      <c r="F243" s="251"/>
      <c r="G243" s="251"/>
      <c r="H243" s="251"/>
      <c r="I243" s="251"/>
      <c r="J243" s="251"/>
      <c r="K243" s="252"/>
      <c r="L243" s="252"/>
      <c r="M243" s="252"/>
      <c r="N243" s="252"/>
      <c r="O243" s="252"/>
      <c r="P243" s="252"/>
      <c r="Q243" s="252"/>
      <c r="R243" s="252"/>
    </row>
    <row r="244" customFormat="false" ht="12.75" hidden="false" customHeight="false" outlineLevel="0" collapsed="false">
      <c r="B244" s="155" t="n">
        <f aca="false">PricesW!B244</f>
        <v>38402</v>
      </c>
      <c r="C244" s="250" t="n">
        <v>0</v>
      </c>
      <c r="D244" s="251" t="n">
        <v>0</v>
      </c>
      <c r="E244" s="251"/>
      <c r="F244" s="251"/>
      <c r="G244" s="251"/>
      <c r="H244" s="251"/>
      <c r="I244" s="251"/>
      <c r="J244" s="251"/>
      <c r="K244" s="252"/>
      <c r="L244" s="252"/>
      <c r="M244" s="252"/>
      <c r="N244" s="252"/>
      <c r="O244" s="252"/>
      <c r="P244" s="252"/>
      <c r="Q244" s="252"/>
      <c r="R244" s="252"/>
    </row>
    <row r="245" customFormat="false" ht="12.75" hidden="false" customHeight="false" outlineLevel="0" collapsed="false">
      <c r="B245" s="155" t="n">
        <f aca="false">PricesW!B245</f>
        <v>38409</v>
      </c>
      <c r="C245" s="250" t="n">
        <v>0</v>
      </c>
      <c r="D245" s="251" t="n">
        <v>0</v>
      </c>
      <c r="E245" s="251"/>
      <c r="F245" s="251"/>
      <c r="G245" s="251"/>
      <c r="H245" s="251"/>
      <c r="I245" s="251"/>
      <c r="J245" s="251"/>
      <c r="K245" s="252"/>
      <c r="L245" s="252"/>
      <c r="M245" s="252"/>
      <c r="N245" s="252"/>
      <c r="O245" s="252"/>
      <c r="P245" s="252"/>
      <c r="Q245" s="252"/>
      <c r="R245" s="252"/>
    </row>
    <row r="246" customFormat="false" ht="12.75" hidden="false" customHeight="false" outlineLevel="0" collapsed="false">
      <c r="B246" s="155" t="n">
        <f aca="false">PricesW!B246</f>
        <v>38416</v>
      </c>
      <c r="C246" s="250" t="n">
        <v>0</v>
      </c>
      <c r="D246" s="251" t="n">
        <v>0</v>
      </c>
      <c r="E246" s="251"/>
      <c r="F246" s="251"/>
      <c r="G246" s="251"/>
      <c r="H246" s="251"/>
      <c r="I246" s="251"/>
      <c r="J246" s="251"/>
      <c r="K246" s="252"/>
      <c r="L246" s="252"/>
      <c r="M246" s="252"/>
      <c r="N246" s="252"/>
      <c r="O246" s="252"/>
      <c r="P246" s="252"/>
      <c r="Q246" s="252"/>
      <c r="R246" s="252"/>
    </row>
    <row r="247" customFormat="false" ht="12.75" hidden="false" customHeight="false" outlineLevel="0" collapsed="false">
      <c r="B247" s="155" t="n">
        <f aca="false">PricesW!B247</f>
        <v>38423</v>
      </c>
      <c r="C247" s="250" t="n">
        <v>0</v>
      </c>
      <c r="D247" s="251" t="n">
        <v>0</v>
      </c>
      <c r="E247" s="251"/>
      <c r="F247" s="251"/>
      <c r="G247" s="251"/>
      <c r="H247" s="251"/>
      <c r="I247" s="251"/>
      <c r="J247" s="251"/>
      <c r="K247" s="252"/>
      <c r="L247" s="252"/>
      <c r="M247" s="252"/>
      <c r="N247" s="252"/>
      <c r="O247" s="252"/>
      <c r="P247" s="252"/>
      <c r="Q247" s="252"/>
      <c r="R247" s="252"/>
    </row>
    <row r="248" customFormat="false" ht="12.75" hidden="false" customHeight="false" outlineLevel="0" collapsed="false">
      <c r="B248" s="155" t="n">
        <f aca="false">PricesW!B248</f>
        <v>38430</v>
      </c>
      <c r="C248" s="250" t="n">
        <v>0</v>
      </c>
      <c r="D248" s="251" t="n">
        <v>0</v>
      </c>
      <c r="E248" s="251"/>
      <c r="F248" s="251"/>
      <c r="G248" s="251"/>
      <c r="H248" s="251"/>
      <c r="I248" s="251"/>
      <c r="J248" s="251"/>
      <c r="K248" s="252"/>
      <c r="L248" s="252"/>
      <c r="M248" s="252"/>
      <c r="N248" s="252"/>
      <c r="O248" s="252"/>
      <c r="P248" s="252"/>
      <c r="Q248" s="252"/>
      <c r="R248" s="252"/>
    </row>
    <row r="249" customFormat="false" ht="12.75" hidden="false" customHeight="false" outlineLevel="0" collapsed="false">
      <c r="B249" s="155" t="n">
        <f aca="false">PricesW!B249</f>
        <v>38437</v>
      </c>
      <c r="C249" s="250" t="n">
        <v>0</v>
      </c>
      <c r="D249" s="251" t="n">
        <v>0</v>
      </c>
      <c r="E249" s="251"/>
      <c r="F249" s="251"/>
      <c r="G249" s="251"/>
      <c r="H249" s="251"/>
      <c r="I249" s="251"/>
      <c r="J249" s="251"/>
      <c r="K249" s="252"/>
      <c r="L249" s="252"/>
      <c r="M249" s="252"/>
      <c r="N249" s="252"/>
      <c r="O249" s="252"/>
      <c r="P249" s="252"/>
      <c r="Q249" s="252"/>
      <c r="R249" s="252"/>
    </row>
    <row r="250" customFormat="false" ht="12.75" hidden="false" customHeight="false" outlineLevel="0" collapsed="false">
      <c r="B250" s="155" t="n">
        <f aca="false">PricesW!B250</f>
        <v>38444</v>
      </c>
      <c r="C250" s="250" t="n">
        <v>0</v>
      </c>
      <c r="D250" s="251" t="n">
        <v>0</v>
      </c>
      <c r="E250" s="251"/>
      <c r="F250" s="251"/>
      <c r="G250" s="251"/>
      <c r="H250" s="251"/>
      <c r="I250" s="251"/>
      <c r="J250" s="251"/>
      <c r="K250" s="252"/>
      <c r="L250" s="252"/>
      <c r="M250" s="252"/>
      <c r="N250" s="252"/>
      <c r="O250" s="252"/>
      <c r="P250" s="252"/>
      <c r="Q250" s="252"/>
      <c r="R250" s="252"/>
    </row>
    <row r="251" customFormat="false" ht="12.75" hidden="false" customHeight="false" outlineLevel="0" collapsed="false">
      <c r="B251" s="155" t="n">
        <f aca="false">PricesW!B251</f>
        <v>38451</v>
      </c>
      <c r="C251" s="250" t="n">
        <v>0</v>
      </c>
      <c r="D251" s="251" t="n">
        <v>0</v>
      </c>
      <c r="E251" s="251"/>
      <c r="F251" s="251"/>
      <c r="G251" s="251"/>
      <c r="H251" s="251"/>
      <c r="I251" s="251"/>
      <c r="J251" s="251"/>
      <c r="K251" s="252"/>
      <c r="L251" s="252"/>
      <c r="M251" s="252"/>
      <c r="N251" s="252"/>
      <c r="O251" s="252"/>
      <c r="P251" s="252"/>
      <c r="Q251" s="252"/>
      <c r="R251" s="252"/>
    </row>
    <row r="252" customFormat="false" ht="12.75" hidden="false" customHeight="false" outlineLevel="0" collapsed="false">
      <c r="B252" s="155" t="n">
        <f aca="false">PricesW!B252</f>
        <v>38458</v>
      </c>
      <c r="C252" s="250" t="n">
        <v>0</v>
      </c>
      <c r="D252" s="251" t="n">
        <v>0</v>
      </c>
      <c r="E252" s="251"/>
      <c r="F252" s="251"/>
      <c r="G252" s="251"/>
      <c r="H252" s="251"/>
      <c r="I252" s="251"/>
      <c r="J252" s="251"/>
      <c r="K252" s="252"/>
      <c r="L252" s="252"/>
      <c r="M252" s="252"/>
      <c r="N252" s="252"/>
      <c r="O252" s="252"/>
      <c r="P252" s="252"/>
      <c r="Q252" s="252"/>
      <c r="R252" s="252"/>
    </row>
    <row r="253" customFormat="false" ht="12.75" hidden="false" customHeight="false" outlineLevel="0" collapsed="false">
      <c r="B253" s="155" t="n">
        <f aca="false">PricesW!B253</f>
        <v>38465</v>
      </c>
      <c r="C253" s="250" t="n">
        <v>0</v>
      </c>
      <c r="D253" s="251" t="n">
        <v>0</v>
      </c>
      <c r="E253" s="251"/>
      <c r="F253" s="251"/>
      <c r="G253" s="251"/>
      <c r="H253" s="251"/>
      <c r="I253" s="251"/>
      <c r="J253" s="251"/>
      <c r="K253" s="252"/>
      <c r="L253" s="252"/>
      <c r="M253" s="252"/>
      <c r="N253" s="252"/>
      <c r="O253" s="252"/>
      <c r="P253" s="252"/>
      <c r="Q253" s="252"/>
      <c r="R253" s="252"/>
    </row>
    <row r="254" customFormat="false" ht="12.75" hidden="false" customHeight="false" outlineLevel="0" collapsed="false">
      <c r="B254" s="155" t="n">
        <f aca="false">PricesW!B254</f>
        <v>38472</v>
      </c>
      <c r="C254" s="250" t="n">
        <v>0</v>
      </c>
      <c r="D254" s="251" t="n">
        <v>0</v>
      </c>
      <c r="E254" s="251"/>
      <c r="F254" s="251"/>
      <c r="G254" s="251"/>
      <c r="H254" s="251"/>
      <c r="I254" s="251"/>
      <c r="J254" s="251"/>
      <c r="K254" s="252"/>
      <c r="L254" s="252"/>
      <c r="M254" s="252"/>
      <c r="N254" s="252"/>
      <c r="O254" s="252"/>
      <c r="P254" s="252"/>
      <c r="Q254" s="252"/>
      <c r="R254" s="252"/>
    </row>
    <row r="255" customFormat="false" ht="12.75" hidden="false" customHeight="false" outlineLevel="0" collapsed="false">
      <c r="B255" s="155" t="n">
        <f aca="false">PricesW!B255</f>
        <v>38479</v>
      </c>
      <c r="C255" s="250" t="n">
        <v>0</v>
      </c>
      <c r="D255" s="251" t="n">
        <v>0</v>
      </c>
      <c r="E255" s="251"/>
      <c r="F255" s="251"/>
      <c r="G255" s="251"/>
      <c r="H255" s="251"/>
      <c r="I255" s="251"/>
      <c r="J255" s="251"/>
      <c r="K255" s="252"/>
      <c r="L255" s="252"/>
      <c r="M255" s="252"/>
      <c r="N255" s="252"/>
      <c r="O255" s="252"/>
      <c r="P255" s="252"/>
      <c r="Q255" s="252"/>
      <c r="R255" s="252"/>
    </row>
    <row r="256" customFormat="false" ht="12.75" hidden="false" customHeight="false" outlineLevel="0" collapsed="false">
      <c r="B256" s="155" t="n">
        <f aca="false">PricesW!B256</f>
        <v>38486</v>
      </c>
      <c r="C256" s="250" t="n">
        <v>0</v>
      </c>
      <c r="D256" s="251" t="n">
        <v>0</v>
      </c>
      <c r="E256" s="251"/>
      <c r="F256" s="251"/>
      <c r="G256" s="251"/>
      <c r="H256" s="251"/>
      <c r="I256" s="251"/>
      <c r="J256" s="251"/>
      <c r="K256" s="252"/>
      <c r="L256" s="252"/>
      <c r="M256" s="252"/>
      <c r="N256" s="252"/>
      <c r="O256" s="252"/>
      <c r="P256" s="252"/>
      <c r="Q256" s="252"/>
      <c r="R256" s="252"/>
    </row>
    <row r="257" customFormat="false" ht="12.75" hidden="false" customHeight="false" outlineLevel="0" collapsed="false">
      <c r="B257" s="155" t="n">
        <f aca="false">PricesW!B257</f>
        <v>38493</v>
      </c>
      <c r="C257" s="250" t="n">
        <v>0</v>
      </c>
      <c r="D257" s="251" t="n">
        <v>0</v>
      </c>
      <c r="E257" s="251"/>
      <c r="F257" s="251"/>
      <c r="G257" s="251"/>
      <c r="H257" s="251"/>
      <c r="I257" s="251"/>
      <c r="J257" s="251"/>
      <c r="K257" s="252"/>
      <c r="L257" s="252"/>
      <c r="M257" s="252"/>
      <c r="N257" s="252"/>
      <c r="O257" s="252"/>
      <c r="P257" s="252"/>
      <c r="Q257" s="252"/>
      <c r="R257" s="252"/>
    </row>
    <row r="258" customFormat="false" ht="12.75" hidden="false" customHeight="false" outlineLevel="0" collapsed="false">
      <c r="B258" s="155" t="n">
        <f aca="false">PricesW!B258</f>
        <v>38500</v>
      </c>
      <c r="C258" s="250" t="n">
        <v>0</v>
      </c>
      <c r="D258" s="251" t="n">
        <v>0</v>
      </c>
      <c r="E258" s="251"/>
      <c r="F258" s="251"/>
      <c r="G258" s="251"/>
      <c r="H258" s="251"/>
      <c r="I258" s="251"/>
      <c r="J258" s="251"/>
      <c r="K258" s="252"/>
      <c r="L258" s="252"/>
      <c r="M258" s="252"/>
      <c r="N258" s="252"/>
      <c r="O258" s="252"/>
      <c r="P258" s="252"/>
      <c r="Q258" s="252"/>
      <c r="R258" s="252"/>
    </row>
    <row r="259" customFormat="false" ht="12.75" hidden="false" customHeight="false" outlineLevel="0" collapsed="false">
      <c r="B259" s="155" t="n">
        <f aca="false">PricesW!B259</f>
        <v>38507</v>
      </c>
      <c r="C259" s="250" t="n">
        <v>0</v>
      </c>
      <c r="D259" s="251" t="n">
        <v>0</v>
      </c>
      <c r="E259" s="251"/>
      <c r="F259" s="251"/>
      <c r="G259" s="251"/>
      <c r="H259" s="251"/>
      <c r="I259" s="251"/>
      <c r="J259" s="251"/>
      <c r="K259" s="252"/>
      <c r="L259" s="252"/>
      <c r="M259" s="252"/>
      <c r="N259" s="252"/>
      <c r="O259" s="252"/>
      <c r="P259" s="252"/>
      <c r="Q259" s="252"/>
      <c r="R259" s="252"/>
    </row>
    <row r="260" customFormat="false" ht="12.75" hidden="false" customHeight="false" outlineLevel="0" collapsed="false">
      <c r="B260" s="155" t="n">
        <f aca="false">PricesW!B260</f>
        <v>38514</v>
      </c>
      <c r="C260" s="250" t="n">
        <v>0</v>
      </c>
      <c r="D260" s="251" t="n">
        <v>0</v>
      </c>
      <c r="E260" s="251"/>
      <c r="F260" s="251"/>
      <c r="G260" s="251"/>
      <c r="H260" s="251"/>
      <c r="I260" s="251"/>
      <c r="J260" s="251"/>
      <c r="K260" s="252"/>
      <c r="L260" s="252"/>
      <c r="M260" s="252"/>
      <c r="N260" s="252"/>
      <c r="O260" s="252"/>
      <c r="P260" s="252"/>
      <c r="Q260" s="252"/>
      <c r="R260" s="252"/>
    </row>
    <row r="261" customFormat="false" ht="12.75" hidden="false" customHeight="false" outlineLevel="0" collapsed="false">
      <c r="B261" s="155" t="n">
        <f aca="false">PricesW!B261</f>
        <v>38521</v>
      </c>
      <c r="C261" s="250" t="n">
        <v>0</v>
      </c>
      <c r="D261" s="251" t="n">
        <v>0</v>
      </c>
      <c r="E261" s="251"/>
      <c r="F261" s="251"/>
      <c r="G261" s="251"/>
      <c r="H261" s="251"/>
      <c r="I261" s="251"/>
      <c r="J261" s="251"/>
      <c r="K261" s="252"/>
      <c r="L261" s="252"/>
      <c r="M261" s="252"/>
      <c r="N261" s="252"/>
      <c r="O261" s="252"/>
      <c r="P261" s="252"/>
      <c r="Q261" s="252"/>
      <c r="R261" s="252"/>
    </row>
    <row r="262" customFormat="false" ht="12.75" hidden="false" customHeight="false" outlineLevel="0" collapsed="false">
      <c r="B262" s="155" t="n">
        <f aca="false">PricesW!B262</f>
        <v>38528</v>
      </c>
      <c r="C262" s="250" t="n">
        <v>0</v>
      </c>
      <c r="D262" s="251" t="n">
        <v>0</v>
      </c>
      <c r="E262" s="251"/>
      <c r="F262" s="251"/>
      <c r="G262" s="251"/>
      <c r="H262" s="251"/>
      <c r="I262" s="251"/>
      <c r="J262" s="251"/>
      <c r="K262" s="252"/>
      <c r="L262" s="252"/>
      <c r="M262" s="252"/>
      <c r="N262" s="252"/>
      <c r="O262" s="252"/>
      <c r="P262" s="252"/>
      <c r="Q262" s="252"/>
      <c r="R262" s="252"/>
    </row>
    <row r="263" customFormat="false" ht="12.75" hidden="false" customHeight="false" outlineLevel="0" collapsed="false">
      <c r="B263" s="155" t="n">
        <f aca="false">PricesW!B263</f>
        <v>38535</v>
      </c>
      <c r="C263" s="250" t="n">
        <v>0</v>
      </c>
      <c r="D263" s="251" t="n">
        <v>0</v>
      </c>
      <c r="E263" s="251"/>
      <c r="F263" s="251"/>
      <c r="G263" s="251"/>
      <c r="H263" s="251"/>
      <c r="I263" s="251"/>
      <c r="J263" s="251"/>
      <c r="K263" s="252"/>
      <c r="L263" s="252"/>
      <c r="M263" s="252"/>
      <c r="N263" s="252"/>
      <c r="O263" s="252"/>
      <c r="P263" s="252"/>
      <c r="Q263" s="252"/>
      <c r="R263" s="252"/>
    </row>
    <row r="264" customFormat="false" ht="12.75" hidden="false" customHeight="false" outlineLevel="0" collapsed="false">
      <c r="B264" s="155" t="n">
        <f aca="false">PricesW!B264</f>
        <v>38542</v>
      </c>
      <c r="C264" s="250" t="n">
        <v>0</v>
      </c>
      <c r="D264" s="251" t="n">
        <v>0</v>
      </c>
      <c r="E264" s="251"/>
      <c r="F264" s="251"/>
      <c r="G264" s="251"/>
      <c r="H264" s="251"/>
      <c r="I264" s="251"/>
      <c r="J264" s="251"/>
      <c r="K264" s="252"/>
      <c r="L264" s="252"/>
      <c r="M264" s="252"/>
      <c r="N264" s="252"/>
      <c r="O264" s="252"/>
      <c r="P264" s="252"/>
      <c r="Q264" s="252"/>
      <c r="R264" s="252"/>
    </row>
    <row r="265" customFormat="false" ht="12.75" hidden="false" customHeight="false" outlineLevel="0" collapsed="false">
      <c r="B265" s="155" t="n">
        <f aca="false">PricesW!B265</f>
        <v>38549</v>
      </c>
      <c r="C265" s="250" t="n">
        <v>0</v>
      </c>
      <c r="D265" s="251" t="n">
        <v>0</v>
      </c>
      <c r="E265" s="251"/>
      <c r="F265" s="251"/>
      <c r="G265" s="251"/>
      <c r="H265" s="251"/>
      <c r="I265" s="251"/>
      <c r="J265" s="251"/>
      <c r="K265" s="252"/>
      <c r="L265" s="252"/>
      <c r="M265" s="252"/>
      <c r="N265" s="252"/>
      <c r="O265" s="252"/>
      <c r="P265" s="252"/>
      <c r="Q265" s="252"/>
      <c r="R265" s="252"/>
    </row>
    <row r="266" customFormat="false" ht="12.75" hidden="false" customHeight="false" outlineLevel="0" collapsed="false">
      <c r="B266" s="155" t="n">
        <f aca="false">PricesW!B266</f>
        <v>38556</v>
      </c>
      <c r="C266" s="250" t="n">
        <v>0</v>
      </c>
      <c r="D266" s="251" t="n">
        <v>0</v>
      </c>
      <c r="E266" s="251"/>
      <c r="F266" s="251"/>
      <c r="G266" s="251"/>
      <c r="H266" s="251"/>
      <c r="I266" s="251"/>
      <c r="J266" s="251"/>
      <c r="K266" s="252"/>
      <c r="L266" s="252"/>
      <c r="M266" s="252"/>
      <c r="N266" s="252"/>
      <c r="O266" s="252"/>
      <c r="P266" s="252"/>
      <c r="Q266" s="252"/>
      <c r="R266" s="252"/>
    </row>
    <row r="267" customFormat="false" ht="12.75" hidden="false" customHeight="false" outlineLevel="0" collapsed="false">
      <c r="B267" s="155" t="n">
        <f aca="false">PricesW!B267</f>
        <v>38563</v>
      </c>
      <c r="C267" s="250" t="n">
        <v>0</v>
      </c>
      <c r="D267" s="251" t="n">
        <v>0</v>
      </c>
      <c r="E267" s="251"/>
      <c r="F267" s="251"/>
      <c r="G267" s="251"/>
      <c r="H267" s="251"/>
      <c r="I267" s="251"/>
      <c r="J267" s="251"/>
      <c r="K267" s="252"/>
      <c r="L267" s="252"/>
      <c r="M267" s="252"/>
      <c r="N267" s="252"/>
      <c r="O267" s="252"/>
      <c r="P267" s="252"/>
      <c r="Q267" s="252"/>
      <c r="R267" s="252"/>
    </row>
    <row r="268" customFormat="false" ht="12.75" hidden="false" customHeight="false" outlineLevel="0" collapsed="false">
      <c r="B268" s="155" t="n">
        <f aca="false">PricesW!B268</f>
        <v>38570</v>
      </c>
      <c r="C268" s="250" t="n">
        <v>0</v>
      </c>
      <c r="D268" s="251" t="n">
        <v>0</v>
      </c>
      <c r="E268" s="251"/>
      <c r="F268" s="251"/>
      <c r="G268" s="251"/>
      <c r="H268" s="251"/>
      <c r="I268" s="251"/>
      <c r="J268" s="251"/>
      <c r="K268" s="252"/>
      <c r="L268" s="252"/>
      <c r="M268" s="252"/>
      <c r="N268" s="252"/>
      <c r="O268" s="252"/>
      <c r="P268" s="252"/>
      <c r="Q268" s="252"/>
      <c r="R268" s="252"/>
    </row>
    <row r="269" customFormat="false" ht="12.75" hidden="false" customHeight="false" outlineLevel="0" collapsed="false">
      <c r="B269" s="155" t="n">
        <f aca="false">PricesW!B269</f>
        <v>38577</v>
      </c>
      <c r="C269" s="250" t="n">
        <v>0</v>
      </c>
      <c r="D269" s="251" t="n">
        <v>0</v>
      </c>
      <c r="E269" s="251"/>
      <c r="F269" s="251"/>
      <c r="G269" s="251"/>
      <c r="H269" s="251"/>
      <c r="I269" s="251"/>
      <c r="J269" s="251"/>
      <c r="K269" s="252"/>
      <c r="L269" s="252"/>
      <c r="M269" s="252"/>
      <c r="N269" s="252"/>
      <c r="O269" s="252"/>
      <c r="P269" s="252"/>
      <c r="Q269" s="252"/>
      <c r="R269" s="252"/>
    </row>
    <row r="270" customFormat="false" ht="12.75" hidden="false" customHeight="false" outlineLevel="0" collapsed="false">
      <c r="B270" s="155" t="n">
        <f aca="false">PricesW!B270</f>
        <v>38584</v>
      </c>
      <c r="C270" s="250" t="n">
        <v>0</v>
      </c>
      <c r="D270" s="251" t="n">
        <v>0</v>
      </c>
      <c r="E270" s="251"/>
      <c r="F270" s="251"/>
      <c r="G270" s="251"/>
      <c r="H270" s="251"/>
      <c r="I270" s="251"/>
      <c r="J270" s="251"/>
      <c r="K270" s="252"/>
      <c r="L270" s="252"/>
      <c r="M270" s="252"/>
      <c r="N270" s="252"/>
      <c r="O270" s="252"/>
      <c r="P270" s="252"/>
      <c r="Q270" s="252"/>
      <c r="R270" s="252"/>
    </row>
    <row r="271" customFormat="false" ht="12.75" hidden="false" customHeight="false" outlineLevel="0" collapsed="false">
      <c r="B271" s="155" t="n">
        <f aca="false">PricesW!B271</f>
        <v>38591</v>
      </c>
      <c r="C271" s="250" t="n">
        <v>0</v>
      </c>
      <c r="D271" s="251" t="n">
        <v>0</v>
      </c>
      <c r="E271" s="251"/>
      <c r="F271" s="251"/>
      <c r="G271" s="251"/>
      <c r="H271" s="251"/>
      <c r="I271" s="251"/>
      <c r="J271" s="251"/>
      <c r="K271" s="252"/>
      <c r="L271" s="252"/>
      <c r="M271" s="252"/>
      <c r="N271" s="252"/>
      <c r="O271" s="252"/>
      <c r="P271" s="252"/>
      <c r="Q271" s="252"/>
      <c r="R271" s="252"/>
    </row>
    <row r="272" customFormat="false" ht="12.75" hidden="false" customHeight="false" outlineLevel="0" collapsed="false">
      <c r="B272" s="155" t="n">
        <f aca="false">PricesW!B272</f>
        <v>38598</v>
      </c>
      <c r="C272" s="250" t="n">
        <v>0</v>
      </c>
      <c r="D272" s="251" t="n">
        <v>0</v>
      </c>
      <c r="E272" s="251"/>
      <c r="F272" s="251"/>
      <c r="G272" s="251"/>
      <c r="H272" s="251"/>
      <c r="I272" s="251"/>
      <c r="J272" s="251"/>
      <c r="K272" s="252"/>
      <c r="L272" s="252"/>
      <c r="M272" s="252"/>
      <c r="N272" s="252"/>
      <c r="O272" s="252"/>
      <c r="P272" s="252"/>
      <c r="Q272" s="252"/>
      <c r="R272" s="252"/>
    </row>
    <row r="273" customFormat="false" ht="12.75" hidden="false" customHeight="false" outlineLevel="0" collapsed="false">
      <c r="B273" s="155" t="n">
        <f aca="false">PricesW!B273</f>
        <v>38605</v>
      </c>
      <c r="C273" s="250" t="n">
        <v>0</v>
      </c>
      <c r="D273" s="251" t="n">
        <v>0</v>
      </c>
      <c r="E273" s="251"/>
      <c r="F273" s="251"/>
      <c r="G273" s="251"/>
      <c r="H273" s="251"/>
      <c r="I273" s="251"/>
      <c r="J273" s="251"/>
      <c r="K273" s="252"/>
      <c r="L273" s="252"/>
      <c r="M273" s="252"/>
      <c r="N273" s="252"/>
      <c r="O273" s="252"/>
      <c r="P273" s="252"/>
      <c r="Q273" s="252"/>
      <c r="R273" s="252"/>
    </row>
    <row r="274" customFormat="false" ht="12.75" hidden="false" customHeight="false" outlineLevel="0" collapsed="false">
      <c r="B274" s="155" t="n">
        <f aca="false">PricesW!B274</f>
        <v>38612</v>
      </c>
      <c r="C274" s="250" t="n">
        <v>0</v>
      </c>
      <c r="D274" s="251" t="n">
        <v>0</v>
      </c>
      <c r="E274" s="251"/>
      <c r="F274" s="251"/>
      <c r="G274" s="251"/>
      <c r="H274" s="251"/>
      <c r="I274" s="251"/>
      <c r="J274" s="251"/>
      <c r="K274" s="252"/>
      <c r="L274" s="252"/>
      <c r="M274" s="252"/>
      <c r="N274" s="252"/>
      <c r="O274" s="252"/>
      <c r="P274" s="252"/>
      <c r="Q274" s="252"/>
      <c r="R274" s="252"/>
    </row>
    <row r="275" customFormat="false" ht="12.75" hidden="false" customHeight="false" outlineLevel="0" collapsed="false">
      <c r="B275" s="155" t="n">
        <f aca="false">PricesW!B275</f>
        <v>38619</v>
      </c>
      <c r="C275" s="250" t="n">
        <v>0</v>
      </c>
      <c r="D275" s="251" t="n">
        <v>0</v>
      </c>
      <c r="E275" s="251"/>
      <c r="F275" s="251"/>
      <c r="G275" s="251"/>
      <c r="H275" s="251"/>
      <c r="I275" s="251"/>
      <c r="J275" s="251"/>
      <c r="K275" s="252"/>
      <c r="L275" s="252"/>
      <c r="M275" s="252"/>
      <c r="N275" s="252"/>
      <c r="O275" s="252"/>
      <c r="P275" s="252"/>
      <c r="Q275" s="252"/>
      <c r="R275" s="252"/>
    </row>
    <row r="276" customFormat="false" ht="12.75" hidden="false" customHeight="false" outlineLevel="0" collapsed="false">
      <c r="B276" s="155" t="n">
        <f aca="false">PricesW!B276</f>
        <v>38626</v>
      </c>
      <c r="C276" s="250" t="n">
        <v>0</v>
      </c>
      <c r="D276" s="251" t="n">
        <v>0</v>
      </c>
      <c r="E276" s="251"/>
      <c r="F276" s="251"/>
      <c r="G276" s="251"/>
      <c r="H276" s="251"/>
      <c r="I276" s="251"/>
      <c r="J276" s="251"/>
      <c r="K276" s="252"/>
      <c r="L276" s="252"/>
      <c r="M276" s="252"/>
      <c r="N276" s="252"/>
      <c r="O276" s="252"/>
      <c r="P276" s="252"/>
      <c r="Q276" s="252"/>
      <c r="R276" s="252"/>
    </row>
    <row r="277" customFormat="false" ht="12.75" hidden="false" customHeight="false" outlineLevel="0" collapsed="false">
      <c r="B277" s="155" t="n">
        <f aca="false">PricesW!B277</f>
        <v>38633</v>
      </c>
      <c r="C277" s="250" t="n">
        <v>0</v>
      </c>
      <c r="D277" s="251" t="n">
        <v>0</v>
      </c>
      <c r="E277" s="251"/>
      <c r="F277" s="251"/>
      <c r="G277" s="251"/>
      <c r="H277" s="251"/>
      <c r="I277" s="251"/>
      <c r="J277" s="251"/>
      <c r="K277" s="252"/>
      <c r="L277" s="252"/>
      <c r="M277" s="252"/>
      <c r="N277" s="252"/>
      <c r="O277" s="252"/>
      <c r="P277" s="252"/>
      <c r="Q277" s="252"/>
      <c r="R277" s="252"/>
    </row>
    <row r="278" customFormat="false" ht="12.75" hidden="false" customHeight="false" outlineLevel="0" collapsed="false">
      <c r="B278" s="155" t="n">
        <f aca="false">PricesW!B278</f>
        <v>38640</v>
      </c>
      <c r="C278" s="250" t="n">
        <v>0</v>
      </c>
      <c r="D278" s="251" t="n">
        <v>0</v>
      </c>
      <c r="E278" s="251"/>
      <c r="F278" s="251"/>
      <c r="G278" s="251"/>
      <c r="H278" s="251"/>
      <c r="I278" s="251"/>
      <c r="J278" s="251"/>
      <c r="K278" s="252"/>
      <c r="L278" s="252"/>
      <c r="M278" s="252"/>
      <c r="N278" s="252"/>
      <c r="O278" s="252"/>
      <c r="P278" s="252"/>
      <c r="Q278" s="252"/>
      <c r="R278" s="252"/>
    </row>
    <row r="279" customFormat="false" ht="12.75" hidden="false" customHeight="false" outlineLevel="0" collapsed="false">
      <c r="B279" s="155" t="n">
        <f aca="false">PricesW!B279</f>
        <v>38647</v>
      </c>
      <c r="C279" s="250" t="n">
        <v>0</v>
      </c>
      <c r="D279" s="251" t="n">
        <v>0</v>
      </c>
      <c r="E279" s="251"/>
      <c r="F279" s="251"/>
      <c r="G279" s="251"/>
      <c r="H279" s="251"/>
      <c r="I279" s="251"/>
      <c r="J279" s="251"/>
      <c r="K279" s="252"/>
      <c r="L279" s="252"/>
      <c r="M279" s="252"/>
      <c r="N279" s="252"/>
      <c r="O279" s="252"/>
      <c r="P279" s="252"/>
      <c r="Q279" s="252"/>
      <c r="R279" s="252"/>
    </row>
    <row r="280" customFormat="false" ht="12.75" hidden="false" customHeight="false" outlineLevel="0" collapsed="false">
      <c r="B280" s="155" t="n">
        <f aca="false">PricesW!B280</f>
        <v>38654</v>
      </c>
      <c r="C280" s="250" t="n">
        <v>0</v>
      </c>
      <c r="D280" s="251" t="n">
        <v>0</v>
      </c>
      <c r="E280" s="251"/>
      <c r="F280" s="251"/>
      <c r="G280" s="251"/>
      <c r="H280" s="251"/>
      <c r="I280" s="251"/>
      <c r="J280" s="251"/>
      <c r="K280" s="252"/>
      <c r="L280" s="252"/>
      <c r="M280" s="252"/>
      <c r="N280" s="252"/>
      <c r="O280" s="252"/>
      <c r="P280" s="252"/>
      <c r="Q280" s="252"/>
      <c r="R280" s="252"/>
    </row>
    <row r="281" customFormat="false" ht="12.75" hidden="false" customHeight="false" outlineLevel="0" collapsed="false">
      <c r="B281" s="155" t="n">
        <f aca="false">PricesW!B281</f>
        <v>38661</v>
      </c>
      <c r="C281" s="250" t="n">
        <v>0</v>
      </c>
      <c r="D281" s="251" t="n">
        <v>0</v>
      </c>
      <c r="E281" s="251"/>
      <c r="F281" s="251"/>
      <c r="G281" s="251"/>
      <c r="H281" s="251"/>
      <c r="I281" s="251"/>
      <c r="J281" s="251"/>
      <c r="K281" s="252"/>
      <c r="L281" s="252"/>
      <c r="M281" s="252"/>
      <c r="N281" s="252"/>
      <c r="O281" s="252"/>
      <c r="P281" s="252"/>
      <c r="Q281" s="252"/>
      <c r="R281" s="252"/>
    </row>
    <row r="282" customFormat="false" ht="12.75" hidden="false" customHeight="false" outlineLevel="0" collapsed="false">
      <c r="B282" s="155" t="n">
        <f aca="false">PricesW!B282</f>
        <v>38668</v>
      </c>
      <c r="C282" s="250" t="n">
        <v>0</v>
      </c>
      <c r="D282" s="251" t="n">
        <v>0</v>
      </c>
      <c r="E282" s="251"/>
      <c r="F282" s="251"/>
      <c r="G282" s="251"/>
      <c r="H282" s="251"/>
      <c r="I282" s="251"/>
      <c r="J282" s="251"/>
      <c r="K282" s="252"/>
      <c r="L282" s="252"/>
      <c r="M282" s="252"/>
      <c r="N282" s="252"/>
      <c r="O282" s="252"/>
      <c r="P282" s="252"/>
      <c r="Q282" s="252"/>
      <c r="R282" s="252"/>
    </row>
    <row r="283" customFormat="false" ht="12.75" hidden="false" customHeight="false" outlineLevel="0" collapsed="false">
      <c r="B283" s="155" t="n">
        <f aca="false">PricesW!B283</f>
        <v>38675</v>
      </c>
      <c r="C283" s="250" t="n">
        <v>0</v>
      </c>
      <c r="D283" s="251" t="n">
        <v>0</v>
      </c>
      <c r="E283" s="251"/>
      <c r="F283" s="251"/>
      <c r="G283" s="251"/>
      <c r="H283" s="251"/>
      <c r="I283" s="251"/>
      <c r="J283" s="251"/>
      <c r="K283" s="252"/>
      <c r="L283" s="252"/>
      <c r="M283" s="252"/>
      <c r="N283" s="252"/>
      <c r="O283" s="252"/>
      <c r="P283" s="252"/>
      <c r="Q283" s="252"/>
      <c r="R283" s="252"/>
    </row>
    <row r="284" customFormat="false" ht="12.75" hidden="false" customHeight="false" outlineLevel="0" collapsed="false">
      <c r="B284" s="155" t="n">
        <f aca="false">PricesW!B284</f>
        <v>38682</v>
      </c>
      <c r="C284" s="250" t="n">
        <v>0</v>
      </c>
      <c r="D284" s="251" t="n">
        <v>0</v>
      </c>
      <c r="E284" s="251"/>
      <c r="F284" s="251"/>
      <c r="G284" s="251"/>
      <c r="H284" s="251"/>
      <c r="I284" s="251"/>
      <c r="J284" s="251"/>
      <c r="K284" s="252"/>
      <c r="L284" s="252"/>
      <c r="M284" s="252"/>
      <c r="N284" s="252"/>
      <c r="O284" s="252"/>
      <c r="P284" s="252"/>
      <c r="Q284" s="252"/>
      <c r="R284" s="252"/>
    </row>
    <row r="285" customFormat="false" ht="12.75" hidden="false" customHeight="false" outlineLevel="0" collapsed="false">
      <c r="B285" s="155" t="n">
        <f aca="false">PricesW!B285</f>
        <v>38689</v>
      </c>
      <c r="C285" s="250" t="n">
        <v>0</v>
      </c>
      <c r="D285" s="251" t="n">
        <v>0</v>
      </c>
      <c r="E285" s="251"/>
      <c r="F285" s="251"/>
      <c r="G285" s="251"/>
      <c r="H285" s="251"/>
      <c r="I285" s="251"/>
      <c r="J285" s="251"/>
      <c r="K285" s="252"/>
      <c r="L285" s="252"/>
      <c r="M285" s="252"/>
      <c r="N285" s="252"/>
      <c r="O285" s="252"/>
      <c r="P285" s="252"/>
      <c r="Q285" s="252"/>
      <c r="R285" s="252"/>
    </row>
    <row r="286" customFormat="false" ht="12.75" hidden="false" customHeight="false" outlineLevel="0" collapsed="false">
      <c r="B286" s="155" t="n">
        <f aca="false">PricesW!B286</f>
        <v>38696</v>
      </c>
      <c r="C286" s="250" t="n">
        <v>0</v>
      </c>
      <c r="D286" s="251" t="n">
        <v>0</v>
      </c>
      <c r="E286" s="251"/>
      <c r="F286" s="251"/>
      <c r="G286" s="251"/>
      <c r="H286" s="251"/>
      <c r="I286" s="251"/>
      <c r="J286" s="251"/>
      <c r="K286" s="252"/>
      <c r="L286" s="252"/>
      <c r="M286" s="252"/>
      <c r="N286" s="252"/>
      <c r="O286" s="252"/>
      <c r="P286" s="252"/>
      <c r="Q286" s="252"/>
      <c r="R286" s="252"/>
    </row>
    <row r="287" customFormat="false" ht="12.75" hidden="false" customHeight="false" outlineLevel="0" collapsed="false">
      <c r="B287" s="155" t="n">
        <f aca="false">PricesW!B287</f>
        <v>38703</v>
      </c>
      <c r="C287" s="250" t="n">
        <v>0</v>
      </c>
      <c r="D287" s="251" t="n">
        <v>0</v>
      </c>
      <c r="E287" s="251"/>
      <c r="F287" s="251"/>
      <c r="G287" s="251"/>
      <c r="H287" s="251"/>
      <c r="I287" s="251"/>
      <c r="J287" s="251"/>
      <c r="K287" s="252"/>
      <c r="L287" s="252"/>
      <c r="M287" s="252"/>
      <c r="N287" s="252"/>
      <c r="O287" s="252"/>
      <c r="P287" s="252"/>
      <c r="Q287" s="252"/>
      <c r="R287" s="252"/>
    </row>
    <row r="288" customFormat="false" ht="12.75" hidden="false" customHeight="false" outlineLevel="0" collapsed="false">
      <c r="B288" s="155" t="n">
        <f aca="false">PricesW!B288</f>
        <v>38710</v>
      </c>
      <c r="C288" s="250" t="n">
        <v>0</v>
      </c>
      <c r="D288" s="251" t="n">
        <v>0</v>
      </c>
      <c r="E288" s="251"/>
      <c r="F288" s="251"/>
      <c r="G288" s="251"/>
      <c r="H288" s="251"/>
      <c r="I288" s="251"/>
      <c r="J288" s="251"/>
      <c r="K288" s="252"/>
      <c r="L288" s="252"/>
      <c r="M288" s="252"/>
      <c r="N288" s="252"/>
      <c r="O288" s="252"/>
      <c r="P288" s="252"/>
      <c r="Q288" s="252"/>
      <c r="R288" s="252"/>
    </row>
    <row r="289" customFormat="false" ht="12.75" hidden="false" customHeight="false" outlineLevel="0" collapsed="false">
      <c r="B289" s="155" t="n">
        <f aca="false">PricesW!B289</f>
        <v>38717</v>
      </c>
      <c r="C289" s="250" t="n">
        <v>0</v>
      </c>
      <c r="D289" s="251" t="n">
        <v>0</v>
      </c>
      <c r="E289" s="251"/>
      <c r="F289" s="251"/>
      <c r="G289" s="251"/>
      <c r="H289" s="251"/>
      <c r="I289" s="251"/>
      <c r="J289" s="251"/>
      <c r="K289" s="252"/>
      <c r="L289" s="252"/>
      <c r="M289" s="252"/>
      <c r="N289" s="252"/>
      <c r="O289" s="252"/>
      <c r="P289" s="252"/>
      <c r="Q289" s="252"/>
      <c r="R289" s="252"/>
    </row>
    <row r="290" customFormat="false" ht="12.75" hidden="false" customHeight="false" outlineLevel="0" collapsed="false">
      <c r="B290" s="155" t="n">
        <f aca="false">PricesW!B290</f>
        <v>38724</v>
      </c>
      <c r="C290" s="250" t="n">
        <v>0</v>
      </c>
      <c r="D290" s="251" t="n">
        <v>0</v>
      </c>
      <c r="E290" s="251"/>
      <c r="F290" s="251"/>
      <c r="G290" s="251"/>
      <c r="H290" s="251"/>
      <c r="I290" s="251"/>
      <c r="J290" s="251"/>
      <c r="K290" s="252"/>
      <c r="L290" s="252"/>
      <c r="M290" s="252"/>
      <c r="N290" s="252"/>
      <c r="O290" s="252"/>
      <c r="P290" s="252"/>
      <c r="Q290" s="252"/>
      <c r="R290" s="252"/>
    </row>
    <row r="291" customFormat="false" ht="12.75" hidden="false" customHeight="false" outlineLevel="0" collapsed="false">
      <c r="B291" s="155" t="n">
        <f aca="false">PricesW!B291</f>
        <v>38731</v>
      </c>
      <c r="C291" s="250" t="n">
        <v>0</v>
      </c>
      <c r="D291" s="251" t="n">
        <v>0</v>
      </c>
      <c r="E291" s="251"/>
      <c r="F291" s="251"/>
      <c r="G291" s="251"/>
      <c r="H291" s="251"/>
      <c r="I291" s="251"/>
      <c r="J291" s="251"/>
      <c r="K291" s="252"/>
      <c r="L291" s="252"/>
      <c r="M291" s="252"/>
      <c r="N291" s="252"/>
      <c r="O291" s="252"/>
      <c r="P291" s="252"/>
      <c r="Q291" s="252"/>
      <c r="R291" s="252"/>
    </row>
    <row r="292" customFormat="false" ht="12.75" hidden="false" customHeight="false" outlineLevel="0" collapsed="false">
      <c r="C292" s="250"/>
      <c r="D292" s="251"/>
      <c r="E292" s="251"/>
      <c r="F292" s="251"/>
      <c r="G292" s="251"/>
      <c r="H292" s="251"/>
      <c r="I292" s="251"/>
      <c r="J292" s="251"/>
      <c r="K292" s="252"/>
      <c r="L292" s="252"/>
      <c r="M292" s="252"/>
      <c r="N292" s="252"/>
      <c r="O292" s="252"/>
      <c r="P292" s="252"/>
      <c r="Q292" s="252"/>
      <c r="R292" s="252"/>
    </row>
    <row r="293" customFormat="false" ht="12.75" hidden="false" customHeight="false" outlineLevel="0" collapsed="false">
      <c r="C293" s="250"/>
      <c r="D293" s="251"/>
      <c r="E293" s="251"/>
      <c r="F293" s="251"/>
      <c r="G293" s="251"/>
      <c r="H293" s="251"/>
      <c r="I293" s="251"/>
      <c r="J293" s="251"/>
      <c r="K293" s="252"/>
      <c r="L293" s="252"/>
      <c r="M293" s="252"/>
      <c r="N293" s="252"/>
      <c r="O293" s="252"/>
      <c r="P293" s="252"/>
      <c r="Q293" s="252"/>
      <c r="R293" s="252"/>
    </row>
    <row r="294" customFormat="false" ht="12.75" hidden="false" customHeight="false" outlineLevel="0" collapsed="false">
      <c r="C294" s="250"/>
      <c r="D294" s="251"/>
      <c r="E294" s="251"/>
      <c r="F294" s="251"/>
      <c r="G294" s="251"/>
      <c r="H294" s="251"/>
      <c r="I294" s="251"/>
      <c r="J294" s="251"/>
      <c r="K294" s="252"/>
      <c r="L294" s="252"/>
      <c r="M294" s="252"/>
      <c r="N294" s="252"/>
      <c r="O294" s="252"/>
      <c r="P294" s="252"/>
      <c r="Q294" s="252"/>
      <c r="R294" s="252"/>
    </row>
    <row r="295" customFormat="false" ht="12.75" hidden="false" customHeight="false" outlineLevel="0" collapsed="false">
      <c r="C295" s="250"/>
      <c r="D295" s="251"/>
      <c r="E295" s="251"/>
      <c r="F295" s="251"/>
      <c r="G295" s="251"/>
      <c r="H295" s="251"/>
      <c r="I295" s="251"/>
      <c r="J295" s="251"/>
      <c r="K295" s="252"/>
      <c r="L295" s="252"/>
      <c r="M295" s="252"/>
      <c r="N295" s="252"/>
      <c r="O295" s="252"/>
      <c r="P295" s="252"/>
      <c r="Q295" s="252"/>
      <c r="R295" s="252"/>
    </row>
    <row r="296" customFormat="false" ht="12.75" hidden="false" customHeight="false" outlineLevel="0" collapsed="false">
      <c r="C296" s="250"/>
      <c r="D296" s="251"/>
      <c r="E296" s="251"/>
      <c r="F296" s="251"/>
      <c r="G296" s="251"/>
      <c r="H296" s="251"/>
      <c r="I296" s="251"/>
      <c r="J296" s="251"/>
      <c r="K296" s="252"/>
      <c r="L296" s="252"/>
      <c r="M296" s="252"/>
      <c r="N296" s="252"/>
      <c r="O296" s="252"/>
      <c r="P296" s="252"/>
      <c r="Q296" s="252"/>
      <c r="R296" s="252"/>
    </row>
    <row r="297" customFormat="false" ht="12.75" hidden="false" customHeight="false" outlineLevel="0" collapsed="false">
      <c r="C297" s="250"/>
      <c r="D297" s="251"/>
      <c r="E297" s="251"/>
      <c r="F297" s="251"/>
      <c r="G297" s="251"/>
      <c r="H297" s="251"/>
      <c r="I297" s="251"/>
      <c r="J297" s="251"/>
      <c r="K297" s="252"/>
      <c r="L297" s="252"/>
      <c r="M297" s="252"/>
      <c r="N297" s="252"/>
      <c r="O297" s="252"/>
      <c r="P297" s="252"/>
      <c r="Q297" s="252"/>
      <c r="R297" s="252"/>
    </row>
    <row r="298" customFormat="false" ht="12.75" hidden="false" customHeight="false" outlineLevel="0" collapsed="false">
      <c r="C298" s="250"/>
      <c r="D298" s="251"/>
      <c r="E298" s="251"/>
      <c r="F298" s="251"/>
      <c r="G298" s="251"/>
      <c r="H298" s="251"/>
      <c r="I298" s="251"/>
      <c r="J298" s="251"/>
      <c r="K298" s="252"/>
      <c r="L298" s="252"/>
      <c r="M298" s="252"/>
      <c r="N298" s="252"/>
      <c r="O298" s="252"/>
      <c r="P298" s="252"/>
      <c r="Q298" s="252"/>
      <c r="R298" s="252"/>
    </row>
    <row r="299" customFormat="false" ht="12.75" hidden="false" customHeight="false" outlineLevel="0" collapsed="false">
      <c r="C299" s="250"/>
      <c r="D299" s="251"/>
      <c r="E299" s="251"/>
      <c r="F299" s="251"/>
      <c r="G299" s="251"/>
      <c r="H299" s="251"/>
      <c r="I299" s="251"/>
      <c r="J299" s="251"/>
      <c r="K299" s="252"/>
      <c r="L299" s="252"/>
      <c r="M299" s="252"/>
      <c r="N299" s="252"/>
      <c r="O299" s="252"/>
      <c r="P299" s="252"/>
      <c r="Q299" s="252"/>
      <c r="R299" s="252"/>
    </row>
    <row r="300" customFormat="false" ht="12.75" hidden="false" customHeight="false" outlineLevel="0" collapsed="false">
      <c r="C300" s="250"/>
      <c r="D300" s="251"/>
      <c r="E300" s="251"/>
      <c r="F300" s="251"/>
      <c r="G300" s="251"/>
      <c r="H300" s="251"/>
      <c r="I300" s="251"/>
      <c r="J300" s="251"/>
      <c r="K300" s="252"/>
      <c r="L300" s="252"/>
      <c r="M300" s="252"/>
      <c r="N300" s="252"/>
      <c r="O300" s="252"/>
      <c r="P300" s="252"/>
      <c r="Q300" s="252"/>
      <c r="R300" s="252"/>
    </row>
    <row r="301" customFormat="false" ht="12.75" hidden="false" customHeight="false" outlineLevel="0" collapsed="false">
      <c r="C301" s="250"/>
      <c r="D301" s="251"/>
      <c r="E301" s="251"/>
      <c r="F301" s="251"/>
      <c r="G301" s="251"/>
      <c r="H301" s="251"/>
      <c r="I301" s="251"/>
      <c r="J301" s="251"/>
      <c r="K301" s="252"/>
      <c r="L301" s="252"/>
      <c r="M301" s="252"/>
      <c r="N301" s="252"/>
      <c r="O301" s="252"/>
      <c r="P301" s="252"/>
      <c r="Q301" s="252"/>
      <c r="R301" s="252"/>
    </row>
    <row r="302" customFormat="false" ht="12.75" hidden="false" customHeight="false" outlineLevel="0" collapsed="false">
      <c r="C302" s="250"/>
      <c r="D302" s="251"/>
      <c r="E302" s="251"/>
      <c r="F302" s="251"/>
      <c r="G302" s="251"/>
      <c r="H302" s="251"/>
      <c r="I302" s="251"/>
      <c r="J302" s="251"/>
      <c r="K302" s="252"/>
      <c r="L302" s="252"/>
      <c r="M302" s="252"/>
      <c r="N302" s="252"/>
      <c r="O302" s="252"/>
      <c r="P302" s="252"/>
      <c r="Q302" s="252"/>
      <c r="R302" s="252"/>
    </row>
    <row r="303" customFormat="false" ht="12.75" hidden="false" customHeight="false" outlineLevel="0" collapsed="false">
      <c r="C303" s="250"/>
      <c r="D303" s="251"/>
      <c r="E303" s="251"/>
      <c r="F303" s="251"/>
      <c r="G303" s="251"/>
      <c r="H303" s="251"/>
      <c r="I303" s="251"/>
      <c r="J303" s="251"/>
      <c r="K303" s="252"/>
      <c r="L303" s="252"/>
      <c r="M303" s="252"/>
      <c r="N303" s="252"/>
      <c r="O303" s="252"/>
      <c r="P303" s="252"/>
      <c r="Q303" s="252"/>
      <c r="R303" s="252"/>
    </row>
    <row r="304" customFormat="false" ht="12.75" hidden="false" customHeight="false" outlineLevel="0" collapsed="false">
      <c r="C304" s="250"/>
      <c r="D304" s="251"/>
      <c r="E304" s="251"/>
      <c r="F304" s="251"/>
      <c r="G304" s="251"/>
      <c r="H304" s="251"/>
      <c r="I304" s="251"/>
      <c r="J304" s="251"/>
      <c r="K304" s="252"/>
      <c r="L304" s="252"/>
      <c r="M304" s="252"/>
      <c r="N304" s="252"/>
      <c r="O304" s="252"/>
      <c r="P304" s="252"/>
      <c r="Q304" s="252"/>
      <c r="R304" s="252"/>
    </row>
    <row r="305" customFormat="false" ht="12.75" hidden="false" customHeight="false" outlineLevel="0" collapsed="false">
      <c r="C305" s="250"/>
      <c r="D305" s="251"/>
      <c r="E305" s="251"/>
      <c r="F305" s="251"/>
      <c r="G305" s="251"/>
      <c r="H305" s="251"/>
      <c r="I305" s="251"/>
      <c r="J305" s="251"/>
      <c r="K305" s="252"/>
      <c r="L305" s="252"/>
      <c r="M305" s="252"/>
      <c r="N305" s="252"/>
      <c r="O305" s="252"/>
      <c r="P305" s="252"/>
      <c r="Q305" s="252"/>
      <c r="R305" s="252"/>
    </row>
    <row r="306" customFormat="false" ht="12.75" hidden="false" customHeight="false" outlineLevel="0" collapsed="false">
      <c r="C306" s="250"/>
      <c r="D306" s="251"/>
      <c r="E306" s="251"/>
      <c r="F306" s="251"/>
      <c r="G306" s="251"/>
      <c r="H306" s="251"/>
      <c r="I306" s="251"/>
      <c r="J306" s="251"/>
      <c r="K306" s="252"/>
      <c r="L306" s="252"/>
      <c r="M306" s="252"/>
      <c r="N306" s="252"/>
      <c r="O306" s="252"/>
      <c r="P306" s="252"/>
      <c r="Q306" s="252"/>
      <c r="R306" s="252"/>
    </row>
    <row r="307" customFormat="false" ht="12.75" hidden="false" customHeight="false" outlineLevel="0" collapsed="false">
      <c r="C307" s="250"/>
      <c r="D307" s="251"/>
      <c r="E307" s="251"/>
      <c r="F307" s="251"/>
      <c r="G307" s="251"/>
      <c r="H307" s="251"/>
      <c r="I307" s="251"/>
      <c r="J307" s="251"/>
      <c r="K307" s="252"/>
      <c r="L307" s="252"/>
      <c r="M307" s="252"/>
      <c r="N307" s="252"/>
      <c r="O307" s="252"/>
      <c r="P307" s="252"/>
      <c r="Q307" s="252"/>
      <c r="R307" s="252"/>
    </row>
    <row r="308" customFormat="false" ht="12.75" hidden="false" customHeight="false" outlineLevel="0" collapsed="false">
      <c r="C308" s="250"/>
      <c r="D308" s="251"/>
      <c r="E308" s="251"/>
      <c r="F308" s="251"/>
      <c r="G308" s="251"/>
      <c r="H308" s="251"/>
      <c r="I308" s="251"/>
      <c r="J308" s="251"/>
      <c r="K308" s="252"/>
      <c r="L308" s="252"/>
      <c r="M308" s="252"/>
      <c r="N308" s="252"/>
      <c r="O308" s="252"/>
      <c r="P308" s="252"/>
      <c r="Q308" s="252"/>
      <c r="R308" s="252"/>
    </row>
    <row r="309" customFormat="false" ht="12.75" hidden="false" customHeight="false" outlineLevel="0" collapsed="false">
      <c r="C309" s="250"/>
      <c r="D309" s="251"/>
      <c r="E309" s="251"/>
      <c r="F309" s="251"/>
      <c r="G309" s="251"/>
      <c r="H309" s="251"/>
      <c r="I309" s="251"/>
      <c r="J309" s="251"/>
      <c r="K309" s="252"/>
      <c r="L309" s="252"/>
      <c r="M309" s="252"/>
      <c r="N309" s="252"/>
      <c r="O309" s="252"/>
      <c r="P309" s="252"/>
      <c r="Q309" s="252"/>
      <c r="R309" s="252"/>
    </row>
    <row r="310" customFormat="false" ht="12.75" hidden="false" customHeight="false" outlineLevel="0" collapsed="false">
      <c r="C310" s="250"/>
      <c r="D310" s="251"/>
      <c r="E310" s="251"/>
      <c r="F310" s="251"/>
      <c r="G310" s="251"/>
      <c r="H310" s="251"/>
      <c r="I310" s="251"/>
      <c r="J310" s="251"/>
      <c r="K310" s="252"/>
      <c r="L310" s="252"/>
      <c r="M310" s="252"/>
      <c r="N310" s="252"/>
      <c r="O310" s="252"/>
      <c r="P310" s="252"/>
      <c r="Q310" s="252"/>
      <c r="R310" s="252"/>
    </row>
    <row r="311" customFormat="false" ht="12.75" hidden="false" customHeight="false" outlineLevel="0" collapsed="false">
      <c r="C311" s="250"/>
      <c r="D311" s="251"/>
      <c r="E311" s="251"/>
      <c r="F311" s="251"/>
      <c r="G311" s="251"/>
      <c r="H311" s="251"/>
      <c r="I311" s="251"/>
      <c r="J311" s="251"/>
      <c r="K311" s="252"/>
      <c r="L311" s="252"/>
      <c r="M311" s="252"/>
      <c r="N311" s="252"/>
      <c r="O311" s="252"/>
      <c r="P311" s="252"/>
      <c r="Q311" s="252"/>
      <c r="R311" s="252"/>
    </row>
    <row r="312" customFormat="false" ht="12.75" hidden="false" customHeight="false" outlineLevel="0" collapsed="false">
      <c r="C312" s="250"/>
      <c r="D312" s="251"/>
      <c r="E312" s="251"/>
      <c r="F312" s="251"/>
      <c r="G312" s="251"/>
      <c r="H312" s="251"/>
      <c r="I312" s="251"/>
      <c r="J312" s="251"/>
      <c r="K312" s="252"/>
      <c r="L312" s="252"/>
      <c r="M312" s="252"/>
      <c r="N312" s="252"/>
      <c r="O312" s="252"/>
      <c r="P312" s="252"/>
      <c r="Q312" s="252"/>
      <c r="R312" s="252"/>
    </row>
    <row r="313" customFormat="false" ht="12.75" hidden="false" customHeight="false" outlineLevel="0" collapsed="false">
      <c r="C313" s="250"/>
      <c r="D313" s="251"/>
      <c r="E313" s="251"/>
      <c r="F313" s="251"/>
      <c r="G313" s="251"/>
      <c r="H313" s="251"/>
      <c r="I313" s="251"/>
      <c r="J313" s="251"/>
      <c r="K313" s="252"/>
      <c r="L313" s="252"/>
      <c r="M313" s="252"/>
      <c r="N313" s="252"/>
      <c r="O313" s="252"/>
      <c r="P313" s="252"/>
      <c r="Q313" s="252"/>
      <c r="R313" s="252"/>
    </row>
    <row r="314" customFormat="false" ht="12.75" hidden="false" customHeight="false" outlineLevel="0" collapsed="false">
      <c r="C314" s="250"/>
      <c r="D314" s="251"/>
      <c r="E314" s="251"/>
      <c r="F314" s="251"/>
      <c r="G314" s="251"/>
      <c r="H314" s="251"/>
      <c r="I314" s="251"/>
      <c r="J314" s="251"/>
      <c r="K314" s="252"/>
      <c r="L314" s="252"/>
      <c r="M314" s="252"/>
      <c r="N314" s="252"/>
      <c r="O314" s="252"/>
      <c r="P314" s="252"/>
      <c r="Q314" s="252"/>
      <c r="R314" s="252"/>
    </row>
    <row r="315" customFormat="false" ht="12.75" hidden="false" customHeight="false" outlineLevel="0" collapsed="false">
      <c r="C315" s="250"/>
      <c r="D315" s="251"/>
      <c r="E315" s="251"/>
      <c r="F315" s="251"/>
      <c r="G315" s="251"/>
      <c r="H315" s="251"/>
      <c r="I315" s="251"/>
      <c r="J315" s="251"/>
      <c r="K315" s="252"/>
      <c r="L315" s="252"/>
      <c r="M315" s="252"/>
      <c r="N315" s="252"/>
      <c r="O315" s="252"/>
      <c r="P315" s="252"/>
      <c r="Q315" s="252"/>
      <c r="R315" s="252"/>
    </row>
    <row r="316" customFormat="false" ht="12.75" hidden="false" customHeight="false" outlineLevel="0" collapsed="false">
      <c r="C316" s="250"/>
      <c r="D316" s="251"/>
      <c r="E316" s="251"/>
      <c r="F316" s="251"/>
      <c r="G316" s="251"/>
      <c r="H316" s="251"/>
      <c r="I316" s="251"/>
      <c r="J316" s="251"/>
      <c r="K316" s="252"/>
      <c r="L316" s="252"/>
      <c r="M316" s="252"/>
      <c r="N316" s="252"/>
      <c r="O316" s="252"/>
      <c r="P316" s="252"/>
      <c r="Q316" s="252"/>
      <c r="R316" s="252"/>
    </row>
    <row r="317" customFormat="false" ht="12.75" hidden="false" customHeight="false" outlineLevel="0" collapsed="false">
      <c r="C317" s="250"/>
      <c r="D317" s="251"/>
      <c r="E317" s="251"/>
      <c r="F317" s="251"/>
      <c r="G317" s="251"/>
      <c r="H317" s="251"/>
      <c r="I317" s="251"/>
      <c r="J317" s="251"/>
      <c r="K317" s="252"/>
      <c r="L317" s="252"/>
      <c r="M317" s="252"/>
      <c r="N317" s="252"/>
      <c r="O317" s="252"/>
      <c r="P317" s="252"/>
      <c r="Q317" s="252"/>
      <c r="R317" s="252"/>
    </row>
    <row r="318" customFormat="false" ht="12.75" hidden="false" customHeight="false" outlineLevel="0" collapsed="false">
      <c r="C318" s="250"/>
      <c r="D318" s="251"/>
      <c r="E318" s="251"/>
      <c r="F318" s="251"/>
      <c r="G318" s="251"/>
      <c r="H318" s="251"/>
      <c r="I318" s="251"/>
      <c r="J318" s="251"/>
      <c r="K318" s="252"/>
      <c r="L318" s="252"/>
      <c r="M318" s="252"/>
      <c r="N318" s="252"/>
      <c r="O318" s="252"/>
      <c r="P318" s="252"/>
      <c r="Q318" s="252"/>
      <c r="R318" s="252"/>
    </row>
    <row r="319" customFormat="false" ht="12.75" hidden="false" customHeight="false" outlineLevel="0" collapsed="false">
      <c r="C319" s="250"/>
      <c r="D319" s="251"/>
      <c r="E319" s="251"/>
      <c r="F319" s="251"/>
      <c r="G319" s="251"/>
      <c r="H319" s="251"/>
      <c r="I319" s="251"/>
      <c r="J319" s="251"/>
      <c r="K319" s="252"/>
      <c r="L319" s="252"/>
      <c r="M319" s="252"/>
      <c r="N319" s="252"/>
      <c r="O319" s="252"/>
      <c r="P319" s="252"/>
      <c r="Q319" s="252"/>
      <c r="R319" s="252"/>
    </row>
    <row r="320" customFormat="false" ht="12.75" hidden="false" customHeight="false" outlineLevel="0" collapsed="false">
      <c r="C320" s="250"/>
      <c r="D320" s="251"/>
      <c r="E320" s="251"/>
      <c r="F320" s="251"/>
      <c r="G320" s="251"/>
      <c r="H320" s="251"/>
      <c r="I320" s="251"/>
      <c r="J320" s="251"/>
      <c r="K320" s="252"/>
      <c r="L320" s="252"/>
      <c r="M320" s="252"/>
      <c r="N320" s="252"/>
      <c r="O320" s="252"/>
      <c r="P320" s="252"/>
      <c r="Q320" s="252"/>
      <c r="R320" s="252"/>
    </row>
    <row r="321" customFormat="false" ht="12.75" hidden="false" customHeight="false" outlineLevel="0" collapsed="false">
      <c r="C321" s="250"/>
      <c r="D321" s="251"/>
      <c r="E321" s="251"/>
      <c r="F321" s="251"/>
      <c r="G321" s="251"/>
      <c r="H321" s="251"/>
      <c r="I321" s="251"/>
      <c r="J321" s="251"/>
      <c r="K321" s="252"/>
      <c r="L321" s="252"/>
      <c r="M321" s="252"/>
      <c r="N321" s="252"/>
      <c r="O321" s="252"/>
      <c r="P321" s="252"/>
      <c r="Q321" s="252"/>
      <c r="R321" s="252"/>
    </row>
    <row r="322" customFormat="false" ht="12.75" hidden="false" customHeight="false" outlineLevel="0" collapsed="false">
      <c r="C322" s="250"/>
      <c r="D322" s="251"/>
      <c r="E322" s="251"/>
      <c r="F322" s="251"/>
      <c r="G322" s="251"/>
      <c r="H322" s="251"/>
      <c r="I322" s="251"/>
      <c r="J322" s="251"/>
      <c r="K322" s="252"/>
      <c r="L322" s="252"/>
      <c r="M322" s="252"/>
      <c r="N322" s="252"/>
      <c r="O322" s="252"/>
      <c r="P322" s="252"/>
      <c r="Q322" s="252"/>
      <c r="R322" s="252"/>
    </row>
    <row r="323" customFormat="false" ht="12.75" hidden="false" customHeight="false" outlineLevel="0" collapsed="false">
      <c r="C323" s="250"/>
      <c r="D323" s="251"/>
      <c r="E323" s="251"/>
      <c r="F323" s="251"/>
      <c r="G323" s="251"/>
      <c r="H323" s="251"/>
      <c r="I323" s="251"/>
      <c r="J323" s="251"/>
      <c r="K323" s="252"/>
      <c r="L323" s="252"/>
      <c r="M323" s="252"/>
      <c r="N323" s="252"/>
      <c r="O323" s="252"/>
      <c r="P323" s="252"/>
      <c r="Q323" s="252"/>
      <c r="R323" s="252"/>
    </row>
    <row r="324" customFormat="false" ht="12.75" hidden="false" customHeight="false" outlineLevel="0" collapsed="false">
      <c r="C324" s="250"/>
      <c r="D324" s="251"/>
      <c r="E324" s="251"/>
      <c r="F324" s="251"/>
      <c r="G324" s="251"/>
      <c r="H324" s="251"/>
      <c r="I324" s="251"/>
      <c r="J324" s="251"/>
      <c r="K324" s="252"/>
      <c r="L324" s="252"/>
      <c r="M324" s="252"/>
      <c r="N324" s="252"/>
      <c r="O324" s="252"/>
      <c r="P324" s="252"/>
      <c r="Q324" s="252"/>
      <c r="R324" s="252"/>
    </row>
    <row r="325" customFormat="false" ht="12.75" hidden="false" customHeight="false" outlineLevel="0" collapsed="false">
      <c r="C325" s="250"/>
      <c r="D325" s="251"/>
      <c r="E325" s="251"/>
      <c r="F325" s="251"/>
      <c r="G325" s="251"/>
      <c r="H325" s="251"/>
      <c r="I325" s="251"/>
      <c r="J325" s="251"/>
      <c r="K325" s="252"/>
      <c r="L325" s="252"/>
      <c r="M325" s="252"/>
      <c r="N325" s="252"/>
      <c r="O325" s="252"/>
      <c r="P325" s="252"/>
      <c r="Q325" s="252"/>
      <c r="R325" s="252"/>
    </row>
    <row r="326" customFormat="false" ht="12.75" hidden="false" customHeight="false" outlineLevel="0" collapsed="false">
      <c r="C326" s="250"/>
      <c r="D326" s="251"/>
      <c r="E326" s="251"/>
      <c r="F326" s="251"/>
      <c r="G326" s="251"/>
      <c r="H326" s="251"/>
      <c r="I326" s="251"/>
      <c r="J326" s="251"/>
      <c r="K326" s="252"/>
      <c r="L326" s="252"/>
      <c r="M326" s="252"/>
      <c r="N326" s="252"/>
      <c r="O326" s="252"/>
      <c r="P326" s="252"/>
      <c r="Q326" s="252"/>
      <c r="R326" s="252"/>
    </row>
    <row r="327" customFormat="false" ht="12.75" hidden="false" customHeight="false" outlineLevel="0" collapsed="false">
      <c r="C327" s="250"/>
      <c r="D327" s="251"/>
      <c r="E327" s="251"/>
      <c r="F327" s="251"/>
      <c r="G327" s="251"/>
      <c r="H327" s="251"/>
      <c r="I327" s="251"/>
      <c r="J327" s="251"/>
      <c r="K327" s="252"/>
      <c r="L327" s="252"/>
      <c r="M327" s="252"/>
      <c r="N327" s="252"/>
      <c r="O327" s="252"/>
      <c r="P327" s="252"/>
      <c r="Q327" s="252"/>
      <c r="R327" s="252"/>
    </row>
    <row r="328" customFormat="false" ht="12.75" hidden="false" customHeight="false" outlineLevel="0" collapsed="false">
      <c r="C328" s="250"/>
      <c r="D328" s="251"/>
      <c r="E328" s="251"/>
      <c r="F328" s="251"/>
      <c r="G328" s="251"/>
      <c r="H328" s="251"/>
      <c r="I328" s="251"/>
      <c r="J328" s="251"/>
      <c r="K328" s="252"/>
      <c r="L328" s="252"/>
      <c r="M328" s="252"/>
      <c r="N328" s="252"/>
      <c r="O328" s="252"/>
      <c r="P328" s="252"/>
      <c r="Q328" s="252"/>
      <c r="R328" s="252"/>
    </row>
    <row r="329" customFormat="false" ht="12.75" hidden="false" customHeight="false" outlineLevel="0" collapsed="false">
      <c r="C329" s="250"/>
      <c r="D329" s="251"/>
      <c r="E329" s="251"/>
      <c r="F329" s="251"/>
      <c r="G329" s="251"/>
      <c r="H329" s="251"/>
      <c r="I329" s="251"/>
      <c r="J329" s="251"/>
      <c r="K329" s="252"/>
      <c r="L329" s="252"/>
      <c r="M329" s="252"/>
      <c r="N329" s="252"/>
      <c r="O329" s="252"/>
      <c r="P329" s="252"/>
      <c r="Q329" s="252"/>
      <c r="R329" s="252"/>
    </row>
    <row r="330" customFormat="false" ht="12.75" hidden="false" customHeight="false" outlineLevel="0" collapsed="false">
      <c r="C330" s="250"/>
      <c r="D330" s="251"/>
      <c r="E330" s="251"/>
      <c r="F330" s="251"/>
      <c r="G330" s="251"/>
      <c r="H330" s="251"/>
      <c r="I330" s="251"/>
      <c r="J330" s="251"/>
      <c r="K330" s="252"/>
      <c r="L330" s="252"/>
      <c r="M330" s="252"/>
      <c r="N330" s="252"/>
      <c r="O330" s="252"/>
      <c r="P330" s="252"/>
      <c r="Q330" s="252"/>
      <c r="R330" s="252"/>
    </row>
    <row r="331" customFormat="false" ht="12.75" hidden="false" customHeight="false" outlineLevel="0" collapsed="false">
      <c r="C331" s="250"/>
      <c r="D331" s="251"/>
      <c r="E331" s="251"/>
      <c r="F331" s="251"/>
      <c r="G331" s="251"/>
      <c r="H331" s="251"/>
      <c r="I331" s="251"/>
      <c r="J331" s="251"/>
      <c r="K331" s="252"/>
      <c r="L331" s="252"/>
      <c r="M331" s="252"/>
      <c r="N331" s="252"/>
      <c r="O331" s="252"/>
      <c r="P331" s="252"/>
      <c r="Q331" s="252"/>
      <c r="R331" s="252"/>
    </row>
    <row r="332" customFormat="false" ht="12.75" hidden="false" customHeight="false" outlineLevel="0" collapsed="false">
      <c r="C332" s="250"/>
      <c r="D332" s="251"/>
      <c r="E332" s="251"/>
      <c r="F332" s="251"/>
      <c r="G332" s="251"/>
      <c r="H332" s="251"/>
      <c r="I332" s="251"/>
      <c r="J332" s="251"/>
      <c r="K332" s="252"/>
      <c r="L332" s="252"/>
      <c r="M332" s="252"/>
      <c r="N332" s="252"/>
      <c r="O332" s="252"/>
      <c r="P332" s="252"/>
      <c r="Q332" s="252"/>
      <c r="R332" s="252"/>
    </row>
    <row r="333" customFormat="false" ht="12.75" hidden="false" customHeight="false" outlineLevel="0" collapsed="false">
      <c r="C333" s="250"/>
      <c r="D333" s="251"/>
      <c r="E333" s="251"/>
      <c r="F333" s="251"/>
      <c r="G333" s="251"/>
      <c r="H333" s="251"/>
      <c r="I333" s="251"/>
      <c r="J333" s="251"/>
      <c r="K333" s="252"/>
      <c r="L333" s="252"/>
      <c r="M333" s="252"/>
      <c r="N333" s="252"/>
      <c r="O333" s="252"/>
      <c r="P333" s="252"/>
      <c r="Q333" s="252"/>
      <c r="R333" s="252"/>
    </row>
    <row r="334" customFormat="false" ht="12.75" hidden="false" customHeight="false" outlineLevel="0" collapsed="false">
      <c r="C334" s="250"/>
      <c r="D334" s="251"/>
      <c r="E334" s="251"/>
      <c r="F334" s="251"/>
      <c r="G334" s="251"/>
      <c r="H334" s="251"/>
      <c r="I334" s="251"/>
      <c r="J334" s="251"/>
      <c r="K334" s="252"/>
      <c r="L334" s="252"/>
      <c r="M334" s="252"/>
      <c r="N334" s="252"/>
      <c r="O334" s="252"/>
      <c r="P334" s="252"/>
      <c r="Q334" s="252"/>
      <c r="R334" s="252"/>
    </row>
    <row r="335" customFormat="false" ht="12.75" hidden="false" customHeight="false" outlineLevel="0" collapsed="false">
      <c r="C335" s="250"/>
      <c r="D335" s="251"/>
      <c r="E335" s="251"/>
      <c r="F335" s="251"/>
      <c r="G335" s="251"/>
      <c r="H335" s="251"/>
      <c r="I335" s="251"/>
      <c r="J335" s="251"/>
      <c r="K335" s="252"/>
      <c r="L335" s="252"/>
      <c r="M335" s="252"/>
      <c r="N335" s="252"/>
      <c r="O335" s="252"/>
      <c r="P335" s="252"/>
      <c r="Q335" s="252"/>
      <c r="R335" s="252"/>
    </row>
    <row r="336" customFormat="false" ht="12.75" hidden="false" customHeight="false" outlineLevel="0" collapsed="false">
      <c r="C336" s="250"/>
      <c r="D336" s="251"/>
      <c r="E336" s="251"/>
      <c r="F336" s="251"/>
      <c r="G336" s="251"/>
      <c r="H336" s="251"/>
      <c r="I336" s="251"/>
      <c r="J336" s="251"/>
      <c r="K336" s="252"/>
      <c r="L336" s="252"/>
      <c r="M336" s="252"/>
      <c r="N336" s="252"/>
      <c r="O336" s="252"/>
      <c r="P336" s="252"/>
      <c r="Q336" s="252"/>
      <c r="R336" s="252"/>
    </row>
    <row r="337" customFormat="false" ht="12.75" hidden="false" customHeight="false" outlineLevel="0" collapsed="false">
      <c r="C337" s="250"/>
      <c r="D337" s="251"/>
      <c r="E337" s="251"/>
      <c r="F337" s="251"/>
      <c r="G337" s="251"/>
      <c r="H337" s="251"/>
      <c r="I337" s="251"/>
      <c r="J337" s="251"/>
      <c r="K337" s="252"/>
      <c r="L337" s="252"/>
      <c r="M337" s="252"/>
      <c r="N337" s="252"/>
      <c r="O337" s="252"/>
      <c r="P337" s="252"/>
      <c r="Q337" s="252"/>
      <c r="R337" s="252"/>
    </row>
    <row r="338" customFormat="false" ht="12.75" hidden="false" customHeight="false" outlineLevel="0" collapsed="false">
      <c r="C338" s="250"/>
      <c r="D338" s="251"/>
      <c r="E338" s="251"/>
      <c r="F338" s="251"/>
      <c r="G338" s="251"/>
      <c r="H338" s="251"/>
      <c r="I338" s="251"/>
      <c r="J338" s="251"/>
      <c r="K338" s="252"/>
      <c r="L338" s="252"/>
      <c r="M338" s="252"/>
      <c r="N338" s="252"/>
      <c r="O338" s="252"/>
      <c r="P338" s="252"/>
      <c r="Q338" s="252"/>
      <c r="R338" s="252"/>
    </row>
    <row r="339" customFormat="false" ht="12.75" hidden="false" customHeight="false" outlineLevel="0" collapsed="false">
      <c r="C339" s="250"/>
      <c r="D339" s="251"/>
      <c r="E339" s="251"/>
      <c r="F339" s="251"/>
      <c r="G339" s="251"/>
      <c r="H339" s="251"/>
      <c r="I339" s="251"/>
      <c r="J339" s="251"/>
      <c r="K339" s="252"/>
      <c r="L339" s="252"/>
      <c r="M339" s="252"/>
      <c r="N339" s="252"/>
      <c r="O339" s="252"/>
      <c r="P339" s="252"/>
      <c r="Q339" s="252"/>
      <c r="R339" s="252"/>
    </row>
    <row r="340" customFormat="false" ht="12.75" hidden="false" customHeight="false" outlineLevel="0" collapsed="false">
      <c r="C340" s="250"/>
      <c r="D340" s="251"/>
      <c r="E340" s="251"/>
      <c r="F340" s="251"/>
      <c r="G340" s="251"/>
      <c r="H340" s="251"/>
      <c r="I340" s="251"/>
      <c r="J340" s="251"/>
      <c r="K340" s="252"/>
      <c r="L340" s="252"/>
      <c r="M340" s="252"/>
      <c r="N340" s="252"/>
      <c r="O340" s="252"/>
      <c r="P340" s="252"/>
      <c r="Q340" s="252"/>
      <c r="R340" s="252"/>
    </row>
    <row r="341" customFormat="false" ht="12.75" hidden="false" customHeight="false" outlineLevel="0" collapsed="false">
      <c r="C341" s="250"/>
      <c r="D341" s="251"/>
      <c r="E341" s="251"/>
      <c r="F341" s="251"/>
      <c r="G341" s="251"/>
      <c r="H341" s="251"/>
      <c r="I341" s="251"/>
      <c r="J341" s="251"/>
      <c r="K341" s="252"/>
      <c r="L341" s="252"/>
      <c r="M341" s="252"/>
      <c r="N341" s="252"/>
      <c r="O341" s="252"/>
      <c r="P341" s="252"/>
      <c r="Q341" s="252"/>
      <c r="R341" s="252"/>
    </row>
    <row r="342" customFormat="false" ht="12.75" hidden="false" customHeight="false" outlineLevel="0" collapsed="false">
      <c r="C342" s="250"/>
      <c r="D342" s="251"/>
      <c r="E342" s="251"/>
      <c r="F342" s="251"/>
      <c r="G342" s="251"/>
      <c r="H342" s="251"/>
      <c r="I342" s="251"/>
      <c r="J342" s="251"/>
      <c r="K342" s="252"/>
      <c r="L342" s="252"/>
      <c r="M342" s="252"/>
      <c r="N342" s="252"/>
      <c r="O342" s="252"/>
      <c r="P342" s="252"/>
      <c r="Q342" s="252"/>
      <c r="R342" s="252"/>
    </row>
    <row r="343" customFormat="false" ht="12.75" hidden="false" customHeight="false" outlineLevel="0" collapsed="false">
      <c r="C343" s="250"/>
      <c r="D343" s="251"/>
      <c r="E343" s="251"/>
      <c r="F343" s="251"/>
      <c r="G343" s="251"/>
      <c r="H343" s="251"/>
      <c r="I343" s="251"/>
      <c r="J343" s="251"/>
      <c r="K343" s="252"/>
      <c r="L343" s="252"/>
      <c r="M343" s="252"/>
      <c r="N343" s="252"/>
      <c r="O343" s="252"/>
      <c r="P343" s="252"/>
      <c r="Q343" s="252"/>
      <c r="R343" s="252"/>
    </row>
    <row r="344" customFormat="false" ht="12.75" hidden="false" customHeight="false" outlineLevel="0" collapsed="false">
      <c r="C344" s="250"/>
      <c r="D344" s="251"/>
      <c r="E344" s="251"/>
      <c r="F344" s="251"/>
      <c r="G344" s="251"/>
      <c r="H344" s="251"/>
      <c r="I344" s="251"/>
      <c r="J344" s="251"/>
      <c r="K344" s="252"/>
      <c r="L344" s="252"/>
      <c r="M344" s="252"/>
      <c r="N344" s="252"/>
      <c r="O344" s="252"/>
      <c r="P344" s="252"/>
      <c r="Q344" s="252"/>
      <c r="R344" s="252"/>
    </row>
    <row r="345" customFormat="false" ht="12.75" hidden="false" customHeight="false" outlineLevel="0" collapsed="false">
      <c r="C345" s="250"/>
      <c r="D345" s="251"/>
      <c r="E345" s="251"/>
      <c r="F345" s="251"/>
      <c r="G345" s="251"/>
      <c r="H345" s="251"/>
      <c r="I345" s="251"/>
      <c r="J345" s="251"/>
      <c r="K345" s="252"/>
      <c r="L345" s="252"/>
      <c r="M345" s="252"/>
      <c r="N345" s="252"/>
      <c r="O345" s="252"/>
      <c r="P345" s="252"/>
      <c r="Q345" s="252"/>
      <c r="R345" s="252"/>
    </row>
    <row r="346" customFormat="false" ht="12.75" hidden="false" customHeight="false" outlineLevel="0" collapsed="false">
      <c r="C346" s="250"/>
      <c r="D346" s="251"/>
      <c r="E346" s="251"/>
      <c r="F346" s="251"/>
      <c r="G346" s="251"/>
      <c r="H346" s="251"/>
      <c r="I346" s="251"/>
      <c r="J346" s="251"/>
      <c r="K346" s="252"/>
      <c r="L346" s="252"/>
      <c r="M346" s="252"/>
      <c r="N346" s="252"/>
      <c r="O346" s="252"/>
      <c r="P346" s="252"/>
      <c r="Q346" s="252"/>
      <c r="R346" s="252"/>
    </row>
    <row r="347" customFormat="false" ht="12.75" hidden="false" customHeight="false" outlineLevel="0" collapsed="false">
      <c r="C347" s="250"/>
      <c r="D347" s="251"/>
      <c r="E347" s="251"/>
      <c r="F347" s="251"/>
      <c r="G347" s="251"/>
      <c r="H347" s="251"/>
      <c r="I347" s="251"/>
      <c r="J347" s="251"/>
      <c r="K347" s="252"/>
      <c r="L347" s="252"/>
      <c r="M347" s="252"/>
      <c r="N347" s="252"/>
      <c r="O347" s="252"/>
      <c r="P347" s="252"/>
      <c r="Q347" s="252"/>
      <c r="R347" s="252"/>
    </row>
    <row r="348" customFormat="false" ht="12.75" hidden="false" customHeight="false" outlineLevel="0" collapsed="false">
      <c r="C348" s="250"/>
      <c r="D348" s="251"/>
      <c r="E348" s="251"/>
      <c r="F348" s="251"/>
      <c r="G348" s="251"/>
      <c r="H348" s="251"/>
      <c r="I348" s="251"/>
      <c r="J348" s="251"/>
      <c r="K348" s="252"/>
      <c r="L348" s="252"/>
      <c r="M348" s="252"/>
      <c r="N348" s="252"/>
      <c r="O348" s="252"/>
      <c r="P348" s="252"/>
      <c r="Q348" s="252"/>
      <c r="R348" s="252"/>
    </row>
    <row r="349" customFormat="false" ht="12.75" hidden="false" customHeight="false" outlineLevel="0" collapsed="false">
      <c r="C349" s="250"/>
      <c r="D349" s="251"/>
      <c r="E349" s="251"/>
      <c r="F349" s="251"/>
      <c r="G349" s="251"/>
      <c r="H349" s="251"/>
      <c r="I349" s="251"/>
      <c r="J349" s="251"/>
      <c r="K349" s="252"/>
      <c r="L349" s="252"/>
      <c r="M349" s="252"/>
      <c r="N349" s="252"/>
      <c r="O349" s="252"/>
      <c r="P349" s="252"/>
      <c r="Q349" s="252"/>
      <c r="R349" s="252"/>
    </row>
    <row r="350" customFormat="false" ht="12.75" hidden="false" customHeight="false" outlineLevel="0" collapsed="false">
      <c r="C350" s="250"/>
      <c r="D350" s="251"/>
      <c r="E350" s="251"/>
      <c r="F350" s="251"/>
      <c r="G350" s="251"/>
      <c r="H350" s="251"/>
      <c r="I350" s="251"/>
      <c r="J350" s="251"/>
      <c r="K350" s="252"/>
      <c r="L350" s="252"/>
      <c r="M350" s="252"/>
      <c r="N350" s="252"/>
      <c r="O350" s="252"/>
      <c r="P350" s="252"/>
      <c r="Q350" s="252"/>
      <c r="R350" s="252"/>
    </row>
    <row r="351" customFormat="false" ht="12.75" hidden="false" customHeight="false" outlineLevel="0" collapsed="false">
      <c r="C351" s="250"/>
      <c r="D351" s="251"/>
      <c r="E351" s="251"/>
      <c r="F351" s="251"/>
      <c r="G351" s="251"/>
      <c r="H351" s="251"/>
      <c r="I351" s="251"/>
      <c r="J351" s="251"/>
      <c r="K351" s="252"/>
      <c r="L351" s="252"/>
      <c r="M351" s="252"/>
      <c r="N351" s="252"/>
      <c r="O351" s="252"/>
      <c r="P351" s="252"/>
      <c r="Q351" s="252"/>
      <c r="R351" s="252"/>
    </row>
    <row r="352" customFormat="false" ht="12.75" hidden="false" customHeight="false" outlineLevel="0" collapsed="false">
      <c r="C352" s="250"/>
      <c r="D352" s="251"/>
      <c r="E352" s="251"/>
      <c r="F352" s="251"/>
      <c r="G352" s="251"/>
      <c r="H352" s="251"/>
      <c r="I352" s="251"/>
      <c r="J352" s="251"/>
      <c r="K352" s="252"/>
      <c r="L352" s="252"/>
      <c r="M352" s="252"/>
      <c r="N352" s="252"/>
      <c r="O352" s="252"/>
      <c r="P352" s="252"/>
      <c r="Q352" s="252"/>
      <c r="R352" s="252"/>
    </row>
    <row r="353" customFormat="false" ht="12.75" hidden="false" customHeight="false" outlineLevel="0" collapsed="false">
      <c r="C353" s="250"/>
      <c r="D353" s="251"/>
      <c r="E353" s="251"/>
      <c r="F353" s="251"/>
      <c r="G353" s="251"/>
      <c r="H353" s="251"/>
      <c r="I353" s="251"/>
      <c r="J353" s="251"/>
      <c r="K353" s="252"/>
      <c r="L353" s="252"/>
      <c r="M353" s="252"/>
      <c r="N353" s="252"/>
      <c r="O353" s="252"/>
      <c r="P353" s="252"/>
      <c r="Q353" s="252"/>
      <c r="R353" s="252"/>
    </row>
    <row r="354" customFormat="false" ht="12.75" hidden="false" customHeight="false" outlineLevel="0" collapsed="false">
      <c r="C354" s="250"/>
      <c r="D354" s="251"/>
      <c r="E354" s="251"/>
      <c r="F354" s="251"/>
      <c r="G354" s="251"/>
      <c r="H354" s="251"/>
      <c r="I354" s="251"/>
      <c r="J354" s="251"/>
      <c r="K354" s="252"/>
      <c r="L354" s="252"/>
      <c r="M354" s="252"/>
      <c r="N354" s="252"/>
      <c r="O354" s="252"/>
      <c r="P354" s="252"/>
      <c r="Q354" s="252"/>
      <c r="R354" s="252"/>
    </row>
    <row r="355" customFormat="false" ht="12.75" hidden="false" customHeight="false" outlineLevel="0" collapsed="false">
      <c r="C355" s="250"/>
      <c r="D355" s="251"/>
      <c r="E355" s="251"/>
      <c r="F355" s="251"/>
      <c r="G355" s="251"/>
      <c r="H355" s="251"/>
      <c r="I355" s="251"/>
      <c r="J355" s="251"/>
      <c r="K355" s="252"/>
      <c r="L355" s="252"/>
      <c r="M355" s="252"/>
      <c r="N355" s="252"/>
      <c r="O355" s="252"/>
      <c r="P355" s="252"/>
      <c r="Q355" s="252"/>
      <c r="R355" s="252"/>
    </row>
    <row r="356" customFormat="false" ht="12.75" hidden="false" customHeight="false" outlineLevel="0" collapsed="false">
      <c r="C356" s="250"/>
      <c r="D356" s="251"/>
      <c r="E356" s="251"/>
      <c r="F356" s="251"/>
      <c r="G356" s="251"/>
      <c r="H356" s="251"/>
      <c r="I356" s="251"/>
      <c r="J356" s="251"/>
      <c r="K356" s="252"/>
      <c r="L356" s="252"/>
      <c r="M356" s="252"/>
      <c r="N356" s="252"/>
      <c r="O356" s="252"/>
      <c r="P356" s="252"/>
      <c r="Q356" s="252"/>
      <c r="R356" s="252"/>
    </row>
    <row r="357" customFormat="false" ht="12.75" hidden="false" customHeight="false" outlineLevel="0" collapsed="false">
      <c r="C357" s="250"/>
      <c r="D357" s="251"/>
      <c r="E357" s="251"/>
      <c r="F357" s="251"/>
      <c r="G357" s="251"/>
      <c r="H357" s="251"/>
      <c r="I357" s="251"/>
      <c r="J357" s="251"/>
      <c r="K357" s="252"/>
      <c r="L357" s="252"/>
      <c r="M357" s="252"/>
      <c r="N357" s="252"/>
      <c r="O357" s="252"/>
      <c r="P357" s="252"/>
      <c r="Q357" s="252"/>
      <c r="R357" s="252"/>
    </row>
    <row r="358" customFormat="false" ht="12.75" hidden="false" customHeight="false" outlineLevel="0" collapsed="false">
      <c r="C358" s="250"/>
      <c r="D358" s="251"/>
      <c r="E358" s="251"/>
      <c r="F358" s="251"/>
      <c r="G358" s="251"/>
      <c r="H358" s="251"/>
      <c r="I358" s="251"/>
      <c r="J358" s="251"/>
      <c r="K358" s="252"/>
      <c r="L358" s="252"/>
      <c r="M358" s="252"/>
      <c r="N358" s="252"/>
      <c r="O358" s="252"/>
      <c r="P358" s="252"/>
      <c r="Q358" s="252"/>
      <c r="R358" s="252"/>
    </row>
    <row r="359" customFormat="false" ht="12.75" hidden="false" customHeight="false" outlineLevel="0" collapsed="false">
      <c r="C359" s="250"/>
      <c r="D359" s="251"/>
      <c r="E359" s="251"/>
      <c r="F359" s="251"/>
      <c r="G359" s="251"/>
      <c r="H359" s="251"/>
      <c r="I359" s="251"/>
      <c r="J359" s="251"/>
      <c r="K359" s="252"/>
      <c r="L359" s="252"/>
      <c r="M359" s="252"/>
      <c r="N359" s="252"/>
      <c r="O359" s="252"/>
      <c r="P359" s="252"/>
      <c r="Q359" s="252"/>
      <c r="R359" s="252"/>
    </row>
    <row r="360" customFormat="false" ht="12.75" hidden="false" customHeight="false" outlineLevel="0" collapsed="false">
      <c r="C360" s="250"/>
      <c r="D360" s="251"/>
      <c r="E360" s="251"/>
      <c r="F360" s="251"/>
      <c r="G360" s="251"/>
      <c r="H360" s="251"/>
      <c r="I360" s="251"/>
      <c r="J360" s="251"/>
      <c r="K360" s="252"/>
      <c r="L360" s="252"/>
      <c r="M360" s="252"/>
      <c r="N360" s="252"/>
      <c r="O360" s="252"/>
      <c r="P360" s="252"/>
      <c r="Q360" s="252"/>
      <c r="R360" s="252"/>
    </row>
    <row r="361" customFormat="false" ht="12.75" hidden="false" customHeight="false" outlineLevel="0" collapsed="false">
      <c r="C361" s="250"/>
      <c r="D361" s="251"/>
      <c r="E361" s="251"/>
      <c r="F361" s="251"/>
      <c r="G361" s="251"/>
      <c r="H361" s="251"/>
      <c r="I361" s="251"/>
      <c r="J361" s="251"/>
      <c r="K361" s="252"/>
      <c r="L361" s="252"/>
      <c r="M361" s="252"/>
      <c r="N361" s="252"/>
      <c r="O361" s="252"/>
      <c r="P361" s="252"/>
      <c r="Q361" s="252"/>
      <c r="R361" s="252"/>
    </row>
    <row r="362" customFormat="false" ht="12.75" hidden="false" customHeight="false" outlineLevel="0" collapsed="false">
      <c r="C362" s="250"/>
      <c r="D362" s="251"/>
      <c r="E362" s="251"/>
      <c r="F362" s="251"/>
      <c r="G362" s="251"/>
      <c r="H362" s="251"/>
      <c r="I362" s="251"/>
      <c r="J362" s="251"/>
      <c r="K362" s="252"/>
      <c r="L362" s="252"/>
      <c r="M362" s="252"/>
      <c r="N362" s="252"/>
      <c r="O362" s="252"/>
      <c r="P362" s="252"/>
      <c r="Q362" s="252"/>
      <c r="R362" s="252"/>
    </row>
    <row r="363" customFormat="false" ht="12.75" hidden="false" customHeight="false" outlineLevel="0" collapsed="false">
      <c r="C363" s="250"/>
      <c r="D363" s="251"/>
      <c r="E363" s="251"/>
      <c r="F363" s="251"/>
      <c r="G363" s="251"/>
      <c r="H363" s="251"/>
      <c r="I363" s="251"/>
      <c r="J363" s="251"/>
      <c r="K363" s="252"/>
      <c r="L363" s="252"/>
      <c r="M363" s="252"/>
      <c r="N363" s="252"/>
      <c r="O363" s="252"/>
      <c r="P363" s="252"/>
      <c r="Q363" s="252"/>
      <c r="R363" s="252"/>
    </row>
    <row r="364" customFormat="false" ht="12.75" hidden="false" customHeight="false" outlineLevel="0" collapsed="false">
      <c r="C364" s="250"/>
      <c r="D364" s="251"/>
      <c r="E364" s="251"/>
      <c r="F364" s="251"/>
      <c r="G364" s="251"/>
      <c r="H364" s="251"/>
      <c r="I364" s="251"/>
      <c r="J364" s="251"/>
      <c r="K364" s="252"/>
      <c r="L364" s="252"/>
      <c r="M364" s="252"/>
      <c r="N364" s="252"/>
      <c r="O364" s="252"/>
      <c r="P364" s="252"/>
      <c r="Q364" s="252"/>
      <c r="R364" s="252"/>
    </row>
    <row r="365" customFormat="false" ht="12.75" hidden="false" customHeight="false" outlineLevel="0" collapsed="false">
      <c r="C365" s="250"/>
      <c r="D365" s="251"/>
      <c r="E365" s="251"/>
      <c r="F365" s="251"/>
      <c r="G365" s="251"/>
      <c r="H365" s="251"/>
      <c r="I365" s="251"/>
      <c r="J365" s="251"/>
      <c r="K365" s="252"/>
      <c r="L365" s="252"/>
      <c r="M365" s="252"/>
      <c r="N365" s="252"/>
      <c r="O365" s="252"/>
      <c r="P365" s="252"/>
      <c r="Q365" s="252"/>
      <c r="R365" s="252"/>
    </row>
    <row r="366" customFormat="false" ht="12.75" hidden="false" customHeight="false" outlineLevel="0" collapsed="false">
      <c r="C366" s="250"/>
      <c r="D366" s="251"/>
      <c r="E366" s="251"/>
      <c r="F366" s="251"/>
      <c r="G366" s="251"/>
      <c r="H366" s="251"/>
      <c r="I366" s="251"/>
      <c r="J366" s="251"/>
      <c r="K366" s="252"/>
      <c r="L366" s="252"/>
      <c r="M366" s="252"/>
      <c r="N366" s="252"/>
      <c r="O366" s="252"/>
      <c r="P366" s="252"/>
      <c r="Q366" s="252"/>
      <c r="R366" s="252"/>
    </row>
    <row r="367" customFormat="false" ht="12.75" hidden="false" customHeight="false" outlineLevel="0" collapsed="false">
      <c r="C367" s="250"/>
      <c r="D367" s="251"/>
      <c r="E367" s="251"/>
      <c r="F367" s="251"/>
      <c r="G367" s="251"/>
      <c r="H367" s="251"/>
      <c r="I367" s="251"/>
      <c r="J367" s="251"/>
      <c r="K367" s="252"/>
      <c r="L367" s="252"/>
      <c r="M367" s="252"/>
      <c r="N367" s="252"/>
      <c r="O367" s="252"/>
      <c r="P367" s="252"/>
      <c r="Q367" s="252"/>
      <c r="R367" s="252"/>
    </row>
    <row r="368" customFormat="false" ht="12.75" hidden="false" customHeight="false" outlineLevel="0" collapsed="false">
      <c r="C368" s="250"/>
      <c r="D368" s="251"/>
      <c r="E368" s="251"/>
      <c r="F368" s="251"/>
      <c r="G368" s="251"/>
      <c r="H368" s="251"/>
      <c r="I368" s="251"/>
      <c r="J368" s="251"/>
      <c r="K368" s="252"/>
      <c r="L368" s="252"/>
      <c r="M368" s="252"/>
      <c r="N368" s="252"/>
      <c r="O368" s="252"/>
      <c r="P368" s="252"/>
      <c r="Q368" s="252"/>
      <c r="R368" s="252"/>
    </row>
    <row r="369" customFormat="false" ht="12.75" hidden="false" customHeight="false" outlineLevel="0" collapsed="false">
      <c r="C369" s="250"/>
      <c r="D369" s="251"/>
      <c r="E369" s="251"/>
      <c r="F369" s="251"/>
      <c r="G369" s="251"/>
      <c r="H369" s="251"/>
      <c r="I369" s="251"/>
      <c r="J369" s="251"/>
      <c r="K369" s="252"/>
      <c r="L369" s="252"/>
      <c r="M369" s="252"/>
      <c r="N369" s="252"/>
      <c r="O369" s="252"/>
      <c r="P369" s="252"/>
      <c r="Q369" s="252"/>
      <c r="R369" s="252"/>
    </row>
    <row r="370" customFormat="false" ht="12.75" hidden="false" customHeight="false" outlineLevel="0" collapsed="false">
      <c r="C370" s="250"/>
      <c r="D370" s="251"/>
      <c r="E370" s="251"/>
      <c r="F370" s="251"/>
      <c r="G370" s="251"/>
      <c r="H370" s="251"/>
      <c r="I370" s="251"/>
      <c r="J370" s="251"/>
      <c r="K370" s="252"/>
      <c r="L370" s="252"/>
      <c r="M370" s="252"/>
      <c r="N370" s="252"/>
      <c r="O370" s="252"/>
      <c r="P370" s="252"/>
      <c r="Q370" s="252"/>
      <c r="R370" s="252"/>
    </row>
    <row r="371" customFormat="false" ht="12.75" hidden="false" customHeight="false" outlineLevel="0" collapsed="false">
      <c r="C371" s="250"/>
      <c r="D371" s="251"/>
      <c r="E371" s="251"/>
      <c r="F371" s="251"/>
      <c r="G371" s="251"/>
      <c r="H371" s="251"/>
      <c r="I371" s="251"/>
      <c r="J371" s="251"/>
      <c r="K371" s="252"/>
      <c r="L371" s="252"/>
      <c r="M371" s="252"/>
      <c r="N371" s="252"/>
      <c r="O371" s="252"/>
      <c r="P371" s="252"/>
      <c r="Q371" s="252"/>
      <c r="R371" s="252"/>
    </row>
    <row r="372" customFormat="false" ht="12.75" hidden="false" customHeight="false" outlineLevel="0" collapsed="false">
      <c r="C372" s="250"/>
      <c r="D372" s="251"/>
      <c r="E372" s="251"/>
      <c r="F372" s="251"/>
      <c r="G372" s="251"/>
      <c r="H372" s="251"/>
      <c r="I372" s="251"/>
      <c r="J372" s="251"/>
      <c r="K372" s="252"/>
      <c r="L372" s="252"/>
      <c r="M372" s="252"/>
      <c r="N372" s="252"/>
      <c r="O372" s="252"/>
      <c r="P372" s="252"/>
      <c r="Q372" s="252"/>
      <c r="R372" s="252"/>
    </row>
    <row r="373" customFormat="false" ht="12.75" hidden="false" customHeight="false" outlineLevel="0" collapsed="false">
      <c r="C373" s="250"/>
      <c r="D373" s="251"/>
      <c r="E373" s="251"/>
      <c r="F373" s="251"/>
      <c r="G373" s="251"/>
      <c r="H373" s="251"/>
      <c r="I373" s="251"/>
      <c r="J373" s="251"/>
      <c r="K373" s="252"/>
      <c r="L373" s="252"/>
      <c r="M373" s="252"/>
      <c r="N373" s="252"/>
      <c r="O373" s="252"/>
      <c r="P373" s="252"/>
      <c r="Q373" s="252"/>
      <c r="R373" s="252"/>
    </row>
    <row r="374" customFormat="false" ht="12.75" hidden="false" customHeight="false" outlineLevel="0" collapsed="false">
      <c r="C374" s="250"/>
      <c r="D374" s="251"/>
      <c r="E374" s="251"/>
      <c r="F374" s="251"/>
      <c r="G374" s="251"/>
      <c r="H374" s="251"/>
      <c r="I374" s="251"/>
      <c r="J374" s="251"/>
      <c r="K374" s="252"/>
      <c r="L374" s="252"/>
      <c r="M374" s="252"/>
      <c r="N374" s="252"/>
      <c r="O374" s="252"/>
      <c r="P374" s="252"/>
      <c r="Q374" s="252"/>
      <c r="R374" s="252"/>
    </row>
    <row r="375" customFormat="false" ht="12.75" hidden="false" customHeight="false" outlineLevel="0" collapsed="false">
      <c r="C375" s="250"/>
      <c r="D375" s="251"/>
      <c r="E375" s="251"/>
      <c r="F375" s="251"/>
      <c r="G375" s="251"/>
      <c r="H375" s="251"/>
      <c r="I375" s="251"/>
      <c r="J375" s="251"/>
      <c r="K375" s="252"/>
      <c r="L375" s="252"/>
      <c r="M375" s="252"/>
      <c r="N375" s="252"/>
      <c r="O375" s="252"/>
      <c r="P375" s="252"/>
      <c r="Q375" s="252"/>
      <c r="R375" s="252"/>
    </row>
    <row r="376" customFormat="false" ht="12.75" hidden="false" customHeight="false" outlineLevel="0" collapsed="false">
      <c r="C376" s="250"/>
      <c r="D376" s="251"/>
      <c r="E376" s="251"/>
      <c r="F376" s="251"/>
      <c r="G376" s="251"/>
      <c r="H376" s="251"/>
      <c r="I376" s="251"/>
      <c r="J376" s="251"/>
      <c r="K376" s="252"/>
      <c r="L376" s="252"/>
      <c r="M376" s="252"/>
      <c r="N376" s="252"/>
      <c r="O376" s="252"/>
      <c r="P376" s="252"/>
      <c r="Q376" s="252"/>
      <c r="R376" s="252"/>
    </row>
    <row r="377" customFormat="false" ht="12.75" hidden="false" customHeight="false" outlineLevel="0" collapsed="false">
      <c r="C377" s="250"/>
      <c r="D377" s="251"/>
      <c r="E377" s="251"/>
      <c r="F377" s="251"/>
      <c r="G377" s="251"/>
      <c r="H377" s="251"/>
      <c r="I377" s="251"/>
      <c r="J377" s="251"/>
      <c r="K377" s="252"/>
      <c r="L377" s="252"/>
      <c r="M377" s="252"/>
      <c r="N377" s="252"/>
      <c r="O377" s="252"/>
      <c r="P377" s="252"/>
      <c r="Q377" s="252"/>
      <c r="R377" s="252"/>
    </row>
    <row r="378" customFormat="false" ht="12.75" hidden="false" customHeight="false" outlineLevel="0" collapsed="false">
      <c r="C378" s="250"/>
      <c r="D378" s="251"/>
      <c r="E378" s="251"/>
      <c r="F378" s="251"/>
      <c r="G378" s="251"/>
      <c r="H378" s="251"/>
      <c r="I378" s="251"/>
      <c r="J378" s="251"/>
      <c r="K378" s="252"/>
      <c r="L378" s="252"/>
      <c r="M378" s="252"/>
      <c r="N378" s="252"/>
      <c r="O378" s="252"/>
      <c r="P378" s="252"/>
      <c r="Q378" s="252"/>
      <c r="R378" s="252"/>
    </row>
    <row r="379" customFormat="false" ht="12.75" hidden="false" customHeight="false" outlineLevel="0" collapsed="false">
      <c r="C379" s="250"/>
      <c r="D379" s="251"/>
      <c r="E379" s="251"/>
      <c r="F379" s="251"/>
      <c r="G379" s="251"/>
      <c r="H379" s="251"/>
      <c r="I379" s="251"/>
      <c r="J379" s="251"/>
      <c r="K379" s="252"/>
      <c r="L379" s="252"/>
      <c r="M379" s="252"/>
      <c r="N379" s="252"/>
      <c r="O379" s="252"/>
      <c r="P379" s="252"/>
      <c r="Q379" s="252"/>
      <c r="R379" s="252"/>
    </row>
    <row r="380" customFormat="false" ht="12.75" hidden="false" customHeight="false" outlineLevel="0" collapsed="false">
      <c r="C380" s="250"/>
      <c r="D380" s="251"/>
      <c r="E380" s="251"/>
      <c r="F380" s="251"/>
      <c r="G380" s="251"/>
      <c r="H380" s="251"/>
      <c r="I380" s="251"/>
      <c r="J380" s="251"/>
      <c r="K380" s="252"/>
      <c r="L380" s="252"/>
      <c r="M380" s="252"/>
      <c r="N380" s="252"/>
      <c r="O380" s="252"/>
      <c r="P380" s="252"/>
      <c r="Q380" s="252"/>
      <c r="R380" s="252"/>
    </row>
    <row r="381" customFormat="false" ht="12.75" hidden="false" customHeight="false" outlineLevel="0" collapsed="false">
      <c r="C381" s="250"/>
      <c r="D381" s="251"/>
      <c r="E381" s="251"/>
      <c r="F381" s="251"/>
      <c r="G381" s="251"/>
      <c r="H381" s="251"/>
      <c r="I381" s="251"/>
      <c r="J381" s="251"/>
      <c r="K381" s="252"/>
      <c r="L381" s="252"/>
      <c r="M381" s="252"/>
      <c r="N381" s="252"/>
      <c r="O381" s="252"/>
      <c r="P381" s="252"/>
      <c r="Q381" s="252"/>
      <c r="R381" s="252"/>
    </row>
    <row r="382" customFormat="false" ht="12.75" hidden="false" customHeight="false" outlineLevel="0" collapsed="false">
      <c r="C382" s="250"/>
      <c r="D382" s="251"/>
      <c r="E382" s="251"/>
      <c r="F382" s="251"/>
      <c r="G382" s="251"/>
      <c r="H382" s="251"/>
      <c r="I382" s="251"/>
      <c r="J382" s="251"/>
      <c r="K382" s="252"/>
      <c r="L382" s="252"/>
      <c r="M382" s="252"/>
      <c r="N382" s="252"/>
      <c r="O382" s="252"/>
      <c r="P382" s="252"/>
      <c r="Q382" s="252"/>
      <c r="R382" s="252"/>
    </row>
    <row r="383" customFormat="false" ht="12.75" hidden="false" customHeight="false" outlineLevel="0" collapsed="false">
      <c r="C383" s="250"/>
      <c r="D383" s="251"/>
      <c r="E383" s="251"/>
      <c r="F383" s="251"/>
      <c r="G383" s="251"/>
      <c r="H383" s="251"/>
      <c r="I383" s="251"/>
      <c r="J383" s="251"/>
      <c r="K383" s="252"/>
      <c r="L383" s="252"/>
      <c r="M383" s="252"/>
      <c r="N383" s="252"/>
      <c r="O383" s="252"/>
      <c r="P383" s="252"/>
      <c r="Q383" s="252"/>
      <c r="R383" s="252"/>
    </row>
    <row r="384" customFormat="false" ht="12.75" hidden="false" customHeight="false" outlineLevel="0" collapsed="false">
      <c r="C384" s="250"/>
      <c r="D384" s="251"/>
      <c r="E384" s="251"/>
      <c r="F384" s="251"/>
      <c r="G384" s="251"/>
      <c r="H384" s="251"/>
      <c r="I384" s="251"/>
      <c r="J384" s="251"/>
      <c r="K384" s="252"/>
      <c r="L384" s="252"/>
      <c r="M384" s="252"/>
      <c r="N384" s="252"/>
      <c r="O384" s="252"/>
      <c r="P384" s="252"/>
      <c r="Q384" s="252"/>
      <c r="R384" s="252"/>
    </row>
    <row r="385" customFormat="false" ht="12.75" hidden="false" customHeight="false" outlineLevel="0" collapsed="false">
      <c r="C385" s="250"/>
      <c r="D385" s="251"/>
      <c r="E385" s="251"/>
      <c r="F385" s="251"/>
      <c r="G385" s="251"/>
      <c r="H385" s="251"/>
      <c r="I385" s="251"/>
      <c r="J385" s="251"/>
      <c r="K385" s="252"/>
      <c r="L385" s="252"/>
      <c r="M385" s="252"/>
      <c r="N385" s="252"/>
      <c r="O385" s="252"/>
      <c r="P385" s="252"/>
      <c r="Q385" s="252"/>
      <c r="R385" s="252"/>
    </row>
    <row r="386" customFormat="false" ht="12.75" hidden="false" customHeight="false" outlineLevel="0" collapsed="false">
      <c r="C386" s="250"/>
      <c r="D386" s="251"/>
      <c r="E386" s="251"/>
      <c r="F386" s="251"/>
      <c r="G386" s="251"/>
      <c r="H386" s="251"/>
      <c r="I386" s="251"/>
      <c r="J386" s="251"/>
      <c r="K386" s="252"/>
      <c r="L386" s="252"/>
      <c r="M386" s="252"/>
      <c r="N386" s="252"/>
      <c r="O386" s="252"/>
      <c r="P386" s="252"/>
      <c r="Q386" s="252"/>
      <c r="R386" s="252"/>
    </row>
    <row r="387" customFormat="false" ht="12.75" hidden="false" customHeight="false" outlineLevel="0" collapsed="false">
      <c r="C387" s="250"/>
      <c r="D387" s="251"/>
      <c r="E387" s="251"/>
      <c r="F387" s="251"/>
      <c r="G387" s="251"/>
      <c r="H387" s="251"/>
      <c r="I387" s="251"/>
      <c r="J387" s="251"/>
      <c r="K387" s="252"/>
      <c r="L387" s="252"/>
      <c r="M387" s="252"/>
      <c r="N387" s="252"/>
      <c r="O387" s="252"/>
      <c r="P387" s="252"/>
      <c r="Q387" s="252"/>
      <c r="R387" s="252"/>
    </row>
    <row r="388" customFormat="false" ht="12.75" hidden="false" customHeight="false" outlineLevel="0" collapsed="false">
      <c r="C388" s="250"/>
      <c r="D388" s="251"/>
      <c r="E388" s="251"/>
      <c r="F388" s="251"/>
      <c r="G388" s="251"/>
      <c r="H388" s="251"/>
      <c r="I388" s="251"/>
      <c r="J388" s="251"/>
      <c r="K388" s="252"/>
      <c r="L388" s="252"/>
      <c r="M388" s="252"/>
      <c r="N388" s="252"/>
      <c r="O388" s="252"/>
      <c r="P388" s="252"/>
      <c r="Q388" s="252"/>
      <c r="R388" s="252"/>
    </row>
    <row r="389" customFormat="false" ht="12.75" hidden="false" customHeight="false" outlineLevel="0" collapsed="false">
      <c r="C389" s="250"/>
      <c r="D389" s="251"/>
      <c r="E389" s="251"/>
      <c r="F389" s="251"/>
      <c r="G389" s="251"/>
      <c r="H389" s="251"/>
      <c r="I389" s="251"/>
      <c r="J389" s="251"/>
      <c r="K389" s="252"/>
      <c r="L389" s="252"/>
      <c r="M389" s="252"/>
      <c r="N389" s="252"/>
      <c r="O389" s="252"/>
      <c r="P389" s="252"/>
      <c r="Q389" s="252"/>
      <c r="R389" s="252"/>
    </row>
    <row r="390" customFormat="false" ht="12.75" hidden="false" customHeight="false" outlineLevel="0" collapsed="false">
      <c r="C390" s="250"/>
      <c r="D390" s="251"/>
      <c r="E390" s="251"/>
      <c r="F390" s="251"/>
      <c r="G390" s="251"/>
      <c r="H390" s="251"/>
      <c r="I390" s="251"/>
      <c r="J390" s="251"/>
      <c r="K390" s="252"/>
      <c r="L390" s="252"/>
      <c r="M390" s="252"/>
      <c r="N390" s="252"/>
      <c r="O390" s="252"/>
      <c r="P390" s="252"/>
      <c r="Q390" s="252"/>
      <c r="R390" s="252"/>
    </row>
    <row r="391" customFormat="false" ht="12.75" hidden="false" customHeight="false" outlineLevel="0" collapsed="false">
      <c r="C391" s="250"/>
      <c r="D391" s="251"/>
      <c r="E391" s="251"/>
      <c r="F391" s="251"/>
      <c r="G391" s="251"/>
      <c r="H391" s="251"/>
      <c r="I391" s="251"/>
      <c r="J391" s="251"/>
      <c r="K391" s="252"/>
      <c r="L391" s="252"/>
      <c r="M391" s="252"/>
      <c r="N391" s="252"/>
      <c r="O391" s="252"/>
      <c r="P391" s="252"/>
      <c r="Q391" s="252"/>
      <c r="R391" s="252"/>
    </row>
    <row r="392" customFormat="false" ht="12.75" hidden="false" customHeight="false" outlineLevel="0" collapsed="false">
      <c r="C392" s="250"/>
      <c r="D392" s="251"/>
      <c r="E392" s="251"/>
      <c r="F392" s="251"/>
      <c r="G392" s="251"/>
      <c r="H392" s="251"/>
      <c r="I392" s="251"/>
      <c r="J392" s="251"/>
      <c r="K392" s="252"/>
      <c r="L392" s="252"/>
      <c r="M392" s="252"/>
      <c r="N392" s="252"/>
      <c r="O392" s="252"/>
      <c r="P392" s="252"/>
      <c r="Q392" s="252"/>
      <c r="R392" s="252"/>
    </row>
    <row r="393" customFormat="false" ht="12.75" hidden="false" customHeight="false" outlineLevel="0" collapsed="false">
      <c r="C393" s="250"/>
      <c r="D393" s="251"/>
      <c r="E393" s="251"/>
      <c r="F393" s="251"/>
      <c r="G393" s="251"/>
      <c r="H393" s="251"/>
      <c r="I393" s="251"/>
      <c r="J393" s="251"/>
      <c r="K393" s="252"/>
      <c r="L393" s="252"/>
      <c r="M393" s="252"/>
      <c r="N393" s="252"/>
      <c r="O393" s="252"/>
      <c r="P393" s="252"/>
      <c r="Q393" s="252"/>
      <c r="R393" s="252"/>
    </row>
    <row r="394" customFormat="false" ht="12.75" hidden="false" customHeight="false" outlineLevel="0" collapsed="false">
      <c r="C394" s="250"/>
      <c r="D394" s="251"/>
      <c r="E394" s="251"/>
      <c r="F394" s="251"/>
      <c r="G394" s="251"/>
      <c r="H394" s="251"/>
      <c r="I394" s="251"/>
      <c r="J394" s="251"/>
      <c r="K394" s="252"/>
      <c r="L394" s="252"/>
      <c r="M394" s="252"/>
      <c r="N394" s="252"/>
      <c r="O394" s="252"/>
      <c r="P394" s="252"/>
      <c r="Q394" s="252"/>
      <c r="R394" s="252"/>
    </row>
    <row r="395" customFormat="false" ht="12.75" hidden="false" customHeight="false" outlineLevel="0" collapsed="false">
      <c r="C395" s="250"/>
      <c r="D395" s="251"/>
      <c r="E395" s="251"/>
      <c r="F395" s="251"/>
      <c r="G395" s="251"/>
      <c r="H395" s="251"/>
      <c r="I395" s="251"/>
      <c r="J395" s="251"/>
      <c r="K395" s="252"/>
      <c r="L395" s="252"/>
      <c r="M395" s="252"/>
      <c r="N395" s="252"/>
      <c r="O395" s="252"/>
      <c r="P395" s="252"/>
      <c r="Q395" s="252"/>
      <c r="R395" s="252"/>
    </row>
    <row r="396" customFormat="false" ht="12.75" hidden="false" customHeight="false" outlineLevel="0" collapsed="false">
      <c r="C396" s="250"/>
      <c r="D396" s="251"/>
      <c r="E396" s="251"/>
      <c r="F396" s="251"/>
      <c r="G396" s="251"/>
      <c r="H396" s="251"/>
      <c r="I396" s="251"/>
      <c r="J396" s="251"/>
      <c r="K396" s="252"/>
      <c r="L396" s="252"/>
      <c r="M396" s="252"/>
      <c r="N396" s="252"/>
      <c r="O396" s="252"/>
      <c r="P396" s="252"/>
      <c r="Q396" s="252"/>
      <c r="R396" s="252"/>
    </row>
    <row r="397" customFormat="false" ht="12.75" hidden="false" customHeight="false" outlineLevel="0" collapsed="false">
      <c r="C397" s="250"/>
      <c r="D397" s="251"/>
      <c r="E397" s="251"/>
      <c r="F397" s="251"/>
      <c r="G397" s="251"/>
      <c r="H397" s="251"/>
      <c r="I397" s="251"/>
      <c r="J397" s="251"/>
      <c r="K397" s="252"/>
      <c r="L397" s="252"/>
      <c r="M397" s="252"/>
      <c r="N397" s="252"/>
      <c r="O397" s="252"/>
      <c r="P397" s="252"/>
      <c r="Q397" s="252"/>
      <c r="R397" s="252"/>
    </row>
    <row r="398" customFormat="false" ht="12.75" hidden="false" customHeight="false" outlineLevel="0" collapsed="false">
      <c r="C398" s="250"/>
      <c r="D398" s="251"/>
      <c r="E398" s="251"/>
      <c r="F398" s="251"/>
      <c r="G398" s="251"/>
      <c r="H398" s="251"/>
      <c r="I398" s="251"/>
      <c r="J398" s="251"/>
      <c r="K398" s="252"/>
      <c r="L398" s="252"/>
      <c r="M398" s="252"/>
      <c r="N398" s="252"/>
      <c r="O398" s="252"/>
      <c r="P398" s="252"/>
      <c r="Q398" s="252"/>
      <c r="R398" s="252"/>
    </row>
    <row r="399" customFormat="false" ht="12.75" hidden="false" customHeight="false" outlineLevel="0" collapsed="false">
      <c r="C399" s="250"/>
      <c r="D399" s="251"/>
      <c r="E399" s="251"/>
      <c r="F399" s="251"/>
      <c r="G399" s="251"/>
      <c r="H399" s="251"/>
      <c r="I399" s="251"/>
      <c r="J399" s="251"/>
      <c r="K399" s="252"/>
      <c r="L399" s="252"/>
      <c r="M399" s="252"/>
      <c r="N399" s="252"/>
      <c r="O399" s="252"/>
      <c r="P399" s="252"/>
      <c r="Q399" s="252"/>
      <c r="R399" s="252"/>
    </row>
    <row r="400" customFormat="false" ht="12.75" hidden="false" customHeight="false" outlineLevel="0" collapsed="false">
      <c r="C400" s="250"/>
      <c r="D400" s="251"/>
      <c r="E400" s="251"/>
      <c r="F400" s="251"/>
      <c r="G400" s="251"/>
      <c r="H400" s="251"/>
      <c r="I400" s="251"/>
      <c r="J400" s="251"/>
      <c r="K400" s="252"/>
      <c r="L400" s="252"/>
      <c r="M400" s="252"/>
      <c r="N400" s="252"/>
      <c r="O400" s="252"/>
      <c r="P400" s="252"/>
      <c r="Q400" s="252"/>
      <c r="R400" s="252"/>
    </row>
    <row r="401" customFormat="false" ht="12.75" hidden="false" customHeight="false" outlineLevel="0" collapsed="false">
      <c r="C401" s="250"/>
      <c r="D401" s="251"/>
      <c r="E401" s="251"/>
      <c r="F401" s="251"/>
      <c r="G401" s="251"/>
      <c r="H401" s="251"/>
      <c r="I401" s="251"/>
      <c r="J401" s="251"/>
      <c r="K401" s="252"/>
      <c r="L401" s="252"/>
      <c r="M401" s="252"/>
      <c r="N401" s="252"/>
      <c r="O401" s="252"/>
      <c r="P401" s="252"/>
      <c r="Q401" s="252"/>
      <c r="R401" s="252"/>
    </row>
    <row r="402" customFormat="false" ht="12.75" hidden="false" customHeight="false" outlineLevel="0" collapsed="false">
      <c r="C402" s="250"/>
      <c r="D402" s="251"/>
      <c r="E402" s="251"/>
      <c r="F402" s="251"/>
      <c r="G402" s="251"/>
      <c r="H402" s="251"/>
      <c r="I402" s="251"/>
      <c r="J402" s="251"/>
      <c r="K402" s="252"/>
      <c r="L402" s="252"/>
      <c r="M402" s="252"/>
      <c r="N402" s="252"/>
      <c r="O402" s="252"/>
      <c r="P402" s="252"/>
      <c r="Q402" s="252"/>
      <c r="R402" s="252"/>
    </row>
    <row r="403" customFormat="false" ht="12.75" hidden="false" customHeight="false" outlineLevel="0" collapsed="false">
      <c r="C403" s="250"/>
      <c r="D403" s="251"/>
      <c r="E403" s="251"/>
      <c r="F403" s="251"/>
      <c r="G403" s="251"/>
      <c r="H403" s="251"/>
      <c r="I403" s="251"/>
      <c r="J403" s="251"/>
      <c r="K403" s="252"/>
      <c r="L403" s="252"/>
      <c r="M403" s="252"/>
      <c r="N403" s="252"/>
      <c r="O403" s="252"/>
      <c r="P403" s="252"/>
      <c r="Q403" s="252"/>
      <c r="R403" s="252"/>
    </row>
    <row r="404" customFormat="false" ht="12.75" hidden="false" customHeight="false" outlineLevel="0" collapsed="false">
      <c r="C404" s="250"/>
      <c r="D404" s="251"/>
      <c r="E404" s="251"/>
      <c r="F404" s="251"/>
      <c r="G404" s="251"/>
      <c r="H404" s="251"/>
      <c r="I404" s="251"/>
      <c r="J404" s="251"/>
      <c r="K404" s="252"/>
      <c r="L404" s="252"/>
      <c r="M404" s="252"/>
      <c r="N404" s="252"/>
      <c r="O404" s="252"/>
      <c r="P404" s="252"/>
      <c r="Q404" s="252"/>
      <c r="R404" s="252"/>
    </row>
    <row r="405" customFormat="false" ht="12.75" hidden="false" customHeight="false" outlineLevel="0" collapsed="false">
      <c r="C405" s="250"/>
      <c r="D405" s="251"/>
      <c r="E405" s="251"/>
      <c r="F405" s="251"/>
      <c r="G405" s="251"/>
      <c r="H405" s="251"/>
      <c r="I405" s="251"/>
      <c r="J405" s="251"/>
      <c r="K405" s="252"/>
      <c r="L405" s="252"/>
      <c r="M405" s="252"/>
      <c r="N405" s="252"/>
      <c r="O405" s="252"/>
      <c r="P405" s="252"/>
      <c r="Q405" s="252"/>
      <c r="R405" s="252"/>
    </row>
    <row r="406" customFormat="false" ht="12.75" hidden="false" customHeight="false" outlineLevel="0" collapsed="false">
      <c r="C406" s="250"/>
      <c r="D406" s="251"/>
      <c r="E406" s="251"/>
      <c r="F406" s="251"/>
      <c r="G406" s="251"/>
      <c r="H406" s="251"/>
      <c r="I406" s="251"/>
      <c r="J406" s="251"/>
      <c r="K406" s="252"/>
      <c r="L406" s="252"/>
      <c r="M406" s="252"/>
      <c r="N406" s="252"/>
      <c r="O406" s="252"/>
      <c r="P406" s="252"/>
      <c r="Q406" s="252"/>
      <c r="R406" s="252"/>
    </row>
    <row r="407" customFormat="false" ht="12.75" hidden="false" customHeight="false" outlineLevel="0" collapsed="false">
      <c r="C407" s="250"/>
      <c r="D407" s="251"/>
      <c r="E407" s="251"/>
      <c r="F407" s="251"/>
      <c r="G407" s="251"/>
      <c r="H407" s="251"/>
      <c r="I407" s="251"/>
      <c r="J407" s="251"/>
      <c r="K407" s="252"/>
      <c r="L407" s="252"/>
      <c r="M407" s="252"/>
      <c r="N407" s="252"/>
      <c r="O407" s="252"/>
      <c r="P407" s="252"/>
      <c r="Q407" s="252"/>
      <c r="R407" s="252"/>
    </row>
    <row r="408" customFormat="false" ht="12.75" hidden="false" customHeight="false" outlineLevel="0" collapsed="false">
      <c r="C408" s="250"/>
      <c r="D408" s="251"/>
      <c r="E408" s="251"/>
      <c r="F408" s="251"/>
      <c r="G408" s="251"/>
      <c r="H408" s="251"/>
      <c r="I408" s="251"/>
      <c r="J408" s="251"/>
      <c r="K408" s="252"/>
      <c r="L408" s="252"/>
      <c r="M408" s="252"/>
      <c r="N408" s="252"/>
      <c r="O408" s="252"/>
      <c r="P408" s="252"/>
      <c r="Q408" s="252"/>
      <c r="R408" s="252"/>
    </row>
    <row r="409" customFormat="false" ht="12.75" hidden="false" customHeight="false" outlineLevel="0" collapsed="false">
      <c r="C409" s="250"/>
      <c r="D409" s="251"/>
      <c r="E409" s="251"/>
      <c r="F409" s="251"/>
      <c r="G409" s="251"/>
      <c r="H409" s="251"/>
      <c r="I409" s="251"/>
      <c r="J409" s="251"/>
      <c r="K409" s="252"/>
      <c r="L409" s="252"/>
      <c r="M409" s="252"/>
      <c r="N409" s="252"/>
      <c r="O409" s="252"/>
      <c r="P409" s="252"/>
      <c r="Q409" s="252"/>
      <c r="R409" s="252"/>
    </row>
    <row r="410" customFormat="false" ht="12.75" hidden="false" customHeight="false" outlineLevel="0" collapsed="false">
      <c r="C410" s="250"/>
      <c r="D410" s="251"/>
      <c r="E410" s="251"/>
      <c r="F410" s="251"/>
      <c r="G410" s="251"/>
      <c r="H410" s="251"/>
      <c r="I410" s="251"/>
      <c r="J410" s="251"/>
      <c r="K410" s="252"/>
      <c r="L410" s="252"/>
      <c r="M410" s="252"/>
      <c r="N410" s="252"/>
      <c r="O410" s="252"/>
      <c r="P410" s="252"/>
      <c r="Q410" s="252"/>
      <c r="R410" s="252"/>
    </row>
    <row r="411" customFormat="false" ht="12.75" hidden="false" customHeight="false" outlineLevel="0" collapsed="false">
      <c r="C411" s="250"/>
      <c r="D411" s="251"/>
      <c r="E411" s="251"/>
      <c r="F411" s="251"/>
      <c r="G411" s="251"/>
      <c r="H411" s="251"/>
      <c r="I411" s="251"/>
      <c r="J411" s="251"/>
      <c r="K411" s="252"/>
      <c r="L411" s="252"/>
      <c r="M411" s="252"/>
      <c r="N411" s="252"/>
      <c r="O411" s="252"/>
      <c r="P411" s="252"/>
      <c r="Q411" s="252"/>
      <c r="R411" s="252"/>
    </row>
    <row r="412" customFormat="false" ht="12.75" hidden="false" customHeight="false" outlineLevel="0" collapsed="false">
      <c r="C412" s="250"/>
      <c r="D412" s="251"/>
      <c r="E412" s="251"/>
      <c r="F412" s="251"/>
      <c r="G412" s="251"/>
      <c r="H412" s="251"/>
      <c r="I412" s="251"/>
      <c r="J412" s="251"/>
      <c r="K412" s="252"/>
      <c r="L412" s="252"/>
      <c r="M412" s="252"/>
      <c r="N412" s="252"/>
      <c r="O412" s="252"/>
      <c r="P412" s="252"/>
      <c r="Q412" s="252"/>
      <c r="R412" s="252"/>
    </row>
    <row r="413" customFormat="false" ht="12.75" hidden="false" customHeight="false" outlineLevel="0" collapsed="false">
      <c r="C413" s="250"/>
      <c r="D413" s="251"/>
      <c r="E413" s="251"/>
      <c r="F413" s="251"/>
      <c r="G413" s="251"/>
      <c r="H413" s="251"/>
      <c r="I413" s="251"/>
      <c r="J413" s="251"/>
      <c r="K413" s="252"/>
      <c r="L413" s="252"/>
      <c r="M413" s="252"/>
      <c r="N413" s="252"/>
      <c r="O413" s="252"/>
      <c r="P413" s="252"/>
      <c r="Q413" s="252"/>
      <c r="R413" s="252"/>
    </row>
    <row r="414" customFormat="false" ht="12.75" hidden="false" customHeight="false" outlineLevel="0" collapsed="false">
      <c r="C414" s="250"/>
      <c r="D414" s="251"/>
      <c r="E414" s="251"/>
      <c r="F414" s="251"/>
      <c r="G414" s="251"/>
      <c r="H414" s="251"/>
      <c r="I414" s="251"/>
      <c r="J414" s="251"/>
      <c r="K414" s="252"/>
      <c r="L414" s="252"/>
      <c r="M414" s="252"/>
      <c r="N414" s="252"/>
      <c r="O414" s="252"/>
      <c r="P414" s="252"/>
      <c r="Q414" s="252"/>
      <c r="R414" s="252"/>
    </row>
    <row r="415" customFormat="false" ht="12.75" hidden="false" customHeight="false" outlineLevel="0" collapsed="false">
      <c r="C415" s="250"/>
      <c r="D415" s="251"/>
      <c r="E415" s="251"/>
      <c r="F415" s="251"/>
      <c r="G415" s="251"/>
      <c r="H415" s="251"/>
      <c r="I415" s="251"/>
      <c r="J415" s="251"/>
      <c r="K415" s="252"/>
      <c r="L415" s="252"/>
      <c r="M415" s="252"/>
      <c r="N415" s="252"/>
      <c r="O415" s="252"/>
      <c r="P415" s="252"/>
      <c r="Q415" s="252"/>
      <c r="R415" s="252"/>
    </row>
    <row r="416" customFormat="false" ht="12.75" hidden="false" customHeight="false" outlineLevel="0" collapsed="false">
      <c r="C416" s="250"/>
      <c r="D416" s="251"/>
      <c r="E416" s="251"/>
      <c r="F416" s="251"/>
      <c r="G416" s="251"/>
      <c r="H416" s="251"/>
      <c r="I416" s="251"/>
      <c r="J416" s="251"/>
      <c r="K416" s="252"/>
      <c r="L416" s="252"/>
      <c r="M416" s="252"/>
      <c r="N416" s="252"/>
      <c r="O416" s="252"/>
      <c r="P416" s="252"/>
      <c r="Q416" s="252"/>
      <c r="R416" s="252"/>
    </row>
    <row r="417" customFormat="false" ht="12.75" hidden="false" customHeight="false" outlineLevel="0" collapsed="false">
      <c r="C417" s="250"/>
      <c r="D417" s="251"/>
      <c r="E417" s="251"/>
      <c r="F417" s="251"/>
      <c r="G417" s="251"/>
      <c r="H417" s="251"/>
      <c r="I417" s="251"/>
      <c r="J417" s="251"/>
      <c r="K417" s="252"/>
      <c r="L417" s="252"/>
      <c r="M417" s="252"/>
      <c r="N417" s="252"/>
      <c r="O417" s="252"/>
      <c r="P417" s="252"/>
      <c r="Q417" s="252"/>
      <c r="R417" s="252"/>
    </row>
    <row r="418" customFormat="false" ht="12.75" hidden="false" customHeight="false" outlineLevel="0" collapsed="false">
      <c r="C418" s="250"/>
      <c r="D418" s="251"/>
      <c r="E418" s="251"/>
      <c r="F418" s="251"/>
      <c r="G418" s="251"/>
      <c r="H418" s="251"/>
      <c r="I418" s="251"/>
      <c r="J418" s="251"/>
      <c r="K418" s="252"/>
      <c r="L418" s="252"/>
      <c r="M418" s="252"/>
      <c r="N418" s="252"/>
      <c r="O418" s="252"/>
      <c r="P418" s="252"/>
      <c r="Q418" s="252"/>
      <c r="R418" s="252"/>
    </row>
    <row r="419" customFormat="false" ht="12.75" hidden="false" customHeight="false" outlineLevel="0" collapsed="false">
      <c r="C419" s="250"/>
      <c r="D419" s="251"/>
      <c r="E419" s="251"/>
      <c r="F419" s="251"/>
      <c r="G419" s="251"/>
      <c r="H419" s="251"/>
      <c r="I419" s="251"/>
      <c r="J419" s="251"/>
      <c r="K419" s="252"/>
      <c r="L419" s="252"/>
      <c r="M419" s="252"/>
      <c r="N419" s="252"/>
      <c r="O419" s="252"/>
      <c r="P419" s="252"/>
      <c r="Q419" s="252"/>
      <c r="R419" s="252"/>
    </row>
    <row r="420" customFormat="false" ht="12.75" hidden="false" customHeight="false" outlineLevel="0" collapsed="false">
      <c r="C420" s="250"/>
      <c r="D420" s="251"/>
      <c r="E420" s="251"/>
      <c r="F420" s="251"/>
      <c r="G420" s="251"/>
      <c r="H420" s="251"/>
      <c r="I420" s="251"/>
      <c r="J420" s="251"/>
      <c r="K420" s="252"/>
      <c r="L420" s="252"/>
      <c r="M420" s="252"/>
      <c r="N420" s="252"/>
      <c r="O420" s="252"/>
      <c r="P420" s="252"/>
      <c r="Q420" s="252"/>
      <c r="R420" s="252"/>
    </row>
    <row r="421" customFormat="false" ht="12.75" hidden="false" customHeight="false" outlineLevel="0" collapsed="false">
      <c r="C421" s="250"/>
      <c r="D421" s="251"/>
      <c r="E421" s="251"/>
      <c r="F421" s="251"/>
      <c r="G421" s="251"/>
      <c r="H421" s="251"/>
      <c r="I421" s="251"/>
      <c r="J421" s="251"/>
      <c r="K421" s="252"/>
      <c r="L421" s="252"/>
      <c r="M421" s="252"/>
      <c r="N421" s="252"/>
      <c r="O421" s="252"/>
      <c r="P421" s="252"/>
      <c r="Q421" s="252"/>
      <c r="R421" s="252"/>
    </row>
    <row r="422" customFormat="false" ht="12.75" hidden="false" customHeight="false" outlineLevel="0" collapsed="false">
      <c r="C422" s="250"/>
      <c r="D422" s="251"/>
      <c r="E422" s="251"/>
      <c r="F422" s="251"/>
      <c r="G422" s="251"/>
      <c r="H422" s="251"/>
      <c r="I422" s="251"/>
      <c r="J422" s="251"/>
      <c r="K422" s="252"/>
      <c r="L422" s="252"/>
      <c r="M422" s="252"/>
      <c r="N422" s="252"/>
      <c r="O422" s="252"/>
      <c r="P422" s="252"/>
      <c r="Q422" s="252"/>
      <c r="R422" s="252"/>
    </row>
    <row r="423" customFormat="false" ht="12.75" hidden="false" customHeight="false" outlineLevel="0" collapsed="false">
      <c r="C423" s="250"/>
      <c r="D423" s="251"/>
      <c r="E423" s="251"/>
      <c r="F423" s="251"/>
      <c r="G423" s="251"/>
      <c r="H423" s="251"/>
      <c r="I423" s="251"/>
      <c r="J423" s="251"/>
      <c r="K423" s="252"/>
      <c r="L423" s="252"/>
      <c r="M423" s="252"/>
      <c r="N423" s="252"/>
      <c r="O423" s="252"/>
      <c r="P423" s="252"/>
      <c r="Q423" s="252"/>
      <c r="R423" s="252"/>
    </row>
    <row r="424" customFormat="false" ht="12.75" hidden="false" customHeight="false" outlineLevel="0" collapsed="false">
      <c r="C424" s="250"/>
      <c r="D424" s="251"/>
      <c r="E424" s="251"/>
      <c r="F424" s="251"/>
      <c r="G424" s="251"/>
      <c r="H424" s="251"/>
      <c r="I424" s="251"/>
      <c r="J424" s="251"/>
      <c r="K424" s="252"/>
      <c r="L424" s="252"/>
      <c r="M424" s="252"/>
      <c r="N424" s="252"/>
      <c r="O424" s="252"/>
      <c r="P424" s="252"/>
      <c r="Q424" s="252"/>
      <c r="R424" s="252"/>
    </row>
    <row r="425" customFormat="false" ht="12.75" hidden="false" customHeight="false" outlineLevel="0" collapsed="false">
      <c r="C425" s="250"/>
      <c r="D425" s="251"/>
      <c r="E425" s="251"/>
      <c r="F425" s="251"/>
      <c r="G425" s="251"/>
      <c r="H425" s="251"/>
      <c r="I425" s="251"/>
      <c r="J425" s="251"/>
      <c r="K425" s="252"/>
      <c r="L425" s="252"/>
      <c r="M425" s="252"/>
      <c r="N425" s="252"/>
      <c r="O425" s="252"/>
      <c r="P425" s="252"/>
      <c r="Q425" s="252"/>
      <c r="R425" s="252"/>
    </row>
    <row r="426" customFormat="false" ht="12.75" hidden="false" customHeight="false" outlineLevel="0" collapsed="false">
      <c r="C426" s="250"/>
      <c r="D426" s="251"/>
      <c r="E426" s="251"/>
      <c r="F426" s="251"/>
      <c r="G426" s="251"/>
      <c r="H426" s="251"/>
      <c r="I426" s="251"/>
      <c r="J426" s="251"/>
      <c r="K426" s="252"/>
      <c r="L426" s="252"/>
      <c r="M426" s="252"/>
      <c r="N426" s="252"/>
      <c r="O426" s="252"/>
      <c r="P426" s="252"/>
      <c r="Q426" s="252"/>
      <c r="R426" s="252"/>
    </row>
    <row r="427" customFormat="false" ht="12.75" hidden="false" customHeight="false" outlineLevel="0" collapsed="false">
      <c r="C427" s="250"/>
      <c r="D427" s="251"/>
      <c r="E427" s="251"/>
      <c r="F427" s="251"/>
      <c r="G427" s="251"/>
      <c r="H427" s="251"/>
      <c r="I427" s="251"/>
      <c r="J427" s="251"/>
      <c r="K427" s="253"/>
      <c r="L427" s="253"/>
      <c r="M427" s="253"/>
      <c r="N427" s="253"/>
      <c r="O427" s="253"/>
      <c r="P427" s="253"/>
      <c r="Q427" s="253"/>
      <c r="R427" s="253"/>
    </row>
    <row r="428" customFormat="false" ht="12.75" hidden="false" customHeight="false" outlineLevel="0" collapsed="false">
      <c r="C428" s="250"/>
      <c r="D428" s="251"/>
      <c r="E428" s="251"/>
      <c r="F428" s="251"/>
      <c r="G428" s="251"/>
      <c r="H428" s="251"/>
      <c r="I428" s="251"/>
      <c r="J428" s="251"/>
      <c r="K428" s="253"/>
      <c r="L428" s="253"/>
      <c r="M428" s="253"/>
      <c r="N428" s="253"/>
      <c r="O428" s="253"/>
      <c r="P428" s="253"/>
      <c r="Q428" s="253"/>
      <c r="R428" s="253"/>
    </row>
    <row r="429" customFormat="false" ht="12.75" hidden="false" customHeight="false" outlineLevel="0" collapsed="false">
      <c r="C429" s="250"/>
      <c r="D429" s="251"/>
      <c r="E429" s="251"/>
      <c r="F429" s="251"/>
      <c r="G429" s="251"/>
      <c r="H429" s="251"/>
      <c r="I429" s="251"/>
      <c r="J429" s="251"/>
      <c r="K429" s="253"/>
      <c r="L429" s="253"/>
      <c r="M429" s="253"/>
      <c r="N429" s="253"/>
      <c r="O429" s="253"/>
      <c r="P429" s="253"/>
      <c r="Q429" s="253"/>
      <c r="R429" s="253"/>
    </row>
    <row r="430" customFormat="false" ht="12.75" hidden="false" customHeight="false" outlineLevel="0" collapsed="false">
      <c r="C430" s="250"/>
      <c r="D430" s="251"/>
      <c r="E430" s="251"/>
      <c r="F430" s="251"/>
      <c r="G430" s="251"/>
      <c r="H430" s="251"/>
      <c r="I430" s="251"/>
      <c r="J430" s="251"/>
      <c r="K430" s="253"/>
      <c r="L430" s="253"/>
      <c r="M430" s="253"/>
      <c r="N430" s="253"/>
      <c r="O430" s="253"/>
      <c r="P430" s="253"/>
      <c r="Q430" s="253"/>
      <c r="R430" s="253"/>
    </row>
    <row r="431" customFormat="false" ht="12.75" hidden="false" customHeight="false" outlineLevel="0" collapsed="false">
      <c r="C431" s="250"/>
      <c r="D431" s="251"/>
      <c r="E431" s="251"/>
      <c r="F431" s="251"/>
      <c r="G431" s="251"/>
      <c r="H431" s="251"/>
      <c r="I431" s="251"/>
      <c r="J431" s="251"/>
      <c r="K431" s="253"/>
      <c r="L431" s="253"/>
      <c r="M431" s="253"/>
      <c r="N431" s="253"/>
      <c r="O431" s="253"/>
      <c r="P431" s="253"/>
      <c r="Q431" s="253"/>
      <c r="R431" s="253"/>
    </row>
    <row r="432" customFormat="false" ht="12.75" hidden="false" customHeight="false" outlineLevel="0" collapsed="false">
      <c r="C432" s="250"/>
      <c r="D432" s="251"/>
      <c r="E432" s="251"/>
      <c r="F432" s="251"/>
      <c r="G432" s="251"/>
      <c r="H432" s="251"/>
      <c r="I432" s="251"/>
      <c r="J432" s="251"/>
      <c r="K432" s="253"/>
      <c r="L432" s="253"/>
      <c r="M432" s="253"/>
      <c r="N432" s="253"/>
      <c r="O432" s="253"/>
      <c r="P432" s="253"/>
      <c r="Q432" s="253"/>
      <c r="R432" s="253"/>
    </row>
    <row r="433" customFormat="false" ht="12.75" hidden="false" customHeight="false" outlineLevel="0" collapsed="false">
      <c r="C433" s="250"/>
      <c r="D433" s="251"/>
      <c r="E433" s="251"/>
      <c r="F433" s="251"/>
      <c r="G433" s="251"/>
      <c r="H433" s="251"/>
      <c r="I433" s="251"/>
      <c r="J433" s="251"/>
      <c r="K433" s="253"/>
      <c r="L433" s="253"/>
      <c r="M433" s="253"/>
      <c r="N433" s="253"/>
      <c r="O433" s="253"/>
      <c r="P433" s="253"/>
      <c r="Q433" s="253"/>
      <c r="R433" s="253"/>
    </row>
    <row r="434" customFormat="false" ht="12.75" hidden="false" customHeight="false" outlineLevel="0" collapsed="false">
      <c r="C434" s="250"/>
      <c r="D434" s="251"/>
      <c r="E434" s="251"/>
      <c r="F434" s="251"/>
      <c r="G434" s="251"/>
      <c r="H434" s="251"/>
      <c r="I434" s="251"/>
      <c r="J434" s="251"/>
      <c r="K434" s="253"/>
      <c r="L434" s="253"/>
      <c r="M434" s="253"/>
      <c r="N434" s="253"/>
      <c r="O434" s="253"/>
      <c r="P434" s="253"/>
      <c r="Q434" s="253"/>
      <c r="R434" s="253"/>
    </row>
    <row r="435" customFormat="false" ht="12.75" hidden="false" customHeight="false" outlineLevel="0" collapsed="false">
      <c r="C435" s="250"/>
      <c r="D435" s="251"/>
      <c r="E435" s="251"/>
      <c r="F435" s="251"/>
      <c r="G435" s="251"/>
      <c r="H435" s="251"/>
      <c r="I435" s="251"/>
      <c r="J435" s="251"/>
      <c r="K435" s="253"/>
      <c r="L435" s="253"/>
      <c r="M435" s="253"/>
      <c r="N435" s="253"/>
      <c r="O435" s="253"/>
      <c r="P435" s="253"/>
      <c r="Q435" s="253"/>
      <c r="R435" s="253"/>
    </row>
    <row r="436" customFormat="false" ht="12.75" hidden="false" customHeight="false" outlineLevel="0" collapsed="false">
      <c r="C436" s="250"/>
      <c r="D436" s="251"/>
      <c r="E436" s="251"/>
      <c r="F436" s="251"/>
      <c r="G436" s="251"/>
      <c r="H436" s="251"/>
      <c r="I436" s="251"/>
      <c r="J436" s="251"/>
      <c r="K436" s="253"/>
      <c r="L436" s="253"/>
      <c r="M436" s="253"/>
      <c r="N436" s="253"/>
      <c r="O436" s="253"/>
      <c r="P436" s="253"/>
      <c r="Q436" s="253"/>
      <c r="R436" s="253"/>
    </row>
    <row r="437" customFormat="false" ht="12.75" hidden="false" customHeight="false" outlineLevel="0" collapsed="false">
      <c r="C437" s="250"/>
      <c r="D437" s="251"/>
      <c r="E437" s="251"/>
      <c r="F437" s="251"/>
      <c r="G437" s="251"/>
      <c r="H437" s="251"/>
      <c r="I437" s="251"/>
      <c r="J437" s="251"/>
      <c r="K437" s="253"/>
      <c r="L437" s="253"/>
      <c r="M437" s="253"/>
      <c r="N437" s="253"/>
      <c r="O437" s="253"/>
      <c r="P437" s="253"/>
      <c r="Q437" s="253"/>
      <c r="R437" s="253"/>
    </row>
    <row r="438" customFormat="false" ht="12.75" hidden="false" customHeight="false" outlineLevel="0" collapsed="false">
      <c r="C438" s="250"/>
      <c r="D438" s="251"/>
      <c r="E438" s="251"/>
      <c r="F438" s="251"/>
      <c r="G438" s="251"/>
      <c r="H438" s="251"/>
      <c r="I438" s="251"/>
      <c r="J438" s="251"/>
      <c r="K438" s="253"/>
      <c r="L438" s="253"/>
      <c r="M438" s="253"/>
      <c r="N438" s="253"/>
      <c r="O438" s="253"/>
      <c r="P438" s="253"/>
      <c r="Q438" s="253"/>
      <c r="R438" s="253"/>
    </row>
    <row r="439" customFormat="false" ht="12.75" hidden="false" customHeight="false" outlineLevel="0" collapsed="false">
      <c r="C439" s="250"/>
      <c r="D439" s="251"/>
      <c r="E439" s="251"/>
      <c r="F439" s="251"/>
      <c r="G439" s="251"/>
      <c r="H439" s="251"/>
      <c r="I439" s="251"/>
      <c r="J439" s="251"/>
      <c r="K439" s="253"/>
      <c r="L439" s="253"/>
      <c r="M439" s="253"/>
      <c r="N439" s="253"/>
      <c r="O439" s="253"/>
      <c r="P439" s="253"/>
      <c r="Q439" s="253"/>
      <c r="R439" s="253"/>
    </row>
    <row r="440" customFormat="false" ht="12.75" hidden="false" customHeight="false" outlineLevel="0" collapsed="false">
      <c r="C440" s="250"/>
      <c r="D440" s="251"/>
      <c r="E440" s="251"/>
      <c r="F440" s="251"/>
      <c r="G440" s="251"/>
      <c r="H440" s="251"/>
      <c r="I440" s="251"/>
      <c r="J440" s="251"/>
      <c r="K440" s="253"/>
      <c r="L440" s="253"/>
      <c r="M440" s="253"/>
      <c r="N440" s="253"/>
      <c r="O440" s="253"/>
      <c r="P440" s="253"/>
      <c r="Q440" s="253"/>
      <c r="R440" s="253"/>
    </row>
    <row r="441" customFormat="false" ht="12.75" hidden="false" customHeight="false" outlineLevel="0" collapsed="false">
      <c r="C441" s="250"/>
      <c r="D441" s="251"/>
      <c r="E441" s="251"/>
      <c r="F441" s="251"/>
      <c r="G441" s="251"/>
      <c r="H441" s="251"/>
      <c r="I441" s="251"/>
      <c r="J441" s="251"/>
      <c r="K441" s="253"/>
      <c r="L441" s="253"/>
      <c r="M441" s="253"/>
      <c r="N441" s="253"/>
      <c r="O441" s="253"/>
      <c r="P441" s="253"/>
      <c r="Q441" s="253"/>
      <c r="R441" s="253"/>
    </row>
    <row r="442" customFormat="false" ht="12.75" hidden="false" customHeight="false" outlineLevel="0" collapsed="false">
      <c r="C442" s="250"/>
      <c r="D442" s="251"/>
      <c r="E442" s="251"/>
      <c r="F442" s="251"/>
      <c r="G442" s="251"/>
      <c r="H442" s="251"/>
      <c r="I442" s="251"/>
      <c r="J442" s="251"/>
      <c r="K442" s="253"/>
      <c r="L442" s="253"/>
      <c r="M442" s="253"/>
      <c r="N442" s="253"/>
      <c r="O442" s="253"/>
      <c r="P442" s="253"/>
      <c r="Q442" s="253"/>
      <c r="R442" s="253"/>
    </row>
    <row r="443" customFormat="false" ht="12.75" hidden="false" customHeight="false" outlineLevel="0" collapsed="false">
      <c r="C443" s="250"/>
      <c r="D443" s="251"/>
      <c r="E443" s="251"/>
      <c r="F443" s="251"/>
      <c r="G443" s="251"/>
      <c r="H443" s="251"/>
      <c r="I443" s="251"/>
      <c r="J443" s="251"/>
      <c r="K443" s="253"/>
      <c r="L443" s="253"/>
      <c r="M443" s="253"/>
      <c r="N443" s="253"/>
      <c r="O443" s="253"/>
      <c r="P443" s="253"/>
      <c r="Q443" s="253"/>
      <c r="R443" s="253"/>
    </row>
    <row r="444" customFormat="false" ht="12.75" hidden="false" customHeight="false" outlineLevel="0" collapsed="false">
      <c r="C444" s="250"/>
      <c r="D444" s="251"/>
      <c r="E444" s="251"/>
      <c r="F444" s="251"/>
      <c r="G444" s="251"/>
      <c r="H444" s="251"/>
      <c r="I444" s="251"/>
      <c r="J444" s="251"/>
      <c r="K444" s="253"/>
      <c r="L444" s="253"/>
      <c r="M444" s="253"/>
      <c r="N444" s="253"/>
      <c r="O444" s="253"/>
      <c r="P444" s="253"/>
      <c r="Q444" s="253"/>
      <c r="R444" s="253"/>
    </row>
    <row r="445" customFormat="false" ht="12.75" hidden="false" customHeight="false" outlineLevel="0" collapsed="false">
      <c r="C445" s="250"/>
      <c r="D445" s="251"/>
      <c r="E445" s="251"/>
      <c r="F445" s="251"/>
      <c r="G445" s="251"/>
      <c r="H445" s="251"/>
      <c r="I445" s="251"/>
      <c r="J445" s="251"/>
      <c r="K445" s="253"/>
      <c r="L445" s="253"/>
      <c r="M445" s="253"/>
      <c r="N445" s="253"/>
      <c r="O445" s="253"/>
      <c r="P445" s="253"/>
      <c r="Q445" s="253"/>
      <c r="R445" s="253"/>
    </row>
    <row r="446" customFormat="false" ht="12.75" hidden="false" customHeight="false" outlineLevel="0" collapsed="false">
      <c r="C446" s="250"/>
      <c r="D446" s="251"/>
      <c r="E446" s="251"/>
      <c r="F446" s="251"/>
      <c r="G446" s="251"/>
      <c r="H446" s="251"/>
      <c r="I446" s="251"/>
      <c r="J446" s="251"/>
      <c r="K446" s="253"/>
      <c r="L446" s="253"/>
      <c r="M446" s="253"/>
      <c r="N446" s="253"/>
      <c r="O446" s="253"/>
      <c r="P446" s="253"/>
      <c r="Q446" s="253"/>
      <c r="R446" s="253"/>
    </row>
    <row r="447" customFormat="false" ht="12.75" hidden="false" customHeight="false" outlineLevel="0" collapsed="false">
      <c r="C447" s="250"/>
      <c r="D447" s="251"/>
      <c r="E447" s="251"/>
      <c r="F447" s="251"/>
      <c r="G447" s="251"/>
      <c r="H447" s="251"/>
      <c r="I447" s="251"/>
      <c r="J447" s="251"/>
      <c r="K447" s="253"/>
      <c r="L447" s="253"/>
      <c r="M447" s="253"/>
      <c r="N447" s="253"/>
      <c r="O447" s="253"/>
      <c r="P447" s="253"/>
      <c r="Q447" s="253"/>
      <c r="R447" s="253"/>
    </row>
    <row r="448" customFormat="false" ht="12.75" hidden="false" customHeight="false" outlineLevel="0" collapsed="false">
      <c r="C448" s="250"/>
      <c r="D448" s="251"/>
      <c r="E448" s="251"/>
      <c r="F448" s="251"/>
      <c r="G448" s="251"/>
      <c r="H448" s="251"/>
      <c r="I448" s="251"/>
      <c r="J448" s="251"/>
      <c r="K448" s="253"/>
      <c r="L448" s="253"/>
      <c r="M448" s="253"/>
      <c r="N448" s="253"/>
      <c r="O448" s="253"/>
      <c r="P448" s="253"/>
      <c r="Q448" s="253"/>
      <c r="R448" s="253"/>
    </row>
    <row r="449" customFormat="false" ht="12.75" hidden="false" customHeight="false" outlineLevel="0" collapsed="false">
      <c r="C449" s="250"/>
      <c r="D449" s="251"/>
      <c r="E449" s="251"/>
      <c r="F449" s="251"/>
      <c r="G449" s="251"/>
      <c r="H449" s="251"/>
      <c r="I449" s="251"/>
      <c r="J449" s="251"/>
      <c r="K449" s="253"/>
      <c r="L449" s="253"/>
      <c r="M449" s="253"/>
      <c r="N449" s="253"/>
      <c r="O449" s="253"/>
      <c r="P449" s="253"/>
      <c r="Q449" s="253"/>
      <c r="R449" s="253"/>
    </row>
    <row r="450" customFormat="false" ht="12.75" hidden="false" customHeight="false" outlineLevel="0" collapsed="false">
      <c r="C450" s="250"/>
      <c r="D450" s="251"/>
      <c r="E450" s="251"/>
      <c r="F450" s="251"/>
      <c r="G450" s="251"/>
      <c r="H450" s="251"/>
      <c r="I450" s="251"/>
      <c r="J450" s="251"/>
      <c r="K450" s="253"/>
      <c r="L450" s="253"/>
      <c r="M450" s="253"/>
      <c r="N450" s="253"/>
      <c r="O450" s="253"/>
      <c r="P450" s="253"/>
      <c r="Q450" s="253"/>
      <c r="R450" s="253"/>
    </row>
    <row r="451" customFormat="false" ht="12.75" hidden="false" customHeight="false" outlineLevel="0" collapsed="false">
      <c r="C451" s="250"/>
      <c r="D451" s="251"/>
      <c r="E451" s="251"/>
      <c r="F451" s="251"/>
      <c r="G451" s="251"/>
      <c r="H451" s="251"/>
      <c r="I451" s="251"/>
      <c r="J451" s="251"/>
      <c r="K451" s="253"/>
      <c r="L451" s="253"/>
      <c r="M451" s="253"/>
      <c r="N451" s="253"/>
      <c r="O451" s="253"/>
      <c r="P451" s="253"/>
      <c r="Q451" s="253"/>
      <c r="R451" s="253"/>
    </row>
    <row r="452" customFormat="false" ht="12.75" hidden="false" customHeight="false" outlineLevel="0" collapsed="false">
      <c r="C452" s="250"/>
      <c r="D452" s="251"/>
      <c r="E452" s="251"/>
      <c r="F452" s="251"/>
      <c r="G452" s="251"/>
      <c r="H452" s="251"/>
      <c r="I452" s="251"/>
      <c r="J452" s="251"/>
      <c r="K452" s="253"/>
      <c r="L452" s="253"/>
      <c r="M452" s="253"/>
      <c r="N452" s="253"/>
      <c r="O452" s="253"/>
      <c r="P452" s="253"/>
      <c r="Q452" s="253"/>
      <c r="R452" s="253"/>
    </row>
    <row r="453" customFormat="false" ht="12.75" hidden="false" customHeight="false" outlineLevel="0" collapsed="false">
      <c r="C453" s="250"/>
      <c r="D453" s="251"/>
      <c r="E453" s="251"/>
      <c r="F453" s="251"/>
      <c r="G453" s="251"/>
      <c r="H453" s="251"/>
      <c r="I453" s="251"/>
      <c r="J453" s="251"/>
      <c r="K453" s="253"/>
      <c r="L453" s="253"/>
      <c r="M453" s="253"/>
      <c r="N453" s="253"/>
      <c r="O453" s="253"/>
      <c r="P453" s="253"/>
      <c r="Q453" s="253"/>
      <c r="R453" s="253"/>
    </row>
    <row r="454" customFormat="false" ht="12.75" hidden="false" customHeight="false" outlineLevel="0" collapsed="false">
      <c r="C454" s="250"/>
      <c r="D454" s="251"/>
      <c r="E454" s="251"/>
      <c r="F454" s="251"/>
      <c r="G454" s="251"/>
      <c r="H454" s="251"/>
      <c r="I454" s="251"/>
      <c r="J454" s="251"/>
      <c r="K454" s="253"/>
      <c r="L454" s="253"/>
      <c r="M454" s="253"/>
      <c r="N454" s="253"/>
      <c r="O454" s="253"/>
      <c r="P454" s="253"/>
      <c r="Q454" s="253"/>
      <c r="R454" s="253"/>
    </row>
    <row r="455" customFormat="false" ht="12.75" hidden="false" customHeight="false" outlineLevel="0" collapsed="false">
      <c r="C455" s="250"/>
      <c r="D455" s="251"/>
      <c r="E455" s="251"/>
      <c r="F455" s="251"/>
      <c r="G455" s="251"/>
      <c r="H455" s="251"/>
      <c r="I455" s="251"/>
      <c r="J455" s="251"/>
      <c r="K455" s="253"/>
      <c r="L455" s="253"/>
      <c r="M455" s="253"/>
      <c r="N455" s="253"/>
      <c r="O455" s="253"/>
      <c r="P455" s="253"/>
      <c r="Q455" s="253"/>
      <c r="R455" s="253"/>
    </row>
    <row r="456" customFormat="false" ht="12.75" hidden="false" customHeight="false" outlineLevel="0" collapsed="false">
      <c r="C456" s="250"/>
      <c r="D456" s="251"/>
      <c r="E456" s="251"/>
      <c r="F456" s="251"/>
      <c r="G456" s="251"/>
      <c r="H456" s="251"/>
      <c r="I456" s="251"/>
      <c r="J456" s="251"/>
      <c r="K456" s="253"/>
      <c r="L456" s="253"/>
      <c r="M456" s="253"/>
      <c r="N456" s="253"/>
      <c r="O456" s="253"/>
      <c r="P456" s="253"/>
      <c r="Q456" s="253"/>
      <c r="R456" s="253"/>
    </row>
    <row r="457" customFormat="false" ht="12.75" hidden="false" customHeight="false" outlineLevel="0" collapsed="false">
      <c r="C457" s="250"/>
      <c r="D457" s="251"/>
      <c r="E457" s="251"/>
      <c r="F457" s="251"/>
      <c r="G457" s="251"/>
      <c r="H457" s="251"/>
      <c r="I457" s="251"/>
      <c r="J457" s="251"/>
      <c r="K457" s="253"/>
      <c r="L457" s="253"/>
      <c r="M457" s="253"/>
      <c r="N457" s="253"/>
      <c r="O457" s="253"/>
      <c r="P457" s="253"/>
      <c r="Q457" s="253"/>
      <c r="R457" s="253"/>
    </row>
    <row r="458" customFormat="false" ht="12.75" hidden="false" customHeight="false" outlineLevel="0" collapsed="false">
      <c r="C458" s="250"/>
      <c r="D458" s="251"/>
      <c r="E458" s="251"/>
      <c r="F458" s="251"/>
      <c r="G458" s="251"/>
      <c r="H458" s="251"/>
      <c r="I458" s="251"/>
      <c r="J458" s="251"/>
      <c r="K458" s="253"/>
      <c r="L458" s="253"/>
      <c r="M458" s="253"/>
      <c r="N458" s="253"/>
      <c r="O458" s="253"/>
      <c r="P458" s="253"/>
      <c r="Q458" s="253"/>
      <c r="R458" s="253"/>
    </row>
    <row r="459" customFormat="false" ht="12.75" hidden="false" customHeight="false" outlineLevel="0" collapsed="false">
      <c r="C459" s="250"/>
      <c r="D459" s="251"/>
      <c r="E459" s="251"/>
      <c r="F459" s="251"/>
      <c r="G459" s="251"/>
      <c r="H459" s="251"/>
      <c r="I459" s="251"/>
      <c r="J459" s="251"/>
      <c r="K459" s="253"/>
      <c r="L459" s="253"/>
      <c r="M459" s="253"/>
      <c r="N459" s="253"/>
      <c r="O459" s="253"/>
      <c r="P459" s="253"/>
      <c r="Q459" s="253"/>
      <c r="R459" s="253"/>
    </row>
    <row r="460" customFormat="false" ht="12.75" hidden="false" customHeight="false" outlineLevel="0" collapsed="false">
      <c r="C460" s="250"/>
      <c r="D460" s="251"/>
      <c r="E460" s="251"/>
      <c r="F460" s="251"/>
      <c r="G460" s="251"/>
      <c r="H460" s="251"/>
      <c r="I460" s="251"/>
      <c r="J460" s="251"/>
      <c r="K460" s="253"/>
      <c r="L460" s="253"/>
      <c r="M460" s="253"/>
      <c r="N460" s="253"/>
      <c r="O460" s="253"/>
      <c r="P460" s="253"/>
      <c r="Q460" s="253"/>
      <c r="R460" s="253"/>
    </row>
    <row r="461" customFormat="false" ht="12.75" hidden="false" customHeight="false" outlineLevel="0" collapsed="false">
      <c r="C461" s="250"/>
      <c r="D461" s="251"/>
      <c r="E461" s="251"/>
      <c r="F461" s="251"/>
      <c r="G461" s="251"/>
      <c r="H461" s="251"/>
      <c r="I461" s="251"/>
      <c r="J461" s="251"/>
      <c r="K461" s="253"/>
      <c r="L461" s="253"/>
      <c r="M461" s="253"/>
      <c r="N461" s="253"/>
      <c r="O461" s="253"/>
      <c r="P461" s="253"/>
      <c r="Q461" s="253"/>
      <c r="R461" s="253"/>
    </row>
    <row r="462" customFormat="false" ht="12.75" hidden="false" customHeight="false" outlineLevel="0" collapsed="false">
      <c r="C462" s="250"/>
      <c r="D462" s="251"/>
      <c r="E462" s="251"/>
      <c r="F462" s="251"/>
      <c r="G462" s="251"/>
      <c r="H462" s="251"/>
      <c r="I462" s="251"/>
      <c r="J462" s="251"/>
      <c r="K462" s="253"/>
      <c r="L462" s="253"/>
      <c r="M462" s="253"/>
      <c r="N462" s="253"/>
      <c r="O462" s="253"/>
      <c r="P462" s="253"/>
      <c r="Q462" s="253"/>
      <c r="R462" s="253"/>
    </row>
    <row r="463" customFormat="false" ht="12.75" hidden="false" customHeight="false" outlineLevel="0" collapsed="false">
      <c r="C463" s="250"/>
      <c r="D463" s="251"/>
      <c r="E463" s="251"/>
      <c r="F463" s="251"/>
      <c r="G463" s="251"/>
      <c r="H463" s="251"/>
      <c r="I463" s="251"/>
      <c r="J463" s="251"/>
      <c r="K463" s="253"/>
      <c r="L463" s="253"/>
      <c r="M463" s="253"/>
      <c r="N463" s="253"/>
      <c r="O463" s="253"/>
      <c r="P463" s="253"/>
      <c r="Q463" s="253"/>
      <c r="R463" s="253"/>
    </row>
    <row r="464" customFormat="false" ht="12.75" hidden="false" customHeight="false" outlineLevel="0" collapsed="false">
      <c r="C464" s="250"/>
      <c r="D464" s="251"/>
      <c r="E464" s="251"/>
      <c r="F464" s="251"/>
      <c r="G464" s="251"/>
      <c r="H464" s="251"/>
      <c r="I464" s="251"/>
      <c r="J464" s="251"/>
      <c r="K464" s="253"/>
      <c r="L464" s="253"/>
      <c r="M464" s="253"/>
      <c r="N464" s="253"/>
      <c r="O464" s="253"/>
      <c r="P464" s="253"/>
      <c r="Q464" s="253"/>
      <c r="R464" s="253"/>
    </row>
    <row r="465" customFormat="false" ht="12.75" hidden="false" customHeight="false" outlineLevel="0" collapsed="false">
      <c r="C465" s="250"/>
      <c r="D465" s="251"/>
      <c r="E465" s="251"/>
      <c r="F465" s="251"/>
      <c r="G465" s="251"/>
      <c r="H465" s="251"/>
      <c r="I465" s="251"/>
      <c r="J465" s="251"/>
      <c r="K465" s="253"/>
      <c r="L465" s="253"/>
      <c r="M465" s="253"/>
      <c r="N465" s="253"/>
      <c r="O465" s="253"/>
      <c r="P465" s="253"/>
      <c r="Q465" s="253"/>
      <c r="R465" s="253"/>
    </row>
    <row r="466" customFormat="false" ht="12.75" hidden="false" customHeight="false" outlineLevel="0" collapsed="false">
      <c r="C466" s="250"/>
      <c r="D466" s="251"/>
      <c r="E466" s="251"/>
      <c r="F466" s="251"/>
      <c r="G466" s="251"/>
      <c r="H466" s="251"/>
      <c r="I466" s="251"/>
      <c r="J466" s="251"/>
      <c r="K466" s="253"/>
      <c r="L466" s="253"/>
      <c r="M466" s="253"/>
      <c r="N466" s="253"/>
      <c r="O466" s="253"/>
      <c r="P466" s="253"/>
      <c r="Q466" s="253"/>
      <c r="R466" s="253"/>
    </row>
    <row r="467" customFormat="false" ht="12.75" hidden="false" customHeight="false" outlineLevel="0" collapsed="false">
      <c r="C467" s="250"/>
      <c r="D467" s="251"/>
      <c r="E467" s="251"/>
      <c r="F467" s="251"/>
      <c r="G467" s="251"/>
      <c r="H467" s="251"/>
      <c r="I467" s="251"/>
      <c r="J467" s="251"/>
      <c r="K467" s="253"/>
      <c r="L467" s="253"/>
      <c r="M467" s="253"/>
      <c r="N467" s="253"/>
      <c r="O467" s="253"/>
      <c r="P467" s="253"/>
      <c r="Q467" s="253"/>
      <c r="R467" s="253"/>
    </row>
    <row r="468" customFormat="false" ht="12.75" hidden="false" customHeight="false" outlineLevel="0" collapsed="false">
      <c r="C468" s="250"/>
      <c r="D468" s="251"/>
      <c r="E468" s="251"/>
      <c r="F468" s="251"/>
      <c r="G468" s="251"/>
      <c r="H468" s="251"/>
      <c r="I468" s="251"/>
      <c r="J468" s="251"/>
      <c r="K468" s="253"/>
      <c r="L468" s="253"/>
      <c r="M468" s="253"/>
      <c r="N468" s="253"/>
      <c r="O468" s="253"/>
      <c r="P468" s="253"/>
      <c r="Q468" s="253"/>
      <c r="R468" s="253"/>
    </row>
    <row r="469" customFormat="false" ht="12.75" hidden="false" customHeight="false" outlineLevel="0" collapsed="false">
      <c r="C469" s="250"/>
      <c r="D469" s="251"/>
      <c r="E469" s="251"/>
      <c r="F469" s="251"/>
      <c r="G469" s="251"/>
      <c r="H469" s="251"/>
      <c r="I469" s="251"/>
      <c r="J469" s="251"/>
      <c r="K469" s="253"/>
      <c r="L469" s="253"/>
      <c r="M469" s="253"/>
      <c r="N469" s="253"/>
      <c r="O469" s="253"/>
      <c r="P469" s="253"/>
      <c r="Q469" s="253"/>
      <c r="R469" s="253"/>
    </row>
    <row r="470" customFormat="false" ht="12.75" hidden="false" customHeight="false" outlineLevel="0" collapsed="false">
      <c r="C470" s="250"/>
      <c r="D470" s="251"/>
      <c r="E470" s="251"/>
      <c r="F470" s="251"/>
      <c r="G470" s="251"/>
      <c r="H470" s="251"/>
      <c r="I470" s="251"/>
      <c r="J470" s="251"/>
      <c r="K470" s="253"/>
      <c r="L470" s="253"/>
      <c r="M470" s="253"/>
      <c r="N470" s="253"/>
      <c r="O470" s="253"/>
      <c r="P470" s="253"/>
      <c r="Q470" s="253"/>
      <c r="R470" s="253"/>
    </row>
    <row r="471" customFormat="false" ht="12.75" hidden="false" customHeight="false" outlineLevel="0" collapsed="false">
      <c r="C471" s="250"/>
      <c r="D471" s="251"/>
      <c r="E471" s="251"/>
      <c r="F471" s="251"/>
      <c r="G471" s="251"/>
      <c r="H471" s="251"/>
      <c r="I471" s="251"/>
      <c r="J471" s="251"/>
      <c r="K471" s="253"/>
      <c r="L471" s="253"/>
      <c r="M471" s="253"/>
      <c r="N471" s="253"/>
      <c r="O471" s="253"/>
      <c r="P471" s="253"/>
      <c r="Q471" s="253"/>
      <c r="R471" s="253"/>
    </row>
    <row r="472" customFormat="false" ht="12.75" hidden="false" customHeight="false" outlineLevel="0" collapsed="false">
      <c r="C472" s="250"/>
      <c r="D472" s="251"/>
      <c r="E472" s="251"/>
      <c r="F472" s="251"/>
      <c r="G472" s="251"/>
      <c r="H472" s="251"/>
      <c r="I472" s="251"/>
      <c r="J472" s="251"/>
      <c r="K472" s="253"/>
      <c r="L472" s="253"/>
      <c r="M472" s="253"/>
      <c r="N472" s="253"/>
      <c r="O472" s="253"/>
      <c r="P472" s="253"/>
      <c r="Q472" s="253"/>
      <c r="R472" s="253"/>
    </row>
    <row r="473" customFormat="false" ht="12.75" hidden="false" customHeight="false" outlineLevel="0" collapsed="false">
      <c r="C473" s="250"/>
      <c r="D473" s="251"/>
      <c r="E473" s="251"/>
      <c r="F473" s="251"/>
      <c r="G473" s="251"/>
      <c r="H473" s="251"/>
      <c r="I473" s="251"/>
      <c r="J473" s="251"/>
      <c r="K473" s="253"/>
      <c r="L473" s="253"/>
      <c r="M473" s="253"/>
      <c r="N473" s="253"/>
      <c r="O473" s="253"/>
      <c r="P473" s="253"/>
      <c r="Q473" s="253"/>
      <c r="R473" s="253"/>
    </row>
    <row r="474" customFormat="false" ht="12.75" hidden="false" customHeight="false" outlineLevel="0" collapsed="false">
      <c r="C474" s="250"/>
      <c r="D474" s="251"/>
      <c r="E474" s="251"/>
      <c r="F474" s="251"/>
      <c r="G474" s="251"/>
      <c r="H474" s="251"/>
      <c r="I474" s="251"/>
      <c r="J474" s="251"/>
      <c r="K474" s="253"/>
      <c r="L474" s="253"/>
      <c r="M474" s="253"/>
      <c r="N474" s="253"/>
      <c r="O474" s="253"/>
      <c r="P474" s="253"/>
      <c r="Q474" s="253"/>
      <c r="R474" s="253"/>
    </row>
    <row r="475" customFormat="false" ht="12.75" hidden="false" customHeight="false" outlineLevel="0" collapsed="false">
      <c r="C475" s="250"/>
      <c r="D475" s="251"/>
      <c r="E475" s="251"/>
      <c r="F475" s="251"/>
      <c r="G475" s="251"/>
      <c r="H475" s="251"/>
      <c r="I475" s="251"/>
      <c r="J475" s="251"/>
      <c r="K475" s="253"/>
      <c r="L475" s="253"/>
      <c r="M475" s="253"/>
      <c r="N475" s="253"/>
      <c r="O475" s="253"/>
      <c r="P475" s="253"/>
      <c r="Q475" s="253"/>
      <c r="R475" s="253"/>
    </row>
    <row r="476" customFormat="false" ht="12.75" hidden="false" customHeight="false" outlineLevel="0" collapsed="false">
      <c r="C476" s="250"/>
      <c r="D476" s="251"/>
      <c r="E476" s="251"/>
      <c r="F476" s="251"/>
      <c r="G476" s="251"/>
      <c r="H476" s="251"/>
      <c r="I476" s="251"/>
      <c r="J476" s="251"/>
      <c r="K476" s="253"/>
      <c r="L476" s="253"/>
      <c r="M476" s="253"/>
      <c r="N476" s="253"/>
      <c r="O476" s="253"/>
      <c r="P476" s="253"/>
      <c r="Q476" s="253"/>
      <c r="R476" s="253"/>
    </row>
    <row r="477" customFormat="false" ht="12.75" hidden="false" customHeight="false" outlineLevel="0" collapsed="false">
      <c r="C477" s="250"/>
      <c r="D477" s="251"/>
      <c r="E477" s="251"/>
      <c r="F477" s="251"/>
      <c r="G477" s="251"/>
      <c r="H477" s="251"/>
      <c r="I477" s="251"/>
      <c r="J477" s="251"/>
      <c r="K477" s="253"/>
      <c r="L477" s="253"/>
      <c r="M477" s="253"/>
      <c r="N477" s="253"/>
      <c r="O477" s="253"/>
      <c r="P477" s="253"/>
      <c r="Q477" s="253"/>
      <c r="R477" s="253"/>
    </row>
    <row r="478" customFormat="false" ht="12.75" hidden="false" customHeight="false" outlineLevel="0" collapsed="false">
      <c r="C478" s="250"/>
      <c r="D478" s="251"/>
      <c r="E478" s="251"/>
      <c r="F478" s="251"/>
      <c r="G478" s="251"/>
      <c r="H478" s="251"/>
      <c r="I478" s="251"/>
      <c r="J478" s="251"/>
      <c r="K478" s="253"/>
      <c r="L478" s="253"/>
      <c r="M478" s="253"/>
      <c r="N478" s="253"/>
      <c r="O478" s="253"/>
      <c r="P478" s="253"/>
      <c r="Q478" s="253"/>
      <c r="R478" s="253"/>
    </row>
    <row r="479" customFormat="false" ht="12.75" hidden="false" customHeight="false" outlineLevel="0" collapsed="false">
      <c r="C479" s="250"/>
      <c r="D479" s="251"/>
      <c r="E479" s="251"/>
      <c r="F479" s="251"/>
      <c r="G479" s="251"/>
      <c r="H479" s="251"/>
      <c r="I479" s="251"/>
      <c r="J479" s="251"/>
      <c r="K479" s="253"/>
      <c r="L479" s="253"/>
      <c r="M479" s="253"/>
      <c r="N479" s="253"/>
      <c r="O479" s="253"/>
      <c r="P479" s="253"/>
      <c r="Q479" s="253"/>
      <c r="R479" s="253"/>
    </row>
    <row r="480" customFormat="false" ht="12.75" hidden="false" customHeight="false" outlineLevel="0" collapsed="false">
      <c r="C480" s="250"/>
      <c r="D480" s="251"/>
      <c r="E480" s="251"/>
      <c r="F480" s="251"/>
      <c r="G480" s="251"/>
      <c r="H480" s="251"/>
      <c r="I480" s="251"/>
      <c r="J480" s="251"/>
      <c r="K480" s="253"/>
      <c r="L480" s="253"/>
      <c r="M480" s="253"/>
      <c r="N480" s="253"/>
      <c r="O480" s="253"/>
      <c r="P480" s="253"/>
      <c r="Q480" s="253"/>
      <c r="R480" s="253"/>
    </row>
    <row r="481" customFormat="false" ht="12.75" hidden="false" customHeight="false" outlineLevel="0" collapsed="false">
      <c r="C481" s="250"/>
      <c r="D481" s="251"/>
      <c r="E481" s="251"/>
      <c r="F481" s="251"/>
      <c r="G481" s="251"/>
      <c r="H481" s="251"/>
      <c r="I481" s="251"/>
      <c r="J481" s="251"/>
      <c r="K481" s="253"/>
      <c r="L481" s="253"/>
      <c r="M481" s="253"/>
      <c r="N481" s="253"/>
      <c r="O481" s="253"/>
      <c r="P481" s="253"/>
      <c r="Q481" s="253"/>
      <c r="R481" s="253"/>
    </row>
    <row r="482" customFormat="false" ht="12.75" hidden="false" customHeight="false" outlineLevel="0" collapsed="false">
      <c r="C482" s="250"/>
      <c r="D482" s="251"/>
      <c r="E482" s="251"/>
      <c r="F482" s="251"/>
      <c r="G482" s="251"/>
      <c r="H482" s="251"/>
      <c r="I482" s="251"/>
      <c r="J482" s="251"/>
      <c r="K482" s="253"/>
      <c r="L482" s="253"/>
      <c r="M482" s="253"/>
      <c r="N482" s="253"/>
      <c r="O482" s="253"/>
      <c r="P482" s="253"/>
      <c r="Q482" s="253"/>
      <c r="R482" s="253"/>
    </row>
    <row r="483" customFormat="false" ht="12.75" hidden="false" customHeight="false" outlineLevel="0" collapsed="false">
      <c r="C483" s="250"/>
      <c r="D483" s="251"/>
      <c r="E483" s="251"/>
      <c r="F483" s="251"/>
      <c r="G483" s="251"/>
      <c r="H483" s="251"/>
      <c r="I483" s="251"/>
      <c r="J483" s="251"/>
      <c r="K483" s="253"/>
      <c r="L483" s="253"/>
      <c r="M483" s="253"/>
      <c r="N483" s="253"/>
      <c r="O483" s="253"/>
      <c r="P483" s="253"/>
      <c r="Q483" s="253"/>
      <c r="R483" s="253"/>
    </row>
    <row r="484" customFormat="false" ht="12.75" hidden="false" customHeight="false" outlineLevel="0" collapsed="false">
      <c r="C484" s="250"/>
      <c r="D484" s="251"/>
      <c r="E484" s="251"/>
      <c r="F484" s="251"/>
      <c r="G484" s="251"/>
      <c r="H484" s="251"/>
      <c r="I484" s="251"/>
      <c r="J484" s="251"/>
      <c r="K484" s="253"/>
      <c r="L484" s="253"/>
      <c r="M484" s="253"/>
      <c r="N484" s="253"/>
      <c r="O484" s="253"/>
      <c r="P484" s="253"/>
      <c r="Q484" s="253"/>
      <c r="R484" s="253"/>
    </row>
    <row r="485" customFormat="false" ht="12.75" hidden="false" customHeight="false" outlineLevel="0" collapsed="false">
      <c r="C485" s="250"/>
      <c r="D485" s="251"/>
      <c r="E485" s="251"/>
      <c r="F485" s="251"/>
      <c r="G485" s="251"/>
      <c r="H485" s="251"/>
      <c r="I485" s="251"/>
      <c r="J485" s="251"/>
      <c r="K485" s="253"/>
      <c r="L485" s="253"/>
      <c r="M485" s="253"/>
      <c r="N485" s="253"/>
      <c r="O485" s="253"/>
      <c r="P485" s="253"/>
      <c r="Q485" s="253"/>
      <c r="R485" s="253"/>
    </row>
    <row r="486" customFormat="false" ht="12.75" hidden="false" customHeight="false" outlineLevel="0" collapsed="false">
      <c r="C486" s="250"/>
      <c r="D486" s="251"/>
      <c r="E486" s="251"/>
      <c r="F486" s="251"/>
      <c r="G486" s="251"/>
      <c r="H486" s="251"/>
      <c r="I486" s="251"/>
      <c r="J486" s="251"/>
      <c r="K486" s="253"/>
      <c r="L486" s="253"/>
      <c r="M486" s="253"/>
      <c r="N486" s="253"/>
      <c r="O486" s="253"/>
      <c r="P486" s="253"/>
      <c r="Q486" s="253"/>
      <c r="R486" s="253"/>
    </row>
    <row r="487" customFormat="false" ht="12.75" hidden="false" customHeight="false" outlineLevel="0" collapsed="false">
      <c r="C487" s="250"/>
      <c r="D487" s="251"/>
      <c r="E487" s="251"/>
      <c r="F487" s="251"/>
      <c r="G487" s="251"/>
      <c r="H487" s="251"/>
      <c r="I487" s="251"/>
      <c r="J487" s="251"/>
      <c r="K487" s="253"/>
      <c r="L487" s="253"/>
      <c r="M487" s="253"/>
      <c r="N487" s="253"/>
      <c r="O487" s="253"/>
      <c r="P487" s="253"/>
      <c r="Q487" s="253"/>
      <c r="R487" s="253"/>
    </row>
    <row r="488" customFormat="false" ht="12.75" hidden="false" customHeight="false" outlineLevel="0" collapsed="false">
      <c r="C488" s="250"/>
      <c r="D488" s="251"/>
      <c r="E488" s="251"/>
      <c r="F488" s="251"/>
      <c r="G488" s="251"/>
      <c r="H488" s="251"/>
      <c r="I488" s="251"/>
      <c r="J488" s="251"/>
      <c r="K488" s="253"/>
      <c r="L488" s="253"/>
      <c r="M488" s="253"/>
      <c r="N488" s="253"/>
      <c r="O488" s="253"/>
      <c r="P488" s="253"/>
      <c r="Q488" s="253"/>
      <c r="R488" s="253"/>
    </row>
    <row r="489" customFormat="false" ht="12.75" hidden="false" customHeight="false" outlineLevel="0" collapsed="false">
      <c r="C489" s="250"/>
      <c r="D489" s="251"/>
      <c r="E489" s="251"/>
      <c r="F489" s="251"/>
      <c r="G489" s="251"/>
      <c r="H489" s="251"/>
      <c r="I489" s="251"/>
      <c r="J489" s="251"/>
      <c r="K489" s="253"/>
      <c r="L489" s="253"/>
      <c r="M489" s="253"/>
      <c r="N489" s="253"/>
      <c r="O489" s="253"/>
      <c r="P489" s="253"/>
      <c r="Q489" s="253"/>
      <c r="R489" s="253"/>
    </row>
    <row r="490" customFormat="false" ht="12.75" hidden="false" customHeight="false" outlineLevel="0" collapsed="false">
      <c r="C490" s="250"/>
      <c r="D490" s="251"/>
      <c r="E490" s="251"/>
      <c r="F490" s="251"/>
      <c r="G490" s="251"/>
      <c r="H490" s="251"/>
      <c r="I490" s="251"/>
      <c r="J490" s="251"/>
      <c r="K490" s="253"/>
      <c r="L490" s="253"/>
      <c r="M490" s="253"/>
      <c r="N490" s="253"/>
      <c r="O490" s="253"/>
      <c r="P490" s="253"/>
      <c r="Q490" s="253"/>
      <c r="R490" s="253"/>
    </row>
    <row r="491" customFormat="false" ht="12.75" hidden="false" customHeight="false" outlineLevel="0" collapsed="false">
      <c r="C491" s="250"/>
      <c r="D491" s="251"/>
      <c r="E491" s="251"/>
      <c r="F491" s="251"/>
      <c r="G491" s="251"/>
      <c r="H491" s="251"/>
      <c r="I491" s="251"/>
      <c r="J491" s="251"/>
      <c r="K491" s="253"/>
      <c r="L491" s="253"/>
      <c r="M491" s="253"/>
      <c r="N491" s="253"/>
      <c r="O491" s="253"/>
      <c r="P491" s="253"/>
      <c r="Q491" s="253"/>
      <c r="R491" s="253"/>
    </row>
    <row r="492" customFormat="false" ht="12.75" hidden="false" customHeight="false" outlineLevel="0" collapsed="false">
      <c r="C492" s="250"/>
      <c r="D492" s="251"/>
      <c r="E492" s="251"/>
      <c r="F492" s="251"/>
      <c r="G492" s="251"/>
      <c r="H492" s="251"/>
      <c r="I492" s="251"/>
      <c r="J492" s="251"/>
      <c r="K492" s="253"/>
      <c r="L492" s="253"/>
      <c r="M492" s="253"/>
      <c r="N492" s="253"/>
      <c r="O492" s="253"/>
      <c r="P492" s="253"/>
      <c r="Q492" s="253"/>
      <c r="R492" s="253"/>
    </row>
    <row r="493" customFormat="false" ht="12.75" hidden="false" customHeight="false" outlineLevel="0" collapsed="false">
      <c r="C493" s="250"/>
      <c r="D493" s="251"/>
      <c r="E493" s="251"/>
      <c r="F493" s="251"/>
      <c r="G493" s="251"/>
      <c r="H493" s="251"/>
      <c r="I493" s="251"/>
      <c r="J493" s="251"/>
      <c r="K493" s="253"/>
      <c r="L493" s="253"/>
      <c r="M493" s="253"/>
      <c r="N493" s="253"/>
      <c r="O493" s="253"/>
      <c r="P493" s="253"/>
      <c r="Q493" s="253"/>
      <c r="R493" s="253"/>
    </row>
    <row r="494" customFormat="false" ht="12.75" hidden="false" customHeight="false" outlineLevel="0" collapsed="false">
      <c r="C494" s="250"/>
      <c r="D494" s="251"/>
      <c r="E494" s="251"/>
      <c r="F494" s="251"/>
      <c r="G494" s="251"/>
      <c r="H494" s="251"/>
      <c r="I494" s="251"/>
      <c r="J494" s="251"/>
      <c r="K494" s="253"/>
      <c r="L494" s="253"/>
      <c r="M494" s="253"/>
      <c r="N494" s="253"/>
      <c r="O494" s="253"/>
      <c r="P494" s="253"/>
      <c r="Q494" s="253"/>
      <c r="R494" s="253"/>
    </row>
    <row r="495" customFormat="false" ht="12.75" hidden="false" customHeight="false" outlineLevel="0" collapsed="false">
      <c r="C495" s="250"/>
      <c r="D495" s="251"/>
      <c r="E495" s="251"/>
      <c r="F495" s="251"/>
      <c r="G495" s="251"/>
      <c r="H495" s="251"/>
      <c r="I495" s="251"/>
      <c r="J495" s="251"/>
      <c r="K495" s="253"/>
      <c r="L495" s="253"/>
      <c r="M495" s="253"/>
      <c r="N495" s="253"/>
      <c r="O495" s="253"/>
      <c r="P495" s="253"/>
      <c r="Q495" s="253"/>
      <c r="R495" s="253"/>
    </row>
    <row r="496" customFormat="false" ht="12.75" hidden="false" customHeight="false" outlineLevel="0" collapsed="false">
      <c r="C496" s="250"/>
      <c r="D496" s="251"/>
      <c r="E496" s="251"/>
      <c r="F496" s="251"/>
      <c r="G496" s="251"/>
      <c r="H496" s="251"/>
      <c r="I496" s="251"/>
      <c r="J496" s="251"/>
      <c r="K496" s="253"/>
      <c r="L496" s="253"/>
      <c r="M496" s="253"/>
      <c r="N496" s="253"/>
      <c r="O496" s="253"/>
      <c r="P496" s="253"/>
      <c r="Q496" s="253"/>
      <c r="R496" s="253"/>
    </row>
    <row r="497" customFormat="false" ht="12.75" hidden="false" customHeight="false" outlineLevel="0" collapsed="false">
      <c r="C497" s="250"/>
      <c r="D497" s="251"/>
      <c r="E497" s="251"/>
      <c r="F497" s="251"/>
      <c r="G497" s="251"/>
      <c r="H497" s="251"/>
      <c r="I497" s="251"/>
      <c r="J497" s="251"/>
      <c r="K497" s="253"/>
      <c r="L497" s="253"/>
      <c r="M497" s="253"/>
      <c r="N497" s="253"/>
      <c r="O497" s="253"/>
      <c r="P497" s="253"/>
      <c r="Q497" s="253"/>
      <c r="R497" s="253"/>
    </row>
    <row r="498" customFormat="false" ht="12.75" hidden="false" customHeight="false" outlineLevel="0" collapsed="false">
      <c r="C498" s="250"/>
      <c r="D498" s="251"/>
      <c r="E498" s="251"/>
      <c r="F498" s="251"/>
      <c r="G498" s="251"/>
      <c r="H498" s="251"/>
      <c r="I498" s="251"/>
      <c r="J498" s="251"/>
      <c r="K498" s="253"/>
      <c r="L498" s="253"/>
      <c r="M498" s="253"/>
      <c r="N498" s="253"/>
      <c r="O498" s="253"/>
      <c r="P498" s="253"/>
      <c r="Q498" s="253"/>
      <c r="R498" s="253"/>
    </row>
    <row r="499" customFormat="false" ht="12.75" hidden="false" customHeight="false" outlineLevel="0" collapsed="false">
      <c r="C499" s="250"/>
      <c r="D499" s="251"/>
      <c r="E499" s="251"/>
      <c r="F499" s="251"/>
      <c r="G499" s="251"/>
      <c r="H499" s="251"/>
      <c r="I499" s="251"/>
      <c r="J499" s="251"/>
      <c r="K499" s="253"/>
      <c r="L499" s="253"/>
      <c r="M499" s="253"/>
      <c r="N499" s="253"/>
      <c r="O499" s="253"/>
      <c r="P499" s="253"/>
      <c r="Q499" s="253"/>
      <c r="R499" s="253"/>
    </row>
    <row r="500" customFormat="false" ht="12.75" hidden="false" customHeight="false" outlineLevel="0" collapsed="false">
      <c r="C500" s="250"/>
      <c r="D500" s="251"/>
      <c r="E500" s="251"/>
      <c r="F500" s="251"/>
      <c r="G500" s="251"/>
      <c r="H500" s="251"/>
      <c r="I500" s="251"/>
      <c r="J500" s="251"/>
      <c r="K500" s="253"/>
      <c r="L500" s="253"/>
      <c r="M500" s="253"/>
      <c r="N500" s="253"/>
      <c r="O500" s="253"/>
      <c r="P500" s="253"/>
      <c r="Q500" s="253"/>
      <c r="R500" s="253"/>
    </row>
    <row r="501" customFormat="false" ht="12.75" hidden="false" customHeight="false" outlineLevel="0" collapsed="false">
      <c r="C501" s="250"/>
      <c r="D501" s="251"/>
      <c r="E501" s="251"/>
      <c r="F501" s="251"/>
      <c r="G501" s="251"/>
      <c r="H501" s="251"/>
      <c r="I501" s="251"/>
      <c r="J501" s="251"/>
      <c r="K501" s="253"/>
      <c r="L501" s="253"/>
      <c r="M501" s="253"/>
      <c r="N501" s="253"/>
      <c r="O501" s="253"/>
      <c r="P501" s="253"/>
      <c r="Q501" s="253"/>
      <c r="R501" s="253"/>
    </row>
    <row r="502" customFormat="false" ht="12.75" hidden="false" customHeight="false" outlineLevel="0" collapsed="false">
      <c r="C502" s="250"/>
      <c r="D502" s="251"/>
      <c r="E502" s="251"/>
      <c r="F502" s="251"/>
      <c r="G502" s="251"/>
      <c r="H502" s="251"/>
      <c r="I502" s="251"/>
      <c r="J502" s="251"/>
      <c r="K502" s="253"/>
      <c r="L502" s="253"/>
      <c r="M502" s="253"/>
      <c r="N502" s="253"/>
      <c r="O502" s="253"/>
      <c r="P502" s="253"/>
      <c r="Q502" s="253"/>
      <c r="R502" s="253"/>
    </row>
    <row r="503" customFormat="false" ht="12.75" hidden="false" customHeight="false" outlineLevel="0" collapsed="false">
      <c r="C503" s="250"/>
      <c r="D503" s="251"/>
      <c r="E503" s="251"/>
      <c r="F503" s="251"/>
      <c r="G503" s="251"/>
      <c r="H503" s="251"/>
      <c r="I503" s="251"/>
      <c r="J503" s="251"/>
      <c r="K503" s="253"/>
      <c r="L503" s="253"/>
      <c r="M503" s="253"/>
      <c r="N503" s="253"/>
      <c r="O503" s="253"/>
      <c r="P503" s="253"/>
      <c r="Q503" s="253"/>
      <c r="R503" s="253"/>
    </row>
    <row r="504" customFormat="false" ht="12.75" hidden="false" customHeight="false" outlineLevel="0" collapsed="false">
      <c r="C504" s="250"/>
      <c r="D504" s="251"/>
      <c r="E504" s="251"/>
      <c r="F504" s="251"/>
      <c r="G504" s="251"/>
      <c r="H504" s="251"/>
      <c r="I504" s="251"/>
      <c r="J504" s="251"/>
      <c r="K504" s="253"/>
      <c r="L504" s="253"/>
      <c r="M504" s="253"/>
      <c r="N504" s="253"/>
      <c r="O504" s="253"/>
      <c r="P504" s="253"/>
      <c r="Q504" s="253"/>
      <c r="R504" s="253"/>
    </row>
    <row r="505" customFormat="false" ht="12.75" hidden="false" customHeight="false" outlineLevel="0" collapsed="false">
      <c r="C505" s="250"/>
      <c r="D505" s="251"/>
      <c r="E505" s="251"/>
      <c r="F505" s="251"/>
      <c r="G505" s="251"/>
      <c r="H505" s="251"/>
      <c r="I505" s="251"/>
      <c r="J505" s="251"/>
      <c r="K505" s="253"/>
      <c r="L505" s="253"/>
      <c r="M505" s="253"/>
      <c r="N505" s="253"/>
      <c r="O505" s="253"/>
      <c r="P505" s="253"/>
      <c r="Q505" s="253"/>
      <c r="R505" s="253"/>
    </row>
    <row r="506" customFormat="false" ht="12.75" hidden="false" customHeight="false" outlineLevel="0" collapsed="false">
      <c r="C506" s="250"/>
      <c r="D506" s="251"/>
      <c r="E506" s="251"/>
      <c r="F506" s="251"/>
      <c r="G506" s="251"/>
      <c r="H506" s="251"/>
      <c r="I506" s="251"/>
      <c r="J506" s="251"/>
      <c r="K506" s="253"/>
      <c r="L506" s="253"/>
      <c r="M506" s="253"/>
      <c r="N506" s="253"/>
      <c r="O506" s="253"/>
      <c r="P506" s="253"/>
      <c r="Q506" s="253"/>
      <c r="R506" s="253"/>
    </row>
    <row r="507" customFormat="false" ht="12.75" hidden="false" customHeight="false" outlineLevel="0" collapsed="false">
      <c r="C507" s="250"/>
      <c r="D507" s="251"/>
      <c r="E507" s="251"/>
      <c r="F507" s="251"/>
      <c r="G507" s="251"/>
      <c r="H507" s="251"/>
      <c r="I507" s="251"/>
      <c r="J507" s="251"/>
      <c r="K507" s="253"/>
      <c r="L507" s="253"/>
      <c r="M507" s="253"/>
      <c r="N507" s="253"/>
      <c r="O507" s="253"/>
      <c r="P507" s="253"/>
      <c r="Q507" s="253"/>
      <c r="R507" s="253"/>
    </row>
    <row r="508" customFormat="false" ht="12.75" hidden="false" customHeight="false" outlineLevel="0" collapsed="false">
      <c r="C508" s="250"/>
      <c r="D508" s="251"/>
      <c r="E508" s="251"/>
      <c r="F508" s="251"/>
      <c r="G508" s="251"/>
      <c r="H508" s="251"/>
      <c r="I508" s="251"/>
      <c r="J508" s="251"/>
      <c r="K508" s="253"/>
      <c r="L508" s="253"/>
      <c r="M508" s="253"/>
      <c r="N508" s="253"/>
      <c r="O508" s="253"/>
      <c r="P508" s="253"/>
      <c r="Q508" s="253"/>
      <c r="R508" s="253"/>
    </row>
    <row r="509" customFormat="false" ht="12.75" hidden="false" customHeight="false" outlineLevel="0" collapsed="false">
      <c r="C509" s="250"/>
      <c r="D509" s="251"/>
      <c r="E509" s="251"/>
      <c r="F509" s="251"/>
      <c r="G509" s="251"/>
      <c r="H509" s="251"/>
      <c r="I509" s="251"/>
      <c r="J509" s="251"/>
      <c r="K509" s="253"/>
      <c r="L509" s="253"/>
      <c r="M509" s="253"/>
      <c r="N509" s="253"/>
      <c r="O509" s="253"/>
      <c r="P509" s="253"/>
      <c r="Q509" s="253"/>
      <c r="R509" s="253"/>
    </row>
    <row r="510" customFormat="false" ht="12.75" hidden="false" customHeight="false" outlineLevel="0" collapsed="false">
      <c r="C510" s="250"/>
      <c r="D510" s="251"/>
      <c r="E510" s="251"/>
      <c r="F510" s="251"/>
      <c r="G510" s="251"/>
      <c r="H510" s="251"/>
      <c r="I510" s="251"/>
      <c r="J510" s="251"/>
      <c r="K510" s="253"/>
      <c r="L510" s="253"/>
      <c r="M510" s="253"/>
      <c r="N510" s="253"/>
      <c r="O510" s="253"/>
      <c r="P510" s="253"/>
      <c r="Q510" s="253"/>
      <c r="R510" s="253"/>
    </row>
    <row r="511" customFormat="false" ht="12.75" hidden="false" customHeight="false" outlineLevel="0" collapsed="false">
      <c r="C511" s="250"/>
      <c r="D511" s="251"/>
      <c r="E511" s="251"/>
      <c r="F511" s="251"/>
      <c r="G511" s="251"/>
      <c r="H511" s="251"/>
      <c r="I511" s="251"/>
      <c r="J511" s="251"/>
      <c r="K511" s="253"/>
      <c r="L511" s="253"/>
      <c r="M511" s="253"/>
      <c r="N511" s="253"/>
      <c r="O511" s="253"/>
      <c r="P511" s="253"/>
      <c r="Q511" s="253"/>
      <c r="R511" s="253"/>
    </row>
    <row r="512" customFormat="false" ht="12.75" hidden="false" customHeight="false" outlineLevel="0" collapsed="false">
      <c r="C512" s="250"/>
      <c r="D512" s="251"/>
      <c r="E512" s="251"/>
      <c r="F512" s="251"/>
      <c r="G512" s="251"/>
      <c r="H512" s="251"/>
      <c r="I512" s="251"/>
      <c r="J512" s="251"/>
      <c r="K512" s="253"/>
      <c r="L512" s="253"/>
      <c r="M512" s="253"/>
      <c r="N512" s="253"/>
      <c r="O512" s="253"/>
      <c r="P512" s="253"/>
      <c r="Q512" s="253"/>
      <c r="R512" s="253"/>
    </row>
    <row r="513" customFormat="false" ht="12.75" hidden="false" customHeight="false" outlineLevel="0" collapsed="false">
      <c r="C513" s="250"/>
      <c r="D513" s="251"/>
      <c r="E513" s="251"/>
      <c r="F513" s="251"/>
      <c r="G513" s="251"/>
      <c r="H513" s="251"/>
      <c r="I513" s="251"/>
      <c r="J513" s="251"/>
      <c r="K513" s="253"/>
      <c r="L513" s="253"/>
      <c r="M513" s="253"/>
      <c r="N513" s="253"/>
      <c r="O513" s="253"/>
      <c r="P513" s="253"/>
      <c r="Q513" s="253"/>
      <c r="R513" s="253"/>
    </row>
    <row r="514" customFormat="false" ht="12.75" hidden="false" customHeight="false" outlineLevel="0" collapsed="false">
      <c r="C514" s="250"/>
      <c r="D514" s="251"/>
      <c r="E514" s="251"/>
      <c r="F514" s="251"/>
      <c r="G514" s="251"/>
      <c r="H514" s="251"/>
      <c r="I514" s="251"/>
      <c r="J514" s="251"/>
      <c r="K514" s="253"/>
      <c r="L514" s="253"/>
      <c r="M514" s="253"/>
      <c r="N514" s="253"/>
      <c r="O514" s="253"/>
      <c r="P514" s="253"/>
      <c r="Q514" s="253"/>
      <c r="R514" s="253"/>
    </row>
    <row r="515" customFormat="false" ht="12.75" hidden="false" customHeight="false" outlineLevel="0" collapsed="false">
      <c r="C515" s="250"/>
      <c r="D515" s="251"/>
      <c r="E515" s="251"/>
      <c r="F515" s="251"/>
      <c r="G515" s="251"/>
      <c r="H515" s="251"/>
      <c r="I515" s="251"/>
      <c r="J515" s="251"/>
      <c r="K515" s="253"/>
      <c r="L515" s="253"/>
      <c r="M515" s="253"/>
      <c r="N515" s="253"/>
      <c r="O515" s="253"/>
      <c r="P515" s="253"/>
      <c r="Q515" s="253"/>
      <c r="R515" s="253"/>
    </row>
    <row r="516" customFormat="false" ht="12.75" hidden="false" customHeight="false" outlineLevel="0" collapsed="false">
      <c r="C516" s="250"/>
      <c r="D516" s="251"/>
      <c r="E516" s="251"/>
      <c r="F516" s="251"/>
      <c r="G516" s="251"/>
      <c r="H516" s="251"/>
      <c r="I516" s="251"/>
      <c r="J516" s="251"/>
      <c r="K516" s="253"/>
      <c r="L516" s="253"/>
      <c r="M516" s="253"/>
      <c r="N516" s="253"/>
      <c r="O516" s="253"/>
      <c r="P516" s="253"/>
      <c r="Q516" s="253"/>
      <c r="R516" s="253"/>
    </row>
    <row r="517" customFormat="false" ht="12.75" hidden="false" customHeight="false" outlineLevel="0" collapsed="false">
      <c r="C517" s="250"/>
      <c r="D517" s="251"/>
      <c r="E517" s="251"/>
      <c r="F517" s="251"/>
      <c r="G517" s="251"/>
      <c r="H517" s="251"/>
      <c r="I517" s="251"/>
      <c r="J517" s="251"/>
      <c r="K517" s="253"/>
      <c r="L517" s="253"/>
      <c r="M517" s="253"/>
      <c r="N517" s="253"/>
      <c r="O517" s="253"/>
      <c r="P517" s="253"/>
      <c r="Q517" s="253"/>
      <c r="R517" s="253"/>
    </row>
    <row r="518" customFormat="false" ht="12.75" hidden="false" customHeight="false" outlineLevel="0" collapsed="false">
      <c r="C518" s="250"/>
      <c r="D518" s="251"/>
      <c r="E518" s="251"/>
      <c r="F518" s="251"/>
      <c r="G518" s="251"/>
      <c r="H518" s="251"/>
      <c r="I518" s="251"/>
      <c r="J518" s="251"/>
      <c r="K518" s="253"/>
      <c r="L518" s="253"/>
      <c r="M518" s="253"/>
      <c r="N518" s="253"/>
      <c r="O518" s="253"/>
      <c r="P518" s="253"/>
      <c r="Q518" s="253"/>
      <c r="R518" s="253"/>
    </row>
    <row r="519" customFormat="false" ht="12.75" hidden="false" customHeight="false" outlineLevel="0" collapsed="false">
      <c r="C519" s="250"/>
      <c r="D519" s="251"/>
      <c r="E519" s="251"/>
      <c r="F519" s="251"/>
      <c r="G519" s="251"/>
      <c r="H519" s="251"/>
      <c r="I519" s="251"/>
      <c r="J519" s="251"/>
      <c r="K519" s="253"/>
      <c r="L519" s="253"/>
      <c r="M519" s="253"/>
      <c r="N519" s="253"/>
      <c r="O519" s="253"/>
      <c r="P519" s="253"/>
      <c r="Q519" s="253"/>
      <c r="R519" s="253"/>
    </row>
    <row r="520" customFormat="false" ht="12.75" hidden="false" customHeight="false" outlineLevel="0" collapsed="false">
      <c r="C520" s="250"/>
      <c r="D520" s="251"/>
      <c r="E520" s="251"/>
      <c r="F520" s="251"/>
      <c r="G520" s="251"/>
      <c r="H520" s="251"/>
      <c r="I520" s="251"/>
      <c r="J520" s="251"/>
      <c r="K520" s="253"/>
      <c r="L520" s="253"/>
      <c r="M520" s="253"/>
      <c r="N520" s="253"/>
      <c r="O520" s="253"/>
      <c r="P520" s="253"/>
      <c r="Q520" s="253"/>
      <c r="R520" s="253"/>
    </row>
    <row r="521" customFormat="false" ht="12.75" hidden="false" customHeight="false" outlineLevel="0" collapsed="false">
      <c r="C521" s="250"/>
      <c r="D521" s="251"/>
      <c r="E521" s="251"/>
      <c r="F521" s="251"/>
      <c r="G521" s="251"/>
      <c r="H521" s="251"/>
      <c r="I521" s="251"/>
      <c r="J521" s="251"/>
      <c r="K521" s="253"/>
      <c r="L521" s="253"/>
      <c r="M521" s="253"/>
      <c r="N521" s="253"/>
      <c r="O521" s="253"/>
      <c r="P521" s="253"/>
      <c r="Q521" s="253"/>
      <c r="R521" s="253"/>
    </row>
    <row r="522" customFormat="false" ht="12.75" hidden="false" customHeight="false" outlineLevel="0" collapsed="false">
      <c r="C522" s="250"/>
      <c r="D522" s="251"/>
      <c r="E522" s="251"/>
      <c r="F522" s="251"/>
      <c r="G522" s="251"/>
      <c r="H522" s="251"/>
      <c r="I522" s="251"/>
      <c r="J522" s="251"/>
      <c r="K522" s="253"/>
      <c r="L522" s="253"/>
      <c r="M522" s="253"/>
      <c r="N522" s="253"/>
      <c r="O522" s="253"/>
      <c r="P522" s="253"/>
      <c r="Q522" s="253"/>
      <c r="R522" s="253"/>
    </row>
    <row r="523" customFormat="false" ht="12.75" hidden="false" customHeight="false" outlineLevel="0" collapsed="false">
      <c r="C523" s="250"/>
      <c r="D523" s="251"/>
      <c r="E523" s="251"/>
      <c r="F523" s="251"/>
      <c r="G523" s="251"/>
      <c r="H523" s="251"/>
      <c r="I523" s="251"/>
      <c r="J523" s="251"/>
      <c r="K523" s="253"/>
      <c r="L523" s="253"/>
      <c r="M523" s="253"/>
      <c r="N523" s="253"/>
      <c r="O523" s="253"/>
      <c r="P523" s="253"/>
      <c r="Q523" s="253"/>
      <c r="R523" s="253"/>
    </row>
    <row r="524" customFormat="false" ht="12.75" hidden="false" customHeight="false" outlineLevel="0" collapsed="false">
      <c r="C524" s="250"/>
      <c r="D524" s="251"/>
      <c r="E524" s="251"/>
      <c r="F524" s="251"/>
      <c r="G524" s="251"/>
      <c r="H524" s="251"/>
      <c r="I524" s="251"/>
      <c r="J524" s="251"/>
      <c r="K524" s="253"/>
      <c r="L524" s="253"/>
      <c r="M524" s="253"/>
      <c r="N524" s="253"/>
      <c r="O524" s="253"/>
      <c r="P524" s="253"/>
      <c r="Q524" s="253"/>
      <c r="R524" s="253"/>
    </row>
    <row r="525" customFormat="false" ht="12.75" hidden="false" customHeight="false" outlineLevel="0" collapsed="false">
      <c r="C525" s="250"/>
      <c r="D525" s="251"/>
      <c r="E525" s="251"/>
      <c r="F525" s="251"/>
      <c r="G525" s="251"/>
      <c r="H525" s="251"/>
      <c r="I525" s="251"/>
      <c r="J525" s="251"/>
      <c r="K525" s="253"/>
      <c r="L525" s="253"/>
      <c r="M525" s="253"/>
      <c r="N525" s="253"/>
      <c r="O525" s="253"/>
      <c r="P525" s="253"/>
      <c r="Q525" s="253"/>
      <c r="R525" s="253"/>
    </row>
    <row r="526" customFormat="false" ht="12.75" hidden="false" customHeight="false" outlineLevel="0" collapsed="false">
      <c r="C526" s="250"/>
      <c r="D526" s="251"/>
      <c r="E526" s="251"/>
      <c r="F526" s="251"/>
      <c r="G526" s="251"/>
      <c r="H526" s="251"/>
      <c r="I526" s="251"/>
      <c r="J526" s="251"/>
      <c r="K526" s="253"/>
      <c r="L526" s="253"/>
      <c r="M526" s="253"/>
      <c r="N526" s="253"/>
      <c r="O526" s="253"/>
      <c r="P526" s="253"/>
      <c r="Q526" s="253"/>
      <c r="R526" s="253"/>
    </row>
    <row r="527" customFormat="false" ht="12.75" hidden="false" customHeight="false" outlineLevel="0" collapsed="false">
      <c r="C527" s="250"/>
      <c r="D527" s="251"/>
      <c r="E527" s="251"/>
      <c r="F527" s="251"/>
      <c r="G527" s="251"/>
      <c r="H527" s="251"/>
      <c r="I527" s="251"/>
      <c r="J527" s="251"/>
      <c r="K527" s="253"/>
      <c r="L527" s="253"/>
      <c r="M527" s="253"/>
      <c r="N527" s="253"/>
      <c r="O527" s="253"/>
      <c r="P527" s="253"/>
      <c r="Q527" s="253"/>
      <c r="R527" s="253"/>
    </row>
    <row r="528" customFormat="false" ht="12.75" hidden="false" customHeight="false" outlineLevel="0" collapsed="false">
      <c r="C528" s="250"/>
      <c r="D528" s="251"/>
      <c r="E528" s="251"/>
      <c r="F528" s="251"/>
      <c r="G528" s="251"/>
      <c r="H528" s="251"/>
      <c r="I528" s="251"/>
      <c r="J528" s="251"/>
      <c r="K528" s="253"/>
      <c r="L528" s="253"/>
      <c r="M528" s="253"/>
      <c r="N528" s="253"/>
      <c r="O528" s="253"/>
      <c r="P528" s="253"/>
      <c r="Q528" s="253"/>
      <c r="R528" s="253"/>
    </row>
    <row r="529" customFormat="false" ht="12.75" hidden="false" customHeight="false" outlineLevel="0" collapsed="false">
      <c r="C529" s="250"/>
      <c r="D529" s="251"/>
      <c r="E529" s="251"/>
      <c r="F529" s="251"/>
      <c r="G529" s="251"/>
      <c r="H529" s="251"/>
      <c r="I529" s="251"/>
      <c r="J529" s="251"/>
      <c r="K529" s="253"/>
      <c r="L529" s="253"/>
      <c r="M529" s="253"/>
      <c r="N529" s="253"/>
      <c r="O529" s="253"/>
      <c r="P529" s="253"/>
      <c r="Q529" s="253"/>
      <c r="R529" s="253"/>
    </row>
    <row r="530" customFormat="false" ht="12.75" hidden="false" customHeight="false" outlineLevel="0" collapsed="false">
      <c r="C530" s="250"/>
      <c r="D530" s="251"/>
      <c r="E530" s="251"/>
      <c r="F530" s="251"/>
      <c r="G530" s="251"/>
      <c r="H530" s="251"/>
      <c r="I530" s="251"/>
      <c r="J530" s="251"/>
      <c r="K530" s="253"/>
      <c r="L530" s="253"/>
      <c r="M530" s="253"/>
      <c r="N530" s="253"/>
      <c r="O530" s="253"/>
      <c r="P530" s="253"/>
      <c r="Q530" s="253"/>
      <c r="R530" s="253"/>
    </row>
    <row r="531" customFormat="false" ht="12.75" hidden="false" customHeight="false" outlineLevel="0" collapsed="false">
      <c r="C531" s="250"/>
      <c r="D531" s="251"/>
      <c r="E531" s="251"/>
      <c r="F531" s="251"/>
      <c r="G531" s="251"/>
      <c r="H531" s="251"/>
      <c r="I531" s="251"/>
      <c r="J531" s="251"/>
      <c r="K531" s="253"/>
      <c r="L531" s="253"/>
      <c r="M531" s="253"/>
      <c r="N531" s="253"/>
      <c r="O531" s="253"/>
      <c r="P531" s="253"/>
      <c r="Q531" s="253"/>
      <c r="R531" s="253"/>
    </row>
    <row r="532" customFormat="false" ht="12.75" hidden="false" customHeight="false" outlineLevel="0" collapsed="false">
      <c r="C532" s="250"/>
      <c r="D532" s="251"/>
      <c r="E532" s="251"/>
      <c r="F532" s="251"/>
      <c r="G532" s="251"/>
      <c r="H532" s="251"/>
      <c r="I532" s="251"/>
      <c r="J532" s="251"/>
      <c r="K532" s="253"/>
      <c r="L532" s="253"/>
      <c r="M532" s="253"/>
      <c r="N532" s="253"/>
      <c r="O532" s="253"/>
      <c r="P532" s="253"/>
      <c r="Q532" s="253"/>
      <c r="R532" s="253"/>
    </row>
    <row r="533" customFormat="false" ht="12.75" hidden="false" customHeight="false" outlineLevel="0" collapsed="false">
      <c r="C533" s="250"/>
      <c r="D533" s="251"/>
      <c r="E533" s="251"/>
      <c r="F533" s="251"/>
      <c r="G533" s="251"/>
      <c r="H533" s="251"/>
      <c r="I533" s="251"/>
      <c r="J533" s="251"/>
      <c r="K533" s="253"/>
      <c r="L533" s="253"/>
      <c r="M533" s="253"/>
      <c r="N533" s="253"/>
      <c r="O533" s="253"/>
      <c r="P533" s="253"/>
      <c r="Q533" s="253"/>
      <c r="R533" s="253"/>
    </row>
    <row r="534" customFormat="false" ht="12.75" hidden="false" customHeight="false" outlineLevel="0" collapsed="false">
      <c r="C534" s="250"/>
      <c r="D534" s="251"/>
      <c r="E534" s="251"/>
      <c r="F534" s="251"/>
      <c r="G534" s="251"/>
      <c r="H534" s="251"/>
      <c r="I534" s="251"/>
      <c r="J534" s="251"/>
      <c r="K534" s="253"/>
      <c r="L534" s="253"/>
      <c r="M534" s="253"/>
      <c r="N534" s="253"/>
      <c r="O534" s="253"/>
      <c r="P534" s="253"/>
      <c r="Q534" s="253"/>
      <c r="R534" s="253"/>
    </row>
    <row r="535" customFormat="false" ht="12.75" hidden="false" customHeight="false" outlineLevel="0" collapsed="false">
      <c r="C535" s="250"/>
      <c r="D535" s="251"/>
      <c r="E535" s="251"/>
      <c r="F535" s="251"/>
      <c r="G535" s="251"/>
      <c r="H535" s="251"/>
      <c r="I535" s="251"/>
      <c r="J535" s="251"/>
      <c r="K535" s="253"/>
      <c r="L535" s="253"/>
      <c r="M535" s="253"/>
      <c r="N535" s="253"/>
      <c r="O535" s="253"/>
      <c r="P535" s="253"/>
      <c r="Q535" s="253"/>
      <c r="R535" s="253"/>
    </row>
    <row r="536" customFormat="false" ht="12.75" hidden="false" customHeight="false" outlineLevel="0" collapsed="false">
      <c r="C536" s="250"/>
      <c r="D536" s="251"/>
      <c r="E536" s="251"/>
      <c r="F536" s="251"/>
      <c r="G536" s="251"/>
      <c r="H536" s="251"/>
      <c r="I536" s="251"/>
      <c r="J536" s="251"/>
      <c r="K536" s="253"/>
      <c r="L536" s="253"/>
      <c r="M536" s="253"/>
      <c r="N536" s="253"/>
      <c r="O536" s="253"/>
      <c r="P536" s="253"/>
      <c r="Q536" s="253"/>
      <c r="R536" s="253"/>
    </row>
    <row r="537" customFormat="false" ht="12.75" hidden="false" customHeight="false" outlineLevel="0" collapsed="false">
      <c r="C537" s="250"/>
      <c r="D537" s="251"/>
      <c r="E537" s="251"/>
      <c r="F537" s="251"/>
      <c r="G537" s="251"/>
      <c r="H537" s="251"/>
      <c r="I537" s="251"/>
      <c r="J537" s="251"/>
      <c r="K537" s="253"/>
      <c r="L537" s="253"/>
      <c r="M537" s="253"/>
      <c r="N537" s="253"/>
      <c r="O537" s="253"/>
      <c r="P537" s="253"/>
      <c r="Q537" s="253"/>
      <c r="R537" s="253"/>
    </row>
    <row r="538" customFormat="false" ht="12.75" hidden="false" customHeight="false" outlineLevel="0" collapsed="false">
      <c r="C538" s="250"/>
      <c r="D538" s="251"/>
      <c r="E538" s="251"/>
      <c r="F538" s="251"/>
      <c r="G538" s="251"/>
      <c r="H538" s="251"/>
      <c r="I538" s="251"/>
      <c r="J538" s="251"/>
      <c r="K538" s="253"/>
      <c r="L538" s="253"/>
      <c r="M538" s="253"/>
      <c r="N538" s="253"/>
      <c r="O538" s="253"/>
      <c r="P538" s="253"/>
      <c r="Q538" s="253"/>
      <c r="R538" s="253"/>
    </row>
    <row r="539" customFormat="false" ht="12.75" hidden="false" customHeight="false" outlineLevel="0" collapsed="false">
      <c r="C539" s="250"/>
      <c r="D539" s="251"/>
      <c r="E539" s="251"/>
      <c r="F539" s="251"/>
      <c r="G539" s="251"/>
      <c r="H539" s="251"/>
      <c r="I539" s="251"/>
      <c r="J539" s="251"/>
      <c r="K539" s="253"/>
      <c r="L539" s="253"/>
      <c r="M539" s="253"/>
      <c r="N539" s="253"/>
      <c r="O539" s="253"/>
      <c r="P539" s="253"/>
      <c r="Q539" s="253"/>
      <c r="R539" s="253"/>
    </row>
    <row r="540" customFormat="false" ht="12.75" hidden="false" customHeight="false" outlineLevel="0" collapsed="false">
      <c r="C540" s="250"/>
      <c r="D540" s="251"/>
      <c r="E540" s="251"/>
      <c r="F540" s="251"/>
      <c r="G540" s="251"/>
      <c r="H540" s="251"/>
      <c r="I540" s="251"/>
      <c r="J540" s="251"/>
      <c r="K540" s="253"/>
      <c r="L540" s="253"/>
      <c r="M540" s="253"/>
      <c r="N540" s="253"/>
      <c r="O540" s="253"/>
      <c r="P540" s="253"/>
      <c r="Q540" s="253"/>
      <c r="R540" s="253"/>
    </row>
    <row r="541" customFormat="false" ht="12.75" hidden="false" customHeight="false" outlineLevel="0" collapsed="false">
      <c r="C541" s="250"/>
      <c r="D541" s="251"/>
      <c r="E541" s="251"/>
      <c r="F541" s="251"/>
      <c r="G541" s="251"/>
      <c r="H541" s="251"/>
      <c r="I541" s="251"/>
      <c r="J541" s="251"/>
      <c r="K541" s="253"/>
      <c r="L541" s="253"/>
      <c r="M541" s="253"/>
      <c r="N541" s="253"/>
      <c r="O541" s="253"/>
      <c r="P541" s="253"/>
      <c r="Q541" s="253"/>
      <c r="R541" s="253"/>
    </row>
    <row r="542" customFormat="false" ht="12.75" hidden="false" customHeight="false" outlineLevel="0" collapsed="false">
      <c r="C542" s="250"/>
      <c r="D542" s="251"/>
      <c r="E542" s="251"/>
      <c r="F542" s="251"/>
      <c r="G542" s="251"/>
      <c r="H542" s="251"/>
      <c r="I542" s="251"/>
      <c r="J542" s="251"/>
      <c r="K542" s="253"/>
      <c r="L542" s="253"/>
      <c r="M542" s="253"/>
      <c r="N542" s="253"/>
      <c r="O542" s="253"/>
      <c r="P542" s="253"/>
      <c r="Q542" s="253"/>
      <c r="R542" s="253"/>
    </row>
    <row r="543" customFormat="false" ht="12.75" hidden="false" customHeight="false" outlineLevel="0" collapsed="false">
      <c r="C543" s="250"/>
      <c r="D543" s="251"/>
      <c r="E543" s="251"/>
      <c r="F543" s="251"/>
      <c r="G543" s="251"/>
      <c r="H543" s="251"/>
      <c r="I543" s="251"/>
      <c r="J543" s="251"/>
      <c r="K543" s="253"/>
      <c r="L543" s="253"/>
      <c r="M543" s="253"/>
      <c r="N543" s="253"/>
      <c r="O543" s="253"/>
      <c r="P543" s="253"/>
      <c r="Q543" s="253"/>
      <c r="R543" s="253"/>
    </row>
    <row r="544" customFormat="false" ht="12.75" hidden="false" customHeight="false" outlineLevel="0" collapsed="false">
      <c r="C544" s="250"/>
      <c r="D544" s="251"/>
      <c r="E544" s="251"/>
      <c r="F544" s="251"/>
      <c r="G544" s="251"/>
      <c r="H544" s="251"/>
      <c r="I544" s="251"/>
      <c r="J544" s="251"/>
      <c r="K544" s="253"/>
      <c r="L544" s="253"/>
      <c r="M544" s="253"/>
      <c r="N544" s="253"/>
      <c r="O544" s="253"/>
      <c r="P544" s="253"/>
      <c r="Q544" s="253"/>
      <c r="R544" s="253"/>
    </row>
    <row r="545" customFormat="false" ht="12.75" hidden="false" customHeight="false" outlineLevel="0" collapsed="false">
      <c r="C545" s="250"/>
      <c r="D545" s="251"/>
      <c r="E545" s="251"/>
      <c r="F545" s="251"/>
      <c r="G545" s="251"/>
      <c r="H545" s="251"/>
      <c r="I545" s="251"/>
      <c r="J545" s="251"/>
      <c r="K545" s="253"/>
      <c r="L545" s="253"/>
      <c r="M545" s="253"/>
      <c r="N545" s="253"/>
      <c r="O545" s="253"/>
      <c r="P545" s="253"/>
      <c r="Q545" s="253"/>
      <c r="R545" s="253"/>
    </row>
    <row r="546" customFormat="false" ht="12.75" hidden="false" customHeight="false" outlineLevel="0" collapsed="false">
      <c r="C546" s="250"/>
      <c r="D546" s="251"/>
      <c r="E546" s="251"/>
      <c r="F546" s="251"/>
      <c r="G546" s="251"/>
      <c r="H546" s="251"/>
      <c r="I546" s="251"/>
      <c r="J546" s="251"/>
      <c r="K546" s="253"/>
      <c r="L546" s="253"/>
      <c r="M546" s="253"/>
      <c r="N546" s="253"/>
      <c r="O546" s="253"/>
      <c r="P546" s="253"/>
      <c r="Q546" s="253"/>
      <c r="R546" s="253"/>
    </row>
    <row r="547" customFormat="false" ht="12.75" hidden="false" customHeight="false" outlineLevel="0" collapsed="false">
      <c r="C547" s="250"/>
      <c r="D547" s="251"/>
      <c r="E547" s="251"/>
      <c r="F547" s="251"/>
      <c r="G547" s="251"/>
      <c r="H547" s="251"/>
      <c r="I547" s="251"/>
      <c r="J547" s="251"/>
      <c r="K547" s="253"/>
      <c r="L547" s="253"/>
      <c r="M547" s="253"/>
      <c r="N547" s="253"/>
      <c r="O547" s="253"/>
      <c r="P547" s="253"/>
      <c r="Q547" s="253"/>
      <c r="R547" s="253"/>
    </row>
    <row r="548" customFormat="false" ht="12.75" hidden="false" customHeight="false" outlineLevel="0" collapsed="false">
      <c r="C548" s="250"/>
      <c r="D548" s="251"/>
      <c r="E548" s="251"/>
      <c r="F548" s="251"/>
      <c r="G548" s="251"/>
      <c r="H548" s="251"/>
      <c r="I548" s="251"/>
      <c r="J548" s="251"/>
      <c r="K548" s="253"/>
      <c r="L548" s="253"/>
      <c r="M548" s="253"/>
      <c r="N548" s="253"/>
      <c r="O548" s="253"/>
      <c r="P548" s="253"/>
      <c r="Q548" s="253"/>
      <c r="R548" s="253"/>
    </row>
    <row r="549" customFormat="false" ht="12.75" hidden="false" customHeight="false" outlineLevel="0" collapsed="false">
      <c r="C549" s="250"/>
      <c r="D549" s="251"/>
      <c r="E549" s="251"/>
      <c r="F549" s="251"/>
      <c r="G549" s="251"/>
      <c r="H549" s="251"/>
      <c r="I549" s="251"/>
      <c r="J549" s="251"/>
      <c r="K549" s="253"/>
      <c r="L549" s="253"/>
      <c r="M549" s="253"/>
      <c r="N549" s="253"/>
      <c r="O549" s="253"/>
      <c r="P549" s="253"/>
      <c r="Q549" s="253"/>
      <c r="R549" s="253"/>
    </row>
    <row r="550" customFormat="false" ht="12.75" hidden="false" customHeight="false" outlineLevel="0" collapsed="false">
      <c r="C550" s="250"/>
      <c r="D550" s="251"/>
      <c r="E550" s="251"/>
      <c r="F550" s="251"/>
      <c r="G550" s="251"/>
      <c r="H550" s="251"/>
      <c r="I550" s="251"/>
      <c r="J550" s="251"/>
      <c r="K550" s="253"/>
      <c r="L550" s="253"/>
      <c r="M550" s="253"/>
      <c r="N550" s="253"/>
      <c r="O550" s="253"/>
      <c r="P550" s="253"/>
      <c r="Q550" s="253"/>
      <c r="R550" s="253"/>
    </row>
    <row r="551" customFormat="false" ht="12.75" hidden="false" customHeight="false" outlineLevel="0" collapsed="false">
      <c r="C551" s="250"/>
      <c r="D551" s="251"/>
      <c r="E551" s="251"/>
      <c r="F551" s="251"/>
      <c r="G551" s="251"/>
      <c r="H551" s="251"/>
      <c r="I551" s="251"/>
      <c r="J551" s="251"/>
      <c r="K551" s="253"/>
      <c r="L551" s="253"/>
      <c r="M551" s="253"/>
      <c r="N551" s="253"/>
      <c r="O551" s="253"/>
      <c r="P551" s="253"/>
      <c r="Q551" s="253"/>
      <c r="R551" s="253"/>
    </row>
    <row r="552" customFormat="false" ht="12.75" hidden="false" customHeight="false" outlineLevel="0" collapsed="false">
      <c r="C552" s="250"/>
      <c r="D552" s="251"/>
      <c r="E552" s="251"/>
      <c r="F552" s="251"/>
      <c r="G552" s="251"/>
      <c r="H552" s="251"/>
      <c r="I552" s="251"/>
      <c r="J552" s="251"/>
      <c r="K552" s="253"/>
      <c r="L552" s="253"/>
      <c r="M552" s="253"/>
      <c r="N552" s="253"/>
      <c r="O552" s="253"/>
      <c r="P552" s="253"/>
      <c r="Q552" s="253"/>
      <c r="R552" s="253"/>
    </row>
    <row r="553" customFormat="false" ht="12.75" hidden="false" customHeight="false" outlineLevel="0" collapsed="false">
      <c r="C553" s="250"/>
      <c r="D553" s="251"/>
      <c r="E553" s="251"/>
      <c r="F553" s="251"/>
      <c r="G553" s="251"/>
      <c r="H553" s="251"/>
      <c r="I553" s="251"/>
      <c r="J553" s="251"/>
      <c r="K553" s="253"/>
      <c r="L553" s="253"/>
      <c r="M553" s="253"/>
      <c r="N553" s="253"/>
      <c r="O553" s="253"/>
      <c r="P553" s="253"/>
      <c r="Q553" s="253"/>
      <c r="R553" s="253"/>
    </row>
    <row r="554" customFormat="false" ht="12.75" hidden="false" customHeight="false" outlineLevel="0" collapsed="false">
      <c r="C554" s="250"/>
      <c r="D554" s="251"/>
      <c r="E554" s="251"/>
      <c r="F554" s="251"/>
      <c r="G554" s="251"/>
      <c r="H554" s="251"/>
      <c r="I554" s="251"/>
      <c r="J554" s="251"/>
      <c r="K554" s="253"/>
      <c r="L554" s="253"/>
      <c r="M554" s="253"/>
      <c r="N554" s="253"/>
      <c r="O554" s="253"/>
      <c r="P554" s="253"/>
      <c r="Q554" s="253"/>
      <c r="R554" s="253"/>
    </row>
    <row r="555" customFormat="false" ht="12.75" hidden="false" customHeight="false" outlineLevel="0" collapsed="false">
      <c r="C555" s="250"/>
      <c r="D555" s="251"/>
      <c r="E555" s="251"/>
      <c r="F555" s="251"/>
      <c r="G555" s="251"/>
      <c r="H555" s="251"/>
      <c r="I555" s="251"/>
      <c r="J555" s="251"/>
      <c r="K555" s="253"/>
      <c r="L555" s="253"/>
      <c r="M555" s="253"/>
      <c r="N555" s="253"/>
      <c r="O555" s="253"/>
      <c r="P555" s="253"/>
      <c r="Q555" s="253"/>
      <c r="R555" s="253"/>
    </row>
    <row r="556" customFormat="false" ht="12.75" hidden="false" customHeight="false" outlineLevel="0" collapsed="false">
      <c r="C556" s="250"/>
      <c r="D556" s="251"/>
      <c r="E556" s="251"/>
      <c r="F556" s="251"/>
      <c r="G556" s="251"/>
      <c r="H556" s="251"/>
      <c r="I556" s="251"/>
      <c r="J556" s="251"/>
      <c r="K556" s="253"/>
      <c r="L556" s="253"/>
      <c r="M556" s="253"/>
      <c r="N556" s="253"/>
      <c r="O556" s="253"/>
      <c r="P556" s="253"/>
      <c r="Q556" s="253"/>
      <c r="R556" s="253"/>
    </row>
    <row r="557" customFormat="false" ht="12.75" hidden="false" customHeight="false" outlineLevel="0" collapsed="false">
      <c r="C557" s="250"/>
      <c r="D557" s="251"/>
      <c r="E557" s="251"/>
      <c r="F557" s="251"/>
      <c r="G557" s="251"/>
      <c r="H557" s="251"/>
      <c r="I557" s="251"/>
      <c r="J557" s="251"/>
      <c r="K557" s="253"/>
      <c r="L557" s="253"/>
      <c r="M557" s="253"/>
      <c r="N557" s="253"/>
      <c r="O557" s="253"/>
      <c r="P557" s="253"/>
      <c r="Q557" s="253"/>
      <c r="R557" s="253"/>
    </row>
    <row r="558" customFormat="false" ht="12.75" hidden="false" customHeight="false" outlineLevel="0" collapsed="false">
      <c r="C558" s="250"/>
      <c r="D558" s="251"/>
      <c r="E558" s="251"/>
      <c r="F558" s="251"/>
      <c r="G558" s="251"/>
      <c r="H558" s="251"/>
      <c r="I558" s="251"/>
      <c r="J558" s="251"/>
      <c r="K558" s="253"/>
      <c r="L558" s="253"/>
      <c r="M558" s="253"/>
      <c r="N558" s="253"/>
      <c r="O558" s="253"/>
      <c r="P558" s="253"/>
      <c r="Q558" s="253"/>
      <c r="R558" s="253"/>
    </row>
    <row r="559" customFormat="false" ht="12.75" hidden="false" customHeight="false" outlineLevel="0" collapsed="false">
      <c r="C559" s="250"/>
      <c r="D559" s="251"/>
      <c r="E559" s="251"/>
      <c r="F559" s="251"/>
      <c r="G559" s="251"/>
      <c r="H559" s="251"/>
      <c r="I559" s="251"/>
      <c r="J559" s="251"/>
      <c r="K559" s="253"/>
      <c r="L559" s="253"/>
      <c r="M559" s="253"/>
      <c r="N559" s="253"/>
      <c r="O559" s="253"/>
      <c r="P559" s="253"/>
      <c r="Q559" s="253"/>
      <c r="R559" s="253"/>
    </row>
    <row r="560" customFormat="false" ht="12.75" hidden="false" customHeight="false" outlineLevel="0" collapsed="false">
      <c r="C560" s="250"/>
      <c r="D560" s="251"/>
      <c r="E560" s="251"/>
      <c r="F560" s="251"/>
      <c r="G560" s="251"/>
      <c r="H560" s="251"/>
      <c r="I560" s="251"/>
      <c r="J560" s="251"/>
      <c r="K560" s="253"/>
      <c r="L560" s="253"/>
      <c r="M560" s="253"/>
      <c r="N560" s="253"/>
      <c r="O560" s="253"/>
      <c r="P560" s="253"/>
      <c r="Q560" s="253"/>
      <c r="R560" s="253"/>
    </row>
    <row r="561" customFormat="false" ht="12.75" hidden="false" customHeight="false" outlineLevel="0" collapsed="false">
      <c r="C561" s="250"/>
      <c r="D561" s="251"/>
      <c r="E561" s="251"/>
      <c r="F561" s="251"/>
      <c r="G561" s="251"/>
      <c r="H561" s="251"/>
      <c r="I561" s="251"/>
      <c r="J561" s="251"/>
      <c r="K561" s="253"/>
      <c r="L561" s="253"/>
      <c r="M561" s="253"/>
      <c r="N561" s="253"/>
      <c r="O561" s="253"/>
      <c r="P561" s="253"/>
      <c r="Q561" s="253"/>
      <c r="R561" s="253"/>
    </row>
    <row r="562" customFormat="false" ht="12.75" hidden="false" customHeight="false" outlineLevel="0" collapsed="false">
      <c r="C562" s="250"/>
      <c r="D562" s="251"/>
      <c r="E562" s="251"/>
      <c r="F562" s="251"/>
      <c r="G562" s="251"/>
      <c r="H562" s="251"/>
      <c r="I562" s="251"/>
      <c r="J562" s="251"/>
      <c r="K562" s="253"/>
      <c r="L562" s="253"/>
      <c r="M562" s="253"/>
      <c r="N562" s="253"/>
      <c r="O562" s="253"/>
      <c r="P562" s="253"/>
      <c r="Q562" s="253"/>
      <c r="R562" s="253"/>
    </row>
    <row r="563" customFormat="false" ht="12.75" hidden="false" customHeight="false" outlineLevel="0" collapsed="false">
      <c r="C563" s="250"/>
      <c r="D563" s="251"/>
      <c r="E563" s="251"/>
      <c r="F563" s="251"/>
      <c r="G563" s="251"/>
      <c r="H563" s="251"/>
      <c r="I563" s="251"/>
      <c r="J563" s="251"/>
      <c r="K563" s="253"/>
      <c r="L563" s="253"/>
      <c r="M563" s="253"/>
      <c r="N563" s="253"/>
      <c r="O563" s="253"/>
      <c r="P563" s="253"/>
      <c r="Q563" s="253"/>
      <c r="R563" s="253"/>
    </row>
    <row r="564" customFormat="false" ht="12.75" hidden="false" customHeight="false" outlineLevel="0" collapsed="false">
      <c r="C564" s="250"/>
      <c r="D564" s="251"/>
      <c r="E564" s="251"/>
      <c r="F564" s="251"/>
      <c r="G564" s="251"/>
      <c r="H564" s="251"/>
      <c r="I564" s="251"/>
      <c r="J564" s="251"/>
      <c r="K564" s="253"/>
      <c r="L564" s="253"/>
      <c r="M564" s="253"/>
      <c r="N564" s="253"/>
      <c r="O564" s="253"/>
      <c r="P564" s="253"/>
      <c r="Q564" s="253"/>
      <c r="R564" s="253"/>
    </row>
    <row r="565" customFormat="false" ht="12.75" hidden="false" customHeight="false" outlineLevel="0" collapsed="false">
      <c r="C565" s="250"/>
      <c r="D565" s="251"/>
      <c r="E565" s="251"/>
      <c r="F565" s="251"/>
      <c r="G565" s="251"/>
      <c r="H565" s="251"/>
      <c r="I565" s="251"/>
      <c r="J565" s="251"/>
      <c r="K565" s="253"/>
      <c r="L565" s="253"/>
      <c r="M565" s="253"/>
      <c r="N565" s="253"/>
      <c r="O565" s="253"/>
      <c r="P565" s="253"/>
      <c r="Q565" s="253"/>
      <c r="R565" s="253"/>
    </row>
    <row r="566" customFormat="false" ht="12.75" hidden="false" customHeight="false" outlineLevel="0" collapsed="false">
      <c r="C566" s="250"/>
      <c r="D566" s="251"/>
      <c r="E566" s="251"/>
      <c r="F566" s="251"/>
      <c r="G566" s="251"/>
      <c r="H566" s="251"/>
      <c r="I566" s="251"/>
      <c r="J566" s="251"/>
      <c r="K566" s="253"/>
      <c r="L566" s="253"/>
      <c r="M566" s="253"/>
      <c r="N566" s="253"/>
      <c r="O566" s="253"/>
      <c r="P566" s="253"/>
      <c r="Q566" s="253"/>
      <c r="R566" s="253"/>
    </row>
    <row r="567" customFormat="false" ht="12.75" hidden="false" customHeight="false" outlineLevel="0" collapsed="false">
      <c r="C567" s="250"/>
      <c r="D567" s="251"/>
      <c r="E567" s="251"/>
      <c r="F567" s="251"/>
      <c r="G567" s="251"/>
      <c r="H567" s="251"/>
      <c r="I567" s="251"/>
      <c r="J567" s="251"/>
      <c r="K567" s="253"/>
      <c r="L567" s="253"/>
      <c r="M567" s="253"/>
      <c r="N567" s="253"/>
      <c r="O567" s="253"/>
      <c r="P567" s="253"/>
      <c r="Q567" s="253"/>
      <c r="R567" s="253"/>
    </row>
    <row r="568" customFormat="false" ht="12.75" hidden="false" customHeight="false" outlineLevel="0" collapsed="false">
      <c r="C568" s="250"/>
      <c r="D568" s="251"/>
      <c r="E568" s="251"/>
      <c r="F568" s="251"/>
      <c r="G568" s="251"/>
      <c r="H568" s="251"/>
      <c r="I568" s="251"/>
      <c r="J568" s="251"/>
      <c r="K568" s="253"/>
      <c r="L568" s="253"/>
      <c r="M568" s="253"/>
      <c r="N568" s="253"/>
      <c r="O568" s="253"/>
      <c r="P568" s="253"/>
      <c r="Q568" s="253"/>
      <c r="R568" s="253"/>
    </row>
    <row r="569" customFormat="false" ht="12.75" hidden="false" customHeight="false" outlineLevel="0" collapsed="false">
      <c r="C569" s="250"/>
      <c r="D569" s="251"/>
      <c r="E569" s="251"/>
      <c r="F569" s="251"/>
      <c r="G569" s="251"/>
      <c r="H569" s="251"/>
      <c r="I569" s="251"/>
      <c r="J569" s="251"/>
      <c r="K569" s="253"/>
      <c r="L569" s="253"/>
      <c r="M569" s="253"/>
      <c r="N569" s="253"/>
      <c r="O569" s="253"/>
      <c r="P569" s="253"/>
      <c r="Q569" s="253"/>
      <c r="R569" s="253"/>
    </row>
    <row r="570" customFormat="false" ht="12.75" hidden="false" customHeight="false" outlineLevel="0" collapsed="false">
      <c r="C570" s="250"/>
      <c r="D570" s="251"/>
      <c r="E570" s="251"/>
      <c r="F570" s="251"/>
      <c r="G570" s="251"/>
      <c r="H570" s="251"/>
      <c r="I570" s="251"/>
      <c r="J570" s="251"/>
      <c r="K570" s="253"/>
      <c r="L570" s="253"/>
      <c r="M570" s="253"/>
      <c r="N570" s="253"/>
      <c r="O570" s="253"/>
      <c r="P570" s="253"/>
      <c r="Q570" s="253"/>
      <c r="R570" s="253"/>
    </row>
    <row r="571" customFormat="false" ht="12.75" hidden="false" customHeight="false" outlineLevel="0" collapsed="false">
      <c r="C571" s="250"/>
      <c r="D571" s="251"/>
      <c r="E571" s="251"/>
      <c r="F571" s="251"/>
      <c r="G571" s="251"/>
      <c r="H571" s="251"/>
      <c r="I571" s="251"/>
      <c r="J571" s="251"/>
      <c r="K571" s="253"/>
      <c r="L571" s="253"/>
      <c r="M571" s="253"/>
      <c r="N571" s="253"/>
      <c r="O571" s="253"/>
      <c r="P571" s="253"/>
      <c r="Q571" s="253"/>
      <c r="R571" s="253"/>
    </row>
    <row r="572" customFormat="false" ht="12.75" hidden="false" customHeight="false" outlineLevel="0" collapsed="false">
      <c r="C572" s="250"/>
      <c r="D572" s="251"/>
      <c r="E572" s="251"/>
      <c r="F572" s="251"/>
      <c r="G572" s="251"/>
      <c r="H572" s="251"/>
      <c r="I572" s="251"/>
      <c r="J572" s="251"/>
      <c r="K572" s="253"/>
      <c r="L572" s="253"/>
      <c r="M572" s="253"/>
      <c r="N572" s="253"/>
      <c r="O572" s="253"/>
      <c r="P572" s="253"/>
      <c r="Q572" s="253"/>
      <c r="R572" s="253"/>
    </row>
    <row r="573" customFormat="false" ht="12.75" hidden="false" customHeight="false" outlineLevel="0" collapsed="false">
      <c r="C573" s="250"/>
      <c r="D573" s="251"/>
      <c r="E573" s="251"/>
      <c r="F573" s="251"/>
      <c r="G573" s="251"/>
      <c r="H573" s="251"/>
      <c r="I573" s="251"/>
      <c r="J573" s="251"/>
      <c r="K573" s="253"/>
      <c r="L573" s="253"/>
      <c r="M573" s="253"/>
      <c r="N573" s="253"/>
      <c r="O573" s="253"/>
      <c r="P573" s="253"/>
      <c r="Q573" s="253"/>
      <c r="R573" s="253"/>
    </row>
    <row r="574" customFormat="false" ht="12.75" hidden="false" customHeight="false" outlineLevel="0" collapsed="false">
      <c r="C574" s="250"/>
      <c r="D574" s="251"/>
      <c r="E574" s="251"/>
      <c r="F574" s="251"/>
      <c r="G574" s="251"/>
      <c r="H574" s="251"/>
      <c r="I574" s="251"/>
      <c r="J574" s="251"/>
      <c r="K574" s="253"/>
      <c r="L574" s="253"/>
      <c r="M574" s="253"/>
      <c r="N574" s="253"/>
      <c r="O574" s="253"/>
      <c r="P574" s="253"/>
      <c r="Q574" s="253"/>
      <c r="R574" s="253"/>
    </row>
    <row r="575" customFormat="false" ht="12.75" hidden="false" customHeight="false" outlineLevel="0" collapsed="false">
      <c r="C575" s="250"/>
      <c r="D575" s="251"/>
      <c r="E575" s="251"/>
      <c r="F575" s="251"/>
      <c r="G575" s="251"/>
      <c r="H575" s="251"/>
      <c r="I575" s="251"/>
      <c r="J575" s="251"/>
      <c r="K575" s="253"/>
      <c r="L575" s="253"/>
      <c r="M575" s="253"/>
      <c r="N575" s="253"/>
      <c r="O575" s="253"/>
      <c r="P575" s="253"/>
      <c r="Q575" s="253"/>
      <c r="R575" s="253"/>
    </row>
    <row r="576" customFormat="false" ht="12.75" hidden="false" customHeight="false" outlineLevel="0" collapsed="false">
      <c r="C576" s="250"/>
      <c r="D576" s="251"/>
      <c r="E576" s="251"/>
      <c r="F576" s="251"/>
      <c r="G576" s="251"/>
      <c r="H576" s="251"/>
      <c r="I576" s="251"/>
      <c r="J576" s="251"/>
      <c r="K576" s="253"/>
      <c r="L576" s="253"/>
      <c r="M576" s="253"/>
      <c r="N576" s="253"/>
      <c r="O576" s="253"/>
      <c r="P576" s="253"/>
      <c r="Q576" s="253"/>
      <c r="R576" s="253"/>
    </row>
    <row r="577" customFormat="false" ht="12.75" hidden="false" customHeight="false" outlineLevel="0" collapsed="false">
      <c r="C577" s="250"/>
      <c r="D577" s="251"/>
      <c r="E577" s="251"/>
      <c r="F577" s="251"/>
      <c r="G577" s="251"/>
      <c r="H577" s="251"/>
      <c r="I577" s="251"/>
      <c r="J577" s="251"/>
      <c r="K577" s="253"/>
      <c r="L577" s="253"/>
      <c r="M577" s="253"/>
      <c r="N577" s="253"/>
      <c r="O577" s="253"/>
      <c r="P577" s="253"/>
      <c r="Q577" s="253"/>
      <c r="R577" s="253"/>
    </row>
    <row r="578" customFormat="false" ht="12.75" hidden="false" customHeight="false" outlineLevel="0" collapsed="false">
      <c r="C578" s="250"/>
      <c r="D578" s="251"/>
      <c r="E578" s="251"/>
      <c r="F578" s="251"/>
      <c r="G578" s="251"/>
      <c r="H578" s="251"/>
      <c r="I578" s="251"/>
      <c r="J578" s="251"/>
      <c r="K578" s="253"/>
      <c r="L578" s="253"/>
      <c r="M578" s="253"/>
      <c r="N578" s="253"/>
      <c r="O578" s="253"/>
      <c r="P578" s="253"/>
      <c r="Q578" s="253"/>
      <c r="R578" s="253"/>
    </row>
    <row r="579" customFormat="false" ht="12.75" hidden="false" customHeight="false" outlineLevel="0" collapsed="false">
      <c r="C579" s="250"/>
      <c r="D579" s="251"/>
      <c r="E579" s="251"/>
      <c r="F579" s="251"/>
      <c r="G579" s="251"/>
      <c r="H579" s="251"/>
      <c r="I579" s="251"/>
      <c r="J579" s="251"/>
      <c r="K579" s="253"/>
      <c r="L579" s="253"/>
      <c r="M579" s="253"/>
      <c r="N579" s="253"/>
      <c r="O579" s="253"/>
      <c r="P579" s="253"/>
      <c r="Q579" s="253"/>
      <c r="R579" s="253"/>
    </row>
    <row r="580" customFormat="false" ht="12.75" hidden="false" customHeight="false" outlineLevel="0" collapsed="false">
      <c r="C580" s="250"/>
      <c r="D580" s="251"/>
      <c r="E580" s="251"/>
      <c r="F580" s="251"/>
      <c r="G580" s="251"/>
      <c r="H580" s="251"/>
      <c r="I580" s="251"/>
      <c r="J580" s="251"/>
      <c r="K580" s="253"/>
      <c r="L580" s="253"/>
      <c r="M580" s="253"/>
      <c r="N580" s="253"/>
      <c r="O580" s="253"/>
      <c r="P580" s="253"/>
      <c r="Q580" s="253"/>
      <c r="R580" s="253"/>
    </row>
    <row r="581" customFormat="false" ht="12.75" hidden="false" customHeight="false" outlineLevel="0" collapsed="false">
      <c r="C581" s="250"/>
      <c r="D581" s="251"/>
      <c r="E581" s="251"/>
      <c r="F581" s="251"/>
      <c r="G581" s="251"/>
      <c r="H581" s="251"/>
      <c r="I581" s="251"/>
      <c r="J581" s="251"/>
      <c r="K581" s="253"/>
      <c r="L581" s="253"/>
      <c r="M581" s="253"/>
      <c r="N581" s="253"/>
      <c r="O581" s="253"/>
      <c r="P581" s="253"/>
      <c r="Q581" s="253"/>
      <c r="R581" s="253"/>
    </row>
    <row r="582" customFormat="false" ht="12.75" hidden="false" customHeight="false" outlineLevel="0" collapsed="false">
      <c r="C582" s="250"/>
      <c r="D582" s="251"/>
      <c r="E582" s="251"/>
      <c r="F582" s="251"/>
      <c r="G582" s="251"/>
      <c r="H582" s="251"/>
      <c r="I582" s="251"/>
      <c r="J582" s="251"/>
      <c r="K582" s="253"/>
      <c r="L582" s="253"/>
      <c r="M582" s="253"/>
      <c r="N582" s="253"/>
      <c r="O582" s="253"/>
      <c r="P582" s="253"/>
      <c r="Q582" s="253"/>
      <c r="R582" s="253"/>
    </row>
    <row r="583" customFormat="false" ht="12.75" hidden="false" customHeight="false" outlineLevel="0" collapsed="false">
      <c r="C583" s="250"/>
      <c r="D583" s="251"/>
      <c r="E583" s="251"/>
      <c r="F583" s="251"/>
      <c r="G583" s="251"/>
      <c r="H583" s="251"/>
      <c r="I583" s="251"/>
      <c r="J583" s="251"/>
      <c r="K583" s="253"/>
      <c r="L583" s="253"/>
      <c r="M583" s="253"/>
      <c r="N583" s="253"/>
      <c r="O583" s="253"/>
      <c r="P583" s="253"/>
      <c r="Q583" s="253"/>
      <c r="R583" s="253"/>
    </row>
    <row r="584" customFormat="false" ht="12.75" hidden="false" customHeight="false" outlineLevel="0" collapsed="false">
      <c r="C584" s="250"/>
      <c r="D584" s="251"/>
      <c r="E584" s="251"/>
      <c r="F584" s="251"/>
      <c r="G584" s="251"/>
      <c r="H584" s="251"/>
      <c r="I584" s="251"/>
      <c r="J584" s="251"/>
      <c r="K584" s="253"/>
      <c r="L584" s="253"/>
      <c r="M584" s="253"/>
      <c r="N584" s="253"/>
      <c r="O584" s="253"/>
      <c r="P584" s="253"/>
      <c r="Q584" s="253"/>
      <c r="R584" s="253"/>
    </row>
    <row r="585" customFormat="false" ht="12.75" hidden="false" customHeight="false" outlineLevel="0" collapsed="false">
      <c r="C585" s="250"/>
      <c r="D585" s="251"/>
      <c r="E585" s="251"/>
      <c r="F585" s="251"/>
      <c r="G585" s="251"/>
      <c r="H585" s="251"/>
      <c r="I585" s="251"/>
      <c r="J585" s="251"/>
      <c r="K585" s="253"/>
      <c r="L585" s="253"/>
      <c r="M585" s="253"/>
      <c r="N585" s="253"/>
      <c r="O585" s="253"/>
      <c r="P585" s="253"/>
      <c r="Q585" s="253"/>
      <c r="R585" s="253"/>
    </row>
    <row r="586" customFormat="false" ht="12.75" hidden="false" customHeight="false" outlineLevel="0" collapsed="false">
      <c r="C586" s="250"/>
      <c r="D586" s="251"/>
      <c r="E586" s="251"/>
      <c r="F586" s="251"/>
      <c r="G586" s="251"/>
      <c r="H586" s="251"/>
      <c r="I586" s="251"/>
      <c r="J586" s="251"/>
      <c r="K586" s="253"/>
      <c r="L586" s="253"/>
      <c r="M586" s="253"/>
      <c r="N586" s="253"/>
      <c r="O586" s="253"/>
      <c r="P586" s="253"/>
      <c r="Q586" s="253"/>
      <c r="R586" s="253"/>
    </row>
    <row r="587" customFormat="false" ht="12.75" hidden="false" customHeight="false" outlineLevel="0" collapsed="false">
      <c r="C587" s="250"/>
      <c r="D587" s="251"/>
      <c r="E587" s="251"/>
      <c r="F587" s="251"/>
      <c r="G587" s="251"/>
      <c r="H587" s="251"/>
      <c r="I587" s="251"/>
      <c r="J587" s="251"/>
      <c r="K587" s="253"/>
      <c r="L587" s="253"/>
      <c r="M587" s="253"/>
      <c r="N587" s="253"/>
      <c r="O587" s="253"/>
      <c r="P587" s="253"/>
      <c r="Q587" s="253"/>
      <c r="R587" s="253"/>
    </row>
    <row r="588" customFormat="false" ht="12.75" hidden="false" customHeight="false" outlineLevel="0" collapsed="false">
      <c r="C588" s="250"/>
      <c r="D588" s="251"/>
      <c r="E588" s="251"/>
      <c r="F588" s="251"/>
      <c r="G588" s="251"/>
      <c r="H588" s="251"/>
      <c r="I588" s="251"/>
      <c r="J588" s="251"/>
      <c r="K588" s="253"/>
      <c r="L588" s="253"/>
      <c r="M588" s="253"/>
      <c r="N588" s="253"/>
      <c r="O588" s="253"/>
      <c r="P588" s="253"/>
      <c r="Q588" s="253"/>
      <c r="R588" s="253"/>
    </row>
    <row r="589" customFormat="false" ht="12.75" hidden="false" customHeight="false" outlineLevel="0" collapsed="false">
      <c r="C589" s="250"/>
      <c r="D589" s="251"/>
      <c r="E589" s="251"/>
      <c r="F589" s="251"/>
      <c r="G589" s="251"/>
      <c r="H589" s="251"/>
      <c r="I589" s="251"/>
      <c r="J589" s="251"/>
      <c r="K589" s="253"/>
      <c r="L589" s="253"/>
      <c r="M589" s="253"/>
      <c r="N589" s="253"/>
      <c r="O589" s="253"/>
      <c r="P589" s="253"/>
      <c r="Q589" s="253"/>
      <c r="R589" s="253"/>
    </row>
    <row r="590" customFormat="false" ht="12.75" hidden="false" customHeight="false" outlineLevel="0" collapsed="false">
      <c r="C590" s="250"/>
      <c r="D590" s="251"/>
      <c r="E590" s="251"/>
      <c r="F590" s="251"/>
      <c r="G590" s="251"/>
      <c r="H590" s="251"/>
      <c r="I590" s="251"/>
      <c r="J590" s="251"/>
      <c r="K590" s="253"/>
      <c r="L590" s="253"/>
      <c r="M590" s="253"/>
      <c r="N590" s="253"/>
      <c r="O590" s="253"/>
      <c r="P590" s="253"/>
      <c r="Q590" s="253"/>
      <c r="R590" s="253"/>
    </row>
    <row r="591" customFormat="false" ht="12.75" hidden="false" customHeight="false" outlineLevel="0" collapsed="false">
      <c r="C591" s="250"/>
      <c r="D591" s="251"/>
      <c r="E591" s="251"/>
      <c r="F591" s="251"/>
      <c r="G591" s="251"/>
      <c r="H591" s="251"/>
      <c r="I591" s="251"/>
      <c r="J591" s="251"/>
      <c r="K591" s="253"/>
      <c r="L591" s="253"/>
      <c r="M591" s="253"/>
      <c r="N591" s="253"/>
      <c r="O591" s="253"/>
      <c r="P591" s="253"/>
      <c r="Q591" s="253"/>
      <c r="R591" s="253"/>
    </row>
    <row r="592" customFormat="false" ht="12.75" hidden="false" customHeight="false" outlineLevel="0" collapsed="false">
      <c r="C592" s="250"/>
      <c r="D592" s="251"/>
      <c r="E592" s="251"/>
      <c r="F592" s="251"/>
      <c r="G592" s="251"/>
      <c r="H592" s="251"/>
      <c r="I592" s="251"/>
      <c r="J592" s="251"/>
      <c r="K592" s="253"/>
      <c r="L592" s="253"/>
      <c r="M592" s="253"/>
      <c r="N592" s="253"/>
      <c r="O592" s="253"/>
      <c r="P592" s="253"/>
      <c r="Q592" s="253"/>
      <c r="R592" s="253"/>
    </row>
    <row r="593" customFormat="false" ht="12.75" hidden="false" customHeight="false" outlineLevel="0" collapsed="false">
      <c r="C593" s="250"/>
      <c r="D593" s="251"/>
      <c r="E593" s="251"/>
      <c r="F593" s="251"/>
      <c r="G593" s="251"/>
      <c r="H593" s="251"/>
      <c r="I593" s="251"/>
      <c r="J593" s="251"/>
      <c r="K593" s="253"/>
      <c r="L593" s="253"/>
      <c r="M593" s="253"/>
      <c r="N593" s="253"/>
      <c r="O593" s="253"/>
      <c r="P593" s="253"/>
      <c r="Q593" s="253"/>
      <c r="R593" s="253"/>
    </row>
    <row r="594" customFormat="false" ht="12.75" hidden="false" customHeight="false" outlineLevel="0" collapsed="false">
      <c r="C594" s="250"/>
      <c r="D594" s="251"/>
      <c r="E594" s="251"/>
      <c r="F594" s="251"/>
      <c r="G594" s="251"/>
      <c r="H594" s="251"/>
      <c r="I594" s="251"/>
      <c r="J594" s="251"/>
      <c r="K594" s="253"/>
      <c r="L594" s="253"/>
      <c r="M594" s="253"/>
      <c r="N594" s="253"/>
      <c r="O594" s="253"/>
      <c r="P594" s="253"/>
      <c r="Q594" s="253"/>
      <c r="R594" s="253"/>
    </row>
    <row r="595" customFormat="false" ht="12.75" hidden="false" customHeight="false" outlineLevel="0" collapsed="false">
      <c r="C595" s="250"/>
      <c r="D595" s="251"/>
      <c r="E595" s="251"/>
      <c r="F595" s="251"/>
      <c r="G595" s="251"/>
      <c r="H595" s="251"/>
      <c r="I595" s="251"/>
      <c r="J595" s="251"/>
      <c r="K595" s="253"/>
      <c r="L595" s="253"/>
      <c r="M595" s="253"/>
      <c r="N595" s="253"/>
      <c r="O595" s="253"/>
      <c r="P595" s="253"/>
      <c r="Q595" s="253"/>
      <c r="R595" s="253"/>
    </row>
    <row r="596" customFormat="false" ht="12.75" hidden="false" customHeight="false" outlineLevel="0" collapsed="false">
      <c r="C596" s="250"/>
      <c r="D596" s="251"/>
      <c r="E596" s="251"/>
      <c r="F596" s="251"/>
      <c r="G596" s="251"/>
      <c r="H596" s="251"/>
      <c r="I596" s="251"/>
      <c r="J596" s="251"/>
      <c r="K596" s="253"/>
      <c r="L596" s="253"/>
      <c r="M596" s="253"/>
      <c r="N596" s="253"/>
      <c r="O596" s="253"/>
      <c r="P596" s="253"/>
      <c r="Q596" s="253"/>
      <c r="R596" s="253"/>
    </row>
    <row r="597" customFormat="false" ht="12.75" hidden="false" customHeight="false" outlineLevel="0" collapsed="false">
      <c r="C597" s="250"/>
      <c r="D597" s="251"/>
      <c r="E597" s="251"/>
      <c r="F597" s="251"/>
      <c r="G597" s="251"/>
      <c r="H597" s="251"/>
      <c r="I597" s="251"/>
      <c r="J597" s="251"/>
      <c r="K597" s="253"/>
      <c r="L597" s="253"/>
      <c r="M597" s="253"/>
      <c r="N597" s="253"/>
      <c r="O597" s="253"/>
      <c r="P597" s="253"/>
      <c r="Q597" s="253"/>
      <c r="R597" s="253"/>
    </row>
    <row r="598" customFormat="false" ht="12.75" hidden="false" customHeight="false" outlineLevel="0" collapsed="false">
      <c r="C598" s="250"/>
      <c r="D598" s="251"/>
      <c r="E598" s="251"/>
      <c r="F598" s="251"/>
      <c r="G598" s="251"/>
      <c r="H598" s="251"/>
      <c r="I598" s="251"/>
      <c r="J598" s="251"/>
      <c r="K598" s="253"/>
      <c r="L598" s="253"/>
      <c r="M598" s="253"/>
      <c r="N598" s="253"/>
      <c r="O598" s="253"/>
      <c r="P598" s="253"/>
      <c r="Q598" s="253"/>
      <c r="R598" s="253"/>
    </row>
    <row r="599" customFormat="false" ht="12.75" hidden="false" customHeight="false" outlineLevel="0" collapsed="false">
      <c r="C599" s="250"/>
      <c r="D599" s="251"/>
      <c r="E599" s="251"/>
      <c r="F599" s="251"/>
      <c r="G599" s="251"/>
      <c r="H599" s="251"/>
      <c r="I599" s="251"/>
      <c r="J599" s="251"/>
      <c r="K599" s="253"/>
      <c r="L599" s="253"/>
      <c r="M599" s="253"/>
      <c r="N599" s="253"/>
      <c r="O599" s="253"/>
      <c r="P599" s="253"/>
      <c r="Q599" s="253"/>
      <c r="R599" s="253"/>
    </row>
    <row r="600" customFormat="false" ht="12.75" hidden="false" customHeight="false" outlineLevel="0" collapsed="false">
      <c r="C600" s="250"/>
      <c r="D600" s="251"/>
      <c r="E600" s="251"/>
      <c r="F600" s="251"/>
      <c r="G600" s="251"/>
      <c r="H600" s="251"/>
      <c r="I600" s="251"/>
      <c r="J600" s="251"/>
      <c r="K600" s="253"/>
      <c r="L600" s="253"/>
      <c r="M600" s="253"/>
      <c r="N600" s="253"/>
      <c r="O600" s="253"/>
      <c r="P600" s="253"/>
      <c r="Q600" s="253"/>
      <c r="R600" s="253"/>
    </row>
    <row r="601" customFormat="false" ht="12.75" hidden="false" customHeight="false" outlineLevel="0" collapsed="false">
      <c r="C601" s="250"/>
      <c r="D601" s="251"/>
      <c r="E601" s="251"/>
      <c r="F601" s="251"/>
      <c r="G601" s="251"/>
      <c r="H601" s="251"/>
      <c r="I601" s="251"/>
      <c r="J601" s="251"/>
      <c r="K601" s="253"/>
      <c r="L601" s="253"/>
      <c r="M601" s="253"/>
      <c r="N601" s="253"/>
      <c r="O601" s="253"/>
      <c r="P601" s="253"/>
      <c r="Q601" s="253"/>
      <c r="R601" s="253"/>
    </row>
    <row r="602" customFormat="false" ht="12.75" hidden="false" customHeight="false" outlineLevel="0" collapsed="false">
      <c r="C602" s="250"/>
      <c r="D602" s="251"/>
      <c r="E602" s="251"/>
      <c r="F602" s="251"/>
      <c r="G602" s="251"/>
      <c r="H602" s="251"/>
      <c r="I602" s="251"/>
      <c r="J602" s="251"/>
      <c r="K602" s="253"/>
      <c r="L602" s="253"/>
      <c r="M602" s="253"/>
      <c r="N602" s="253"/>
      <c r="O602" s="253"/>
      <c r="P602" s="253"/>
      <c r="Q602" s="253"/>
      <c r="R602" s="253"/>
    </row>
    <row r="603" customFormat="false" ht="12.75" hidden="false" customHeight="false" outlineLevel="0" collapsed="false">
      <c r="C603" s="250"/>
      <c r="D603" s="251"/>
      <c r="E603" s="251"/>
      <c r="F603" s="251"/>
      <c r="G603" s="251"/>
      <c r="H603" s="251"/>
      <c r="I603" s="251"/>
      <c r="J603" s="251"/>
      <c r="K603" s="253"/>
      <c r="L603" s="253"/>
      <c r="M603" s="253"/>
      <c r="N603" s="253"/>
      <c r="O603" s="253"/>
      <c r="P603" s="253"/>
      <c r="Q603" s="253"/>
      <c r="R603" s="253"/>
    </row>
    <row r="604" customFormat="false" ht="12.75" hidden="false" customHeight="false" outlineLevel="0" collapsed="false">
      <c r="C604" s="250"/>
      <c r="D604" s="251"/>
      <c r="E604" s="251"/>
      <c r="F604" s="251"/>
      <c r="G604" s="251"/>
      <c r="H604" s="251"/>
      <c r="I604" s="251"/>
      <c r="J604" s="251"/>
      <c r="K604" s="253"/>
      <c r="L604" s="253"/>
      <c r="M604" s="253"/>
      <c r="N604" s="253"/>
      <c r="O604" s="253"/>
      <c r="P604" s="253"/>
      <c r="Q604" s="253"/>
      <c r="R604" s="253"/>
    </row>
    <row r="605" customFormat="false" ht="12.75" hidden="false" customHeight="false" outlineLevel="0" collapsed="false">
      <c r="C605" s="250"/>
      <c r="D605" s="251"/>
      <c r="E605" s="251"/>
      <c r="F605" s="251"/>
      <c r="G605" s="251"/>
      <c r="H605" s="251"/>
      <c r="I605" s="251"/>
      <c r="J605" s="251"/>
      <c r="K605" s="253"/>
      <c r="L605" s="253"/>
      <c r="M605" s="253"/>
      <c r="N605" s="253"/>
      <c r="O605" s="253"/>
      <c r="P605" s="253"/>
      <c r="Q605" s="253"/>
      <c r="R605" s="253"/>
    </row>
    <row r="606" customFormat="false" ht="12.75" hidden="false" customHeight="false" outlineLevel="0" collapsed="false">
      <c r="C606" s="250"/>
      <c r="D606" s="251"/>
      <c r="E606" s="251"/>
      <c r="F606" s="251"/>
      <c r="G606" s="251"/>
      <c r="H606" s="251"/>
      <c r="I606" s="251"/>
      <c r="J606" s="251"/>
      <c r="K606" s="253"/>
      <c r="L606" s="253"/>
      <c r="M606" s="253"/>
      <c r="N606" s="253"/>
      <c r="O606" s="253"/>
      <c r="P606" s="253"/>
      <c r="Q606" s="253"/>
      <c r="R606" s="253"/>
    </row>
    <row r="607" customFormat="false" ht="12.75" hidden="false" customHeight="false" outlineLevel="0" collapsed="false">
      <c r="C607" s="250"/>
      <c r="D607" s="251"/>
      <c r="E607" s="251"/>
      <c r="F607" s="251"/>
      <c r="G607" s="251"/>
      <c r="H607" s="251"/>
      <c r="I607" s="251"/>
      <c r="J607" s="251"/>
      <c r="K607" s="253"/>
      <c r="L607" s="253"/>
      <c r="M607" s="253"/>
      <c r="N607" s="253"/>
      <c r="O607" s="253"/>
      <c r="P607" s="253"/>
      <c r="Q607" s="253"/>
      <c r="R607" s="253"/>
    </row>
    <row r="608" customFormat="false" ht="12.75" hidden="false" customHeight="false" outlineLevel="0" collapsed="false">
      <c r="C608" s="250"/>
      <c r="D608" s="251"/>
      <c r="E608" s="251"/>
      <c r="F608" s="251"/>
      <c r="G608" s="251"/>
      <c r="H608" s="251"/>
      <c r="I608" s="251"/>
      <c r="J608" s="251"/>
      <c r="K608" s="253"/>
      <c r="L608" s="253"/>
      <c r="M608" s="253"/>
      <c r="N608" s="253"/>
      <c r="O608" s="253"/>
      <c r="P608" s="253"/>
      <c r="Q608" s="253"/>
      <c r="R608" s="253"/>
    </row>
    <row r="609" customFormat="false" ht="12.75" hidden="false" customHeight="false" outlineLevel="0" collapsed="false">
      <c r="C609" s="250"/>
      <c r="D609" s="251"/>
      <c r="E609" s="251"/>
      <c r="F609" s="251"/>
      <c r="G609" s="251"/>
      <c r="H609" s="251"/>
      <c r="I609" s="251"/>
      <c r="J609" s="251"/>
      <c r="K609" s="253"/>
      <c r="L609" s="253"/>
      <c r="M609" s="253"/>
      <c r="N609" s="253"/>
      <c r="O609" s="253"/>
      <c r="P609" s="253"/>
      <c r="Q609" s="253"/>
      <c r="R609" s="253"/>
    </row>
    <row r="610" customFormat="false" ht="12.75" hidden="false" customHeight="false" outlineLevel="0" collapsed="false">
      <c r="C610" s="250"/>
      <c r="D610" s="251"/>
      <c r="E610" s="251"/>
      <c r="F610" s="251"/>
      <c r="G610" s="251"/>
      <c r="H610" s="251"/>
      <c r="I610" s="251"/>
      <c r="J610" s="251"/>
      <c r="K610" s="253"/>
      <c r="L610" s="253"/>
      <c r="M610" s="253"/>
      <c r="N610" s="253"/>
      <c r="O610" s="253"/>
      <c r="P610" s="253"/>
      <c r="Q610" s="253"/>
      <c r="R610" s="253"/>
    </row>
    <row r="611" customFormat="false" ht="12.75" hidden="false" customHeight="false" outlineLevel="0" collapsed="false">
      <c r="C611" s="250"/>
      <c r="D611" s="251"/>
      <c r="E611" s="251"/>
      <c r="F611" s="251"/>
      <c r="G611" s="251"/>
      <c r="H611" s="251"/>
      <c r="I611" s="251"/>
      <c r="J611" s="251"/>
      <c r="K611" s="253"/>
      <c r="L611" s="253"/>
      <c r="M611" s="253"/>
      <c r="N611" s="253"/>
      <c r="O611" s="253"/>
      <c r="P611" s="253"/>
      <c r="Q611" s="253"/>
      <c r="R611" s="253"/>
    </row>
    <row r="612" customFormat="false" ht="12.75" hidden="false" customHeight="false" outlineLevel="0" collapsed="false">
      <c r="C612" s="250"/>
      <c r="D612" s="251"/>
      <c r="E612" s="251"/>
      <c r="F612" s="251"/>
      <c r="G612" s="251"/>
      <c r="H612" s="251"/>
      <c r="I612" s="251"/>
      <c r="J612" s="251"/>
      <c r="K612" s="253"/>
      <c r="L612" s="253"/>
      <c r="M612" s="253"/>
      <c r="N612" s="253"/>
      <c r="O612" s="253"/>
      <c r="P612" s="253"/>
      <c r="Q612" s="253"/>
      <c r="R612" s="253"/>
    </row>
    <row r="613" customFormat="false" ht="12.75" hidden="false" customHeight="false" outlineLevel="0" collapsed="false">
      <c r="C613" s="250"/>
      <c r="D613" s="251"/>
      <c r="E613" s="251"/>
      <c r="F613" s="251"/>
      <c r="G613" s="251"/>
      <c r="H613" s="251"/>
      <c r="I613" s="251"/>
      <c r="J613" s="251"/>
      <c r="K613" s="253"/>
      <c r="L613" s="253"/>
      <c r="M613" s="253"/>
      <c r="N613" s="253"/>
      <c r="O613" s="253"/>
      <c r="P613" s="253"/>
      <c r="Q613" s="253"/>
      <c r="R613" s="253"/>
    </row>
    <row r="614" customFormat="false" ht="12.75" hidden="false" customHeight="false" outlineLevel="0" collapsed="false">
      <c r="C614" s="250"/>
      <c r="D614" s="251"/>
      <c r="E614" s="251"/>
      <c r="F614" s="251"/>
      <c r="G614" s="251"/>
      <c r="H614" s="251"/>
      <c r="I614" s="251"/>
      <c r="J614" s="251"/>
      <c r="K614" s="253"/>
      <c r="L614" s="253"/>
      <c r="M614" s="253"/>
      <c r="N614" s="253"/>
      <c r="O614" s="253"/>
      <c r="P614" s="253"/>
      <c r="Q614" s="253"/>
      <c r="R614" s="253"/>
    </row>
    <row r="615" customFormat="false" ht="12.75" hidden="false" customHeight="false" outlineLevel="0" collapsed="false">
      <c r="C615" s="250"/>
      <c r="D615" s="251"/>
      <c r="E615" s="251"/>
      <c r="F615" s="251"/>
      <c r="G615" s="251"/>
      <c r="H615" s="251"/>
      <c r="I615" s="251"/>
      <c r="J615" s="251"/>
      <c r="K615" s="253"/>
      <c r="L615" s="253"/>
      <c r="M615" s="253"/>
      <c r="N615" s="253"/>
      <c r="O615" s="253"/>
      <c r="P615" s="253"/>
      <c r="Q615" s="253"/>
      <c r="R615" s="253"/>
    </row>
    <row r="616" customFormat="false" ht="12.75" hidden="false" customHeight="false" outlineLevel="0" collapsed="false">
      <c r="C616" s="250"/>
      <c r="D616" s="251"/>
      <c r="E616" s="251"/>
      <c r="F616" s="251"/>
      <c r="G616" s="251"/>
      <c r="H616" s="251"/>
      <c r="I616" s="251"/>
      <c r="J616" s="251"/>
      <c r="K616" s="253"/>
      <c r="L616" s="253"/>
      <c r="M616" s="253"/>
      <c r="N616" s="253"/>
      <c r="O616" s="253"/>
      <c r="P616" s="253"/>
      <c r="Q616" s="253"/>
      <c r="R616" s="253"/>
    </row>
    <row r="617" customFormat="false" ht="12.75" hidden="false" customHeight="false" outlineLevel="0" collapsed="false">
      <c r="C617" s="250"/>
      <c r="D617" s="251"/>
      <c r="E617" s="251"/>
      <c r="F617" s="251"/>
      <c r="G617" s="251"/>
      <c r="H617" s="251"/>
      <c r="I617" s="251"/>
      <c r="J617" s="251"/>
      <c r="K617" s="253"/>
      <c r="L617" s="253"/>
      <c r="M617" s="253"/>
      <c r="N617" s="253"/>
      <c r="O617" s="253"/>
      <c r="P617" s="253"/>
      <c r="Q617" s="253"/>
      <c r="R617" s="253"/>
    </row>
    <row r="618" customFormat="false" ht="12.75" hidden="false" customHeight="false" outlineLevel="0" collapsed="false">
      <c r="C618" s="250"/>
      <c r="D618" s="251"/>
      <c r="E618" s="251"/>
      <c r="F618" s="251"/>
      <c r="G618" s="251"/>
      <c r="H618" s="251"/>
      <c r="I618" s="251"/>
      <c r="J618" s="251"/>
      <c r="K618" s="253"/>
      <c r="L618" s="253"/>
      <c r="M618" s="253"/>
      <c r="N618" s="253"/>
      <c r="O618" s="253"/>
      <c r="P618" s="253"/>
      <c r="Q618" s="253"/>
      <c r="R618" s="253"/>
    </row>
    <row r="619" customFormat="false" ht="12.75" hidden="false" customHeight="false" outlineLevel="0" collapsed="false">
      <c r="C619" s="250"/>
      <c r="D619" s="251"/>
      <c r="E619" s="251"/>
      <c r="F619" s="251"/>
      <c r="G619" s="251"/>
      <c r="H619" s="251"/>
      <c r="I619" s="251"/>
      <c r="J619" s="251"/>
      <c r="K619" s="253"/>
      <c r="L619" s="253"/>
      <c r="M619" s="253"/>
      <c r="N619" s="253"/>
      <c r="O619" s="253"/>
      <c r="P619" s="253"/>
      <c r="Q619" s="253"/>
      <c r="R619" s="253"/>
    </row>
    <row r="620" customFormat="false" ht="12.75" hidden="false" customHeight="false" outlineLevel="0" collapsed="false">
      <c r="C620" s="250"/>
      <c r="D620" s="251"/>
      <c r="E620" s="251"/>
      <c r="F620" s="251"/>
      <c r="G620" s="251"/>
      <c r="H620" s="251"/>
      <c r="I620" s="251"/>
      <c r="J620" s="251"/>
      <c r="K620" s="253"/>
      <c r="L620" s="253"/>
      <c r="M620" s="253"/>
      <c r="N620" s="253"/>
      <c r="O620" s="253"/>
      <c r="P620" s="253"/>
      <c r="Q620" s="253"/>
      <c r="R620" s="253"/>
    </row>
    <row r="621" customFormat="false" ht="12.75" hidden="false" customHeight="false" outlineLevel="0" collapsed="false">
      <c r="C621" s="250"/>
      <c r="D621" s="251"/>
      <c r="E621" s="251"/>
      <c r="F621" s="251"/>
      <c r="G621" s="251"/>
      <c r="H621" s="251"/>
      <c r="I621" s="251"/>
      <c r="J621" s="251"/>
      <c r="K621" s="253"/>
      <c r="L621" s="253"/>
      <c r="M621" s="253"/>
      <c r="N621" s="253"/>
      <c r="O621" s="253"/>
      <c r="P621" s="253"/>
      <c r="Q621" s="253"/>
      <c r="R621" s="253"/>
    </row>
    <row r="622" customFormat="false" ht="12.75" hidden="false" customHeight="false" outlineLevel="0" collapsed="false">
      <c r="C622" s="250"/>
      <c r="D622" s="251"/>
      <c r="E622" s="251"/>
      <c r="F622" s="251"/>
      <c r="G622" s="251"/>
      <c r="H622" s="251"/>
      <c r="I622" s="251"/>
      <c r="J622" s="251"/>
      <c r="K622" s="253"/>
      <c r="L622" s="253"/>
      <c r="M622" s="253"/>
      <c r="N622" s="253"/>
      <c r="O622" s="253"/>
      <c r="P622" s="253"/>
      <c r="Q622" s="253"/>
      <c r="R622" s="253"/>
    </row>
    <row r="623" customFormat="false" ht="12.75" hidden="false" customHeight="false" outlineLevel="0" collapsed="false">
      <c r="C623" s="250"/>
      <c r="D623" s="251"/>
      <c r="E623" s="251"/>
      <c r="F623" s="251"/>
      <c r="G623" s="251"/>
      <c r="H623" s="251"/>
      <c r="I623" s="251"/>
      <c r="J623" s="251"/>
      <c r="K623" s="253"/>
      <c r="L623" s="253"/>
      <c r="M623" s="253"/>
      <c r="N623" s="253"/>
      <c r="O623" s="253"/>
      <c r="P623" s="253"/>
      <c r="Q623" s="253"/>
      <c r="R623" s="253"/>
    </row>
    <row r="624" customFormat="false" ht="12.75" hidden="false" customHeight="false" outlineLevel="0" collapsed="false">
      <c r="C624" s="250"/>
      <c r="D624" s="251"/>
      <c r="E624" s="251"/>
      <c r="F624" s="251"/>
      <c r="G624" s="251"/>
      <c r="H624" s="251"/>
      <c r="I624" s="251"/>
      <c r="J624" s="251"/>
      <c r="K624" s="253"/>
      <c r="L624" s="253"/>
      <c r="M624" s="253"/>
      <c r="N624" s="253"/>
      <c r="O624" s="253"/>
      <c r="P624" s="253"/>
      <c r="Q624" s="253"/>
      <c r="R624" s="253"/>
    </row>
    <row r="625" customFormat="false" ht="12.75" hidden="false" customHeight="false" outlineLevel="0" collapsed="false">
      <c r="C625" s="250"/>
      <c r="D625" s="251"/>
      <c r="E625" s="251"/>
      <c r="F625" s="251"/>
      <c r="G625" s="251"/>
      <c r="H625" s="251"/>
      <c r="I625" s="251"/>
      <c r="J625" s="251"/>
      <c r="K625" s="253"/>
      <c r="L625" s="253"/>
      <c r="M625" s="253"/>
      <c r="N625" s="253"/>
      <c r="O625" s="253"/>
      <c r="P625" s="253"/>
      <c r="Q625" s="253"/>
      <c r="R625" s="253"/>
    </row>
    <row r="626" customFormat="false" ht="12.75" hidden="false" customHeight="false" outlineLevel="0" collapsed="false">
      <c r="C626" s="250"/>
      <c r="D626" s="251"/>
      <c r="E626" s="251"/>
      <c r="F626" s="251"/>
      <c r="G626" s="251"/>
      <c r="H626" s="251"/>
      <c r="I626" s="251"/>
      <c r="J626" s="251"/>
      <c r="K626" s="253"/>
      <c r="L626" s="253"/>
      <c r="M626" s="253"/>
      <c r="N626" s="253"/>
      <c r="O626" s="253"/>
      <c r="P626" s="253"/>
      <c r="Q626" s="253"/>
      <c r="R626" s="253"/>
    </row>
    <row r="627" customFormat="false" ht="12.75" hidden="false" customHeight="false" outlineLevel="0" collapsed="false">
      <c r="C627" s="250"/>
      <c r="D627" s="251"/>
      <c r="E627" s="251"/>
      <c r="F627" s="251"/>
      <c r="G627" s="251"/>
      <c r="H627" s="251"/>
      <c r="I627" s="251"/>
      <c r="J627" s="251"/>
      <c r="K627" s="253"/>
      <c r="L627" s="253"/>
      <c r="M627" s="253"/>
      <c r="N627" s="253"/>
      <c r="O627" s="253"/>
      <c r="P627" s="253"/>
      <c r="Q627" s="253"/>
      <c r="R627" s="253"/>
    </row>
    <row r="628" customFormat="false" ht="12.75" hidden="false" customHeight="false" outlineLevel="0" collapsed="false">
      <c r="C628" s="250"/>
      <c r="D628" s="251"/>
      <c r="E628" s="251"/>
      <c r="F628" s="251"/>
      <c r="G628" s="251"/>
      <c r="H628" s="251"/>
      <c r="I628" s="251"/>
      <c r="J628" s="251"/>
      <c r="K628" s="253"/>
      <c r="L628" s="253"/>
      <c r="M628" s="253"/>
      <c r="N628" s="253"/>
      <c r="O628" s="253"/>
      <c r="P628" s="253"/>
      <c r="Q628" s="253"/>
      <c r="R628" s="253"/>
    </row>
    <row r="629" customFormat="false" ht="12.75" hidden="false" customHeight="false" outlineLevel="0" collapsed="false">
      <c r="C629" s="250"/>
      <c r="D629" s="251"/>
      <c r="E629" s="251"/>
      <c r="F629" s="251"/>
      <c r="G629" s="251"/>
      <c r="H629" s="251"/>
      <c r="I629" s="251"/>
      <c r="J629" s="251"/>
      <c r="K629" s="253"/>
      <c r="L629" s="253"/>
      <c r="M629" s="253"/>
      <c r="N629" s="253"/>
      <c r="O629" s="253"/>
      <c r="P629" s="253"/>
      <c r="Q629" s="253"/>
      <c r="R629" s="253"/>
    </row>
    <row r="630" customFormat="false" ht="12.75" hidden="false" customHeight="false" outlineLevel="0" collapsed="false">
      <c r="C630" s="250"/>
      <c r="D630" s="251"/>
      <c r="E630" s="251"/>
      <c r="F630" s="251"/>
      <c r="G630" s="251"/>
      <c r="H630" s="251"/>
      <c r="I630" s="251"/>
      <c r="J630" s="251"/>
      <c r="K630" s="253"/>
      <c r="L630" s="253"/>
      <c r="M630" s="253"/>
      <c r="N630" s="253"/>
      <c r="O630" s="253"/>
      <c r="P630" s="253"/>
      <c r="Q630" s="253"/>
      <c r="R630" s="253"/>
    </row>
    <row r="631" customFormat="false" ht="12.75" hidden="false" customHeight="false" outlineLevel="0" collapsed="false">
      <c r="C631" s="250"/>
      <c r="D631" s="251"/>
      <c r="E631" s="251"/>
      <c r="F631" s="251"/>
      <c r="G631" s="251"/>
      <c r="H631" s="251"/>
      <c r="I631" s="251"/>
      <c r="J631" s="251"/>
      <c r="K631" s="253"/>
      <c r="L631" s="253"/>
      <c r="M631" s="253"/>
      <c r="N631" s="253"/>
      <c r="O631" s="253"/>
      <c r="P631" s="253"/>
      <c r="Q631" s="253"/>
      <c r="R631" s="253"/>
    </row>
    <row r="632" customFormat="false" ht="12.75" hidden="false" customHeight="false" outlineLevel="0" collapsed="false">
      <c r="C632" s="250"/>
      <c r="D632" s="251"/>
      <c r="E632" s="251"/>
      <c r="F632" s="251"/>
      <c r="G632" s="251"/>
      <c r="H632" s="251"/>
      <c r="I632" s="251"/>
      <c r="J632" s="251"/>
      <c r="K632" s="253"/>
      <c r="L632" s="253"/>
      <c r="M632" s="253"/>
      <c r="N632" s="253"/>
      <c r="O632" s="253"/>
      <c r="P632" s="253"/>
      <c r="Q632" s="253"/>
      <c r="R632" s="253"/>
    </row>
    <row r="633" customFormat="false" ht="12.75" hidden="false" customHeight="false" outlineLevel="0" collapsed="false">
      <c r="C633" s="250"/>
      <c r="D633" s="251"/>
      <c r="E633" s="251"/>
      <c r="F633" s="251"/>
      <c r="G633" s="251"/>
      <c r="H633" s="251"/>
      <c r="I633" s="251"/>
      <c r="J633" s="251"/>
      <c r="K633" s="253"/>
      <c r="L633" s="253"/>
      <c r="M633" s="253"/>
      <c r="N633" s="253"/>
      <c r="O633" s="253"/>
      <c r="P633" s="253"/>
      <c r="Q633" s="253"/>
      <c r="R633" s="253"/>
    </row>
    <row r="634" customFormat="false" ht="12.75" hidden="false" customHeight="false" outlineLevel="0" collapsed="false">
      <c r="C634" s="250"/>
      <c r="D634" s="251"/>
      <c r="E634" s="251"/>
      <c r="F634" s="251"/>
      <c r="G634" s="251"/>
      <c r="H634" s="251"/>
      <c r="I634" s="251"/>
      <c r="J634" s="251"/>
      <c r="K634" s="253"/>
      <c r="L634" s="253"/>
      <c r="M634" s="253"/>
      <c r="N634" s="253"/>
      <c r="O634" s="253"/>
      <c r="P634" s="253"/>
      <c r="Q634" s="253"/>
      <c r="R634" s="253"/>
    </row>
    <row r="635" customFormat="false" ht="12.75" hidden="false" customHeight="false" outlineLevel="0" collapsed="false">
      <c r="C635" s="250"/>
      <c r="D635" s="251"/>
      <c r="E635" s="251"/>
      <c r="F635" s="251"/>
      <c r="G635" s="251"/>
      <c r="H635" s="251"/>
      <c r="I635" s="251"/>
      <c r="J635" s="251"/>
      <c r="K635" s="253"/>
      <c r="L635" s="253"/>
      <c r="M635" s="253"/>
      <c r="N635" s="253"/>
      <c r="O635" s="253"/>
      <c r="P635" s="253"/>
      <c r="Q635" s="253"/>
      <c r="R635" s="253"/>
    </row>
    <row r="636" customFormat="false" ht="12.75" hidden="false" customHeight="false" outlineLevel="0" collapsed="false">
      <c r="C636" s="250"/>
      <c r="D636" s="251"/>
      <c r="E636" s="251"/>
      <c r="F636" s="251"/>
      <c r="G636" s="251"/>
      <c r="H636" s="251"/>
      <c r="I636" s="251"/>
      <c r="J636" s="251"/>
      <c r="K636" s="253"/>
      <c r="L636" s="253"/>
      <c r="M636" s="253"/>
      <c r="N636" s="253"/>
      <c r="O636" s="253"/>
      <c r="P636" s="253"/>
      <c r="Q636" s="253"/>
      <c r="R636" s="253"/>
    </row>
    <row r="637" customFormat="false" ht="12.75" hidden="false" customHeight="false" outlineLevel="0" collapsed="false">
      <c r="C637" s="250"/>
      <c r="D637" s="251"/>
      <c r="E637" s="251"/>
      <c r="F637" s="251"/>
      <c r="G637" s="251"/>
      <c r="H637" s="251"/>
      <c r="I637" s="251"/>
      <c r="J637" s="251"/>
      <c r="K637" s="253"/>
      <c r="L637" s="253"/>
      <c r="M637" s="253"/>
      <c r="N637" s="253"/>
      <c r="O637" s="253"/>
      <c r="P637" s="253"/>
      <c r="Q637" s="253"/>
      <c r="R637" s="253"/>
    </row>
    <row r="638" customFormat="false" ht="12.75" hidden="false" customHeight="false" outlineLevel="0" collapsed="false">
      <c r="C638" s="250"/>
      <c r="D638" s="251"/>
      <c r="E638" s="251"/>
      <c r="F638" s="251"/>
      <c r="G638" s="251"/>
      <c r="H638" s="251"/>
      <c r="I638" s="251"/>
      <c r="J638" s="251"/>
      <c r="K638" s="253"/>
      <c r="L638" s="253"/>
      <c r="M638" s="253"/>
      <c r="N638" s="253"/>
      <c r="O638" s="253"/>
      <c r="P638" s="253"/>
      <c r="Q638" s="253"/>
      <c r="R638" s="253"/>
    </row>
    <row r="639" customFormat="false" ht="12.75" hidden="false" customHeight="false" outlineLevel="0" collapsed="false">
      <c r="C639" s="250"/>
      <c r="D639" s="251"/>
      <c r="E639" s="251"/>
      <c r="F639" s="251"/>
      <c r="G639" s="251"/>
      <c r="H639" s="251"/>
      <c r="I639" s="251"/>
      <c r="J639" s="251"/>
      <c r="K639" s="253"/>
      <c r="L639" s="253"/>
      <c r="M639" s="253"/>
      <c r="N639" s="253"/>
      <c r="O639" s="253"/>
      <c r="P639" s="253"/>
      <c r="Q639" s="253"/>
      <c r="R639" s="253"/>
    </row>
    <row r="640" customFormat="false" ht="12.75" hidden="false" customHeight="false" outlineLevel="0" collapsed="false">
      <c r="C640" s="250"/>
      <c r="D640" s="251"/>
      <c r="E640" s="251"/>
      <c r="F640" s="251"/>
      <c r="G640" s="251"/>
      <c r="H640" s="251"/>
      <c r="I640" s="251"/>
      <c r="J640" s="251"/>
      <c r="K640" s="253"/>
      <c r="L640" s="253"/>
      <c r="M640" s="253"/>
      <c r="N640" s="253"/>
      <c r="O640" s="253"/>
      <c r="P640" s="253"/>
      <c r="Q640" s="253"/>
      <c r="R640" s="253"/>
    </row>
    <row r="641" customFormat="false" ht="12.75" hidden="false" customHeight="false" outlineLevel="0" collapsed="false">
      <c r="C641" s="250"/>
      <c r="D641" s="251"/>
      <c r="E641" s="251"/>
      <c r="F641" s="251"/>
      <c r="G641" s="251"/>
      <c r="H641" s="251"/>
      <c r="I641" s="251"/>
      <c r="J641" s="251"/>
      <c r="K641" s="253"/>
      <c r="L641" s="253"/>
      <c r="M641" s="253"/>
      <c r="N641" s="253"/>
      <c r="O641" s="253"/>
      <c r="P641" s="253"/>
      <c r="Q641" s="253"/>
      <c r="R641" s="253"/>
    </row>
    <row r="642" customFormat="false" ht="12.75" hidden="false" customHeight="false" outlineLevel="0" collapsed="false">
      <c r="C642" s="250"/>
      <c r="D642" s="251"/>
      <c r="E642" s="251"/>
      <c r="F642" s="251"/>
      <c r="G642" s="251"/>
      <c r="H642" s="251"/>
      <c r="I642" s="251"/>
      <c r="J642" s="251"/>
      <c r="K642" s="253"/>
      <c r="L642" s="253"/>
      <c r="M642" s="253"/>
      <c r="N642" s="253"/>
      <c r="O642" s="253"/>
      <c r="P642" s="253"/>
      <c r="Q642" s="253"/>
      <c r="R642" s="253"/>
    </row>
    <row r="643" customFormat="false" ht="12.75" hidden="false" customHeight="false" outlineLevel="0" collapsed="false">
      <c r="C643" s="250"/>
      <c r="D643" s="251"/>
      <c r="E643" s="251"/>
      <c r="F643" s="251"/>
      <c r="G643" s="251"/>
      <c r="H643" s="251"/>
      <c r="I643" s="251"/>
      <c r="J643" s="251"/>
      <c r="K643" s="253"/>
      <c r="L643" s="253"/>
      <c r="M643" s="253"/>
      <c r="N643" s="253"/>
      <c r="O643" s="253"/>
      <c r="P643" s="253"/>
      <c r="Q643" s="253"/>
      <c r="R643" s="253"/>
    </row>
    <row r="644" customFormat="false" ht="12.75" hidden="false" customHeight="false" outlineLevel="0" collapsed="false">
      <c r="C644" s="250"/>
      <c r="D644" s="251"/>
      <c r="E644" s="251"/>
      <c r="F644" s="251"/>
      <c r="G644" s="251"/>
      <c r="H644" s="251"/>
      <c r="I644" s="251"/>
      <c r="J644" s="251"/>
      <c r="K644" s="253"/>
      <c r="L644" s="253"/>
      <c r="M644" s="253"/>
      <c r="N644" s="253"/>
      <c r="O644" s="253"/>
      <c r="P644" s="253"/>
      <c r="Q644" s="253"/>
      <c r="R644" s="253"/>
    </row>
    <row r="645" customFormat="false" ht="12.75" hidden="false" customHeight="false" outlineLevel="0" collapsed="false">
      <c r="C645" s="250"/>
      <c r="D645" s="251"/>
      <c r="E645" s="251"/>
      <c r="F645" s="251"/>
      <c r="G645" s="251"/>
      <c r="H645" s="251"/>
      <c r="I645" s="251"/>
      <c r="J645" s="251"/>
      <c r="K645" s="253"/>
      <c r="L645" s="253"/>
      <c r="M645" s="253"/>
      <c r="N645" s="253"/>
      <c r="O645" s="253"/>
      <c r="P645" s="253"/>
      <c r="Q645" s="253"/>
      <c r="R645" s="253"/>
    </row>
    <row r="646" customFormat="false" ht="12.75" hidden="false" customHeight="false" outlineLevel="0" collapsed="false">
      <c r="C646" s="250"/>
      <c r="D646" s="251"/>
      <c r="E646" s="251"/>
      <c r="F646" s="251"/>
      <c r="G646" s="251"/>
      <c r="H646" s="251"/>
      <c r="I646" s="251"/>
      <c r="J646" s="251"/>
      <c r="K646" s="253"/>
      <c r="L646" s="253"/>
      <c r="M646" s="253"/>
      <c r="N646" s="253"/>
      <c r="O646" s="253"/>
      <c r="P646" s="253"/>
      <c r="Q646" s="253"/>
      <c r="R646" s="253"/>
    </row>
    <row r="647" customFormat="false" ht="12.75" hidden="false" customHeight="false" outlineLevel="0" collapsed="false">
      <c r="C647" s="250"/>
      <c r="D647" s="251"/>
      <c r="E647" s="251"/>
      <c r="F647" s="251"/>
      <c r="G647" s="251"/>
      <c r="H647" s="251"/>
      <c r="I647" s="251"/>
      <c r="J647" s="251"/>
      <c r="K647" s="253"/>
      <c r="L647" s="253"/>
      <c r="M647" s="253"/>
      <c r="N647" s="253"/>
      <c r="O647" s="253"/>
      <c r="P647" s="253"/>
      <c r="Q647" s="253"/>
      <c r="R647" s="25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1997-10-31T12:19:36Z</dcterms:created>
  <dc:creator/>
  <dc:description/>
  <dc:language>en-US</dc:language>
  <cp:lastModifiedBy>khewitt</cp:lastModifiedBy>
  <cp:revision>0</cp:revision>
  <dc:subject/>
  <dc:title/>
</cp:coreProperties>
</file>