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Weekly_US" sheetId="1" state="visible" r:id="rId3"/>
    <sheet name="Monthly_US" sheetId="2" state="visible" r:id="rId4"/>
    <sheet name="Summary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<sst xmlns="http://schemas.openxmlformats.org/spreadsheetml/2006/main" count="728" uniqueCount="58">
  <si>
    <t xml:space="preserve">EW 1.5mW Series</t>
  </si>
  <si>
    <t xml:space="preserve">No. of</t>
  </si>
  <si>
    <t xml:space="preserve">Hub</t>
  </si>
  <si>
    <t xml:space="preserve">Tower</t>
  </si>
  <si>
    <t xml:space="preserve">MTD</t>
  </si>
  <si>
    <t xml:space="preserve">Project Name</t>
  </si>
  <si>
    <t xml:space="preserve">Location</t>
  </si>
  <si>
    <t xml:space="preserve">Turbines</t>
  </si>
  <si>
    <t xml:space="preserve">Height -m</t>
  </si>
  <si>
    <t xml:space="preserve">Type</t>
  </si>
  <si>
    <t xml:space="preserve">Availability</t>
  </si>
  <si>
    <t xml:space="preserve">Fenner</t>
  </si>
  <si>
    <t xml:space="preserve">NY</t>
  </si>
  <si>
    <t xml:space="preserve">Tube</t>
  </si>
  <si>
    <t xml:space="preserve">NA1</t>
  </si>
  <si>
    <t xml:space="preserve">N/A2</t>
  </si>
  <si>
    <t xml:space="preserve">Indian Mesa I</t>
  </si>
  <si>
    <t xml:space="preserve">TX</t>
  </si>
  <si>
    <t xml:space="preserve">N/A3</t>
  </si>
  <si>
    <t xml:space="preserve">N/A1</t>
  </si>
  <si>
    <t xml:space="preserve">Indian Mesa II</t>
  </si>
  <si>
    <t xml:space="preserve">Klondike</t>
  </si>
  <si>
    <t xml:space="preserve">OR</t>
  </si>
  <si>
    <t xml:space="preserve">Mill Run</t>
  </si>
  <si>
    <t xml:space="preserve">PA</t>
  </si>
  <si>
    <r>
      <rPr>
        <sz val="14"/>
        <rFont val="Arial"/>
        <family val="2"/>
      </rPr>
      <t xml:space="preserve">Montfort</t>
    </r>
    <r>
      <rPr>
        <vertAlign val="superscript"/>
        <sz val="14"/>
        <rFont val="Arial"/>
        <family val="2"/>
      </rPr>
      <t xml:space="preserve">8</t>
    </r>
  </si>
  <si>
    <t xml:space="preserve">WI</t>
  </si>
  <si>
    <t xml:space="preserve">Somerset</t>
  </si>
  <si>
    <t xml:space="preserve">DE</t>
  </si>
  <si>
    <t xml:space="preserve">Trent Mesa</t>
  </si>
  <si>
    <t xml:space="preserve">Fleet  Wide EW 1.5</t>
  </si>
  <si>
    <t xml:space="preserve">Weighted Average</t>
  </si>
  <si>
    <t xml:space="preserve">Mechanical</t>
  </si>
  <si>
    <t xml:space="preserve">Clear Sky</t>
  </si>
  <si>
    <t xml:space="preserve">Contractual</t>
  </si>
  <si>
    <t xml:space="preserve">(93% x 6 mo), then 97%+</t>
  </si>
  <si>
    <t xml:space="preserve">65%, 75%, 85%</t>
  </si>
  <si>
    <t xml:space="preserve">60%, 70%, 80%</t>
  </si>
  <si>
    <t xml:space="preserve">None</t>
  </si>
  <si>
    <t xml:space="preserve">= Construction</t>
  </si>
  <si>
    <t xml:space="preserve">= Ramp-Up</t>
  </si>
  <si>
    <t xml:space="preserve">= 93%, then 97%</t>
  </si>
  <si>
    <t xml:space="preserve">Ramp-Up Condition</t>
  </si>
  <si>
    <t xml:space="preserve">Warranted Availability</t>
  </si>
  <si>
    <t xml:space="preserve">= Warranted Avail.</t>
  </si>
  <si>
    <t xml:space="preserve">***Commissioing Date for Turbines not exact as this is a MTD and Turbines became operation throughout the month.***</t>
  </si>
  <si>
    <t xml:space="preserve">Construction</t>
  </si>
  <si>
    <t xml:space="preserve">Ramp-Up</t>
  </si>
  <si>
    <t xml:space="preserve">Month 1</t>
  </si>
  <si>
    <t xml:space="preserve">Month 2</t>
  </si>
  <si>
    <t xml:space="preserve">Month 3</t>
  </si>
  <si>
    <t xml:space="preserve">Month 4</t>
  </si>
  <si>
    <t xml:space="preserve">Month 5</t>
  </si>
  <si>
    <t xml:space="preserve">Month 6</t>
  </si>
  <si>
    <t xml:space="preserve">Month 7</t>
  </si>
  <si>
    <t xml:space="preserve">Month 8</t>
  </si>
  <si>
    <t xml:space="preserve">Month 9</t>
  </si>
  <si>
    <t xml:space="preserve">Average Warranted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</si>
</sst>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[$-409]m/d/yyyy"/>
    <numFmt numFmtId="166" formatCode="0%"/>
    <numFmt numFmtId="167" formatCode="0.0%"/>
    <numFmt numFmtId="168" formatCode="0.00%"/>
    <numFmt numFmtId="169" formatCode="[$-409]mmm\-yy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4"/>
      <name val="Arial"/>
      <family val="2"/>
    </font>
    <font>
      <b val="true"/>
      <sz val="14"/>
      <name val="Arial"/>
      <family val="2"/>
    </font>
    <font>
      <vertAlign val="superscript"/>
      <sz val="14"/>
      <name val="Arial"/>
      <family val="2"/>
    </font>
    <font>
      <b val="true"/>
      <sz val="12"/>
      <name val="Arial"/>
      <family val="2"/>
    </font>
    <font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CCFFCC"/>
        <bgColor rgb="FFCCFFFF"/>
      </patternFill>
    </fill>
    <fill>
      <patternFill patternType="solid">
        <fgColor rgb="FFC0C0C0"/>
        <bgColor rgb="FFCCCCFF"/>
      </patternFill>
    </fill>
  </fills>
  <borders count="55">
    <border diagonalUp="false" diagonalDown="false">
      <left/>
      <right/>
      <top/>
      <bottom/>
      <diagonal/>
    </border>
    <border diagonalUp="false" diagonalDown="false">
      <left/>
      <right/>
      <top/>
      <bottom style="thick"/>
      <diagonal/>
    </border>
    <border diagonalUp="false" diagonalDown="false">
      <left style="thick"/>
      <right style="thin"/>
      <top style="thick"/>
      <bottom/>
      <diagonal/>
    </border>
    <border diagonalUp="false" diagonalDown="false">
      <left style="thin"/>
      <right style="thin"/>
      <top style="thick"/>
      <bottom/>
      <diagonal/>
    </border>
    <border diagonalUp="false" diagonalDown="false">
      <left style="thin"/>
      <right style="medium"/>
      <top style="thick"/>
      <bottom/>
      <diagonal/>
    </border>
    <border diagonalUp="false" diagonalDown="false">
      <left style="thin"/>
      <right/>
      <top style="thick"/>
      <bottom/>
      <diagonal/>
    </border>
    <border diagonalUp="false" diagonalDown="false">
      <left style="thin"/>
      <right style="thick"/>
      <top style="thick"/>
      <bottom/>
      <diagonal/>
    </border>
    <border diagonalUp="false" diagonalDown="false">
      <left style="medium"/>
      <right style="thick"/>
      <top style="thick"/>
      <bottom/>
      <diagonal/>
    </border>
    <border diagonalUp="false" diagonalDown="false">
      <left style="thick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/>
      <bottom style="thick"/>
      <diagonal/>
    </border>
    <border diagonalUp="false" diagonalDown="false">
      <left style="thin"/>
      <right/>
      <top/>
      <bottom style="thick"/>
      <diagonal/>
    </border>
    <border diagonalUp="false" diagonalDown="false">
      <left style="thin"/>
      <right style="thick"/>
      <top/>
      <bottom style="thick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ck"/>
      <top/>
      <bottom/>
      <diagonal/>
    </border>
    <border diagonalUp="false" diagonalDown="false">
      <left style="medium"/>
      <right style="thick"/>
      <top/>
      <bottom style="thick"/>
      <diagonal/>
    </border>
    <border diagonalUp="false" diagonalDown="false">
      <left style="thick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ck"/>
      <bottom style="thin"/>
      <diagonal/>
    </border>
    <border diagonalUp="false" diagonalDown="false">
      <left style="thin"/>
      <right style="thick"/>
      <top style="thick"/>
      <bottom style="thin"/>
      <diagonal/>
    </border>
    <border diagonalUp="false" diagonalDown="false">
      <left style="medium"/>
      <right style="thin"/>
      <top style="thick"/>
      <bottom style="thin"/>
      <diagonal/>
    </border>
    <border diagonalUp="false" diagonalDown="false">
      <left style="thin"/>
      <right/>
      <top style="thick"/>
      <bottom style="thin"/>
      <diagonal/>
    </border>
    <border diagonalUp="false" diagonalDown="false">
      <left style="medium"/>
      <right style="thick"/>
      <top style="thick"/>
      <bottom style="thin"/>
      <diagonal/>
    </border>
    <border diagonalUp="false" diagonalDown="false">
      <left style="thin"/>
      <right style="thick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 style="thick"/>
      <top style="thin"/>
      <bottom style="thin"/>
      <diagonal/>
    </border>
    <border diagonalUp="false" diagonalDown="false">
      <left style="thick"/>
      <right style="thin"/>
      <top style="thin"/>
      <bottom style="double"/>
      <diagonal/>
    </border>
    <border diagonalUp="false" diagonalDown="false">
      <left style="thin"/>
      <right style="thin"/>
      <top style="thin"/>
      <bottom style="double"/>
      <diagonal/>
    </border>
    <border diagonalUp="false" diagonalDown="false">
      <left style="thin"/>
      <right style="medium"/>
      <top style="thin"/>
      <bottom style="double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ck"/>
      <top style="thin"/>
      <bottom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medium"/>
      <right style="thick"/>
      <top style="thin"/>
      <bottom/>
      <diagonal/>
    </border>
    <border diagonalUp="false" diagonalDown="false">
      <left style="thick"/>
      <right style="thin"/>
      <top style="double"/>
      <bottom style="thick"/>
      <diagonal/>
    </border>
    <border diagonalUp="false" diagonalDown="false">
      <left style="thin"/>
      <right style="thin"/>
      <top style="double"/>
      <bottom style="thick"/>
      <diagonal/>
    </border>
    <border diagonalUp="false" diagonalDown="false">
      <left style="thin"/>
      <right style="medium"/>
      <top style="double"/>
      <bottom style="thick"/>
      <diagonal/>
    </border>
    <border diagonalUp="false" diagonalDown="false">
      <left style="medium"/>
      <right style="thin"/>
      <top style="double"/>
      <bottom style="thick"/>
      <diagonal/>
    </border>
    <border diagonalUp="false" diagonalDown="false">
      <left style="thin"/>
      <right style="thick"/>
      <top style="double"/>
      <bottom style="thick"/>
      <diagonal/>
    </border>
    <border diagonalUp="false" diagonalDown="false">
      <left style="medium"/>
      <right style="thin"/>
      <top style="thin"/>
      <bottom style="thick"/>
      <diagonal/>
    </border>
    <border diagonalUp="false" diagonalDown="false">
      <left style="thin"/>
      <right style="thin"/>
      <top style="thin"/>
      <bottom style="thick"/>
      <diagonal/>
    </border>
    <border diagonalUp="false" diagonalDown="false">
      <left style="thin"/>
      <right style="thick"/>
      <top style="thin"/>
      <bottom style="thick"/>
      <diagonal/>
    </border>
    <border diagonalUp="false" diagonalDown="false">
      <left style="thin"/>
      <right/>
      <top style="double"/>
      <bottom style="thick"/>
      <diagonal/>
    </border>
    <border diagonalUp="false" diagonalDown="false">
      <left style="medium"/>
      <right style="thick"/>
      <top style="double"/>
      <bottom style="thick"/>
      <diagonal/>
    </border>
    <border diagonalUp="false" diagonalDown="false">
      <left style="thick"/>
      <right style="thick"/>
      <top style="thick"/>
      <bottom style="thick"/>
      <diagonal/>
    </border>
    <border diagonalUp="false" diagonalDown="false">
      <left/>
      <right style="thin"/>
      <top style="thick"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 style="thin"/>
      <top style="thin"/>
      <bottom style="double"/>
      <diagonal/>
    </border>
    <border diagonalUp="false" diagonalDown="false">
      <left/>
      <right style="thin"/>
      <top style="double"/>
      <bottom style="thick"/>
      <diagonal/>
    </border>
    <border diagonalUp="false" diagonalDown="false">
      <left style="thin"/>
      <right style="thick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6" fontId="0" fillId="0" borderId="0" applyFont="true" applyBorder="false" applyAlignment="false" applyProtection="false"/>
  </cellStyleXfs>
  <cellXfs count="11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5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3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5" fillId="2" borderId="7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15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5" fillId="0" borderId="14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5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2" borderId="17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23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4" fillId="0" borderId="21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4" fillId="0" borderId="24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4" fillId="2" borderId="25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27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4" fillId="0" borderId="19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4" fillId="0" borderId="28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4" fillId="2" borderId="29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3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35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4" fillId="0" borderId="33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4" fillId="0" borderId="36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4" fillId="2" borderId="37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3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0" xfId="0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64" fontId="5" fillId="0" borderId="4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4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4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4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41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5" fillId="0" borderId="39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5" fillId="0" borderId="46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5" fillId="2" borderId="47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8" xfId="0" applyFont="true" applyBorder="true" applyAlignment="true" applyProtection="false">
      <alignment horizontal="center" vertical="center" textRotation="90" wrapText="false" indent="0" shrinkToFit="false"/>
      <protection locked="true" hidden="false"/>
    </xf>
    <xf numFmtId="164" fontId="5" fillId="0" borderId="4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3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4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2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5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2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4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3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2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9" fontId="5" fillId="0" borderId="5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3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3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6:BG1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4.13"/>
    <col collapsed="false" customWidth="true" hidden="false" outlineLevel="0" max="3" min="3" style="0" width="12.85"/>
    <col collapsed="false" customWidth="true" hidden="false" outlineLevel="0" max="4" min="4" style="0" width="13.28"/>
    <col collapsed="false" customWidth="true" hidden="false" outlineLevel="0" max="5" min="5" style="0" width="13.99"/>
    <col collapsed="false" customWidth="true" hidden="false" outlineLevel="0" max="6" min="6" style="0" width="12.99"/>
    <col collapsed="false" customWidth="true" hidden="false" outlineLevel="0" max="59" min="7" style="0" width="15.56"/>
  </cols>
  <sheetData>
    <row r="6" customFormat="false" ht="18.75" hidden="false" customHeight="false" outlineLevel="0" collapsed="false">
      <c r="G6" s="1" t="n">
        <v>36986</v>
      </c>
      <c r="H6" s="1" t="n">
        <v>36993</v>
      </c>
      <c r="I6" s="1" t="n">
        <v>37000</v>
      </c>
      <c r="J6" s="1" t="n">
        <v>37007</v>
      </c>
      <c r="K6" s="1" t="n">
        <v>37014</v>
      </c>
      <c r="L6" s="1" t="n">
        <v>37021</v>
      </c>
      <c r="M6" s="1" t="n">
        <v>37028</v>
      </c>
      <c r="N6" s="1" t="n">
        <v>37035</v>
      </c>
      <c r="O6" s="1" t="n">
        <v>37042</v>
      </c>
      <c r="P6" s="1" t="n">
        <v>37049</v>
      </c>
      <c r="Q6" s="1" t="n">
        <v>37056</v>
      </c>
      <c r="R6" s="1" t="n">
        <v>37063</v>
      </c>
      <c r="S6" s="1" t="n">
        <v>37069</v>
      </c>
      <c r="T6" s="1" t="n">
        <v>37077</v>
      </c>
      <c r="U6" s="1" t="n">
        <v>37084</v>
      </c>
      <c r="V6" s="1" t="n">
        <v>37091</v>
      </c>
      <c r="W6" s="1" t="n">
        <v>37098</v>
      </c>
      <c r="X6" s="1" t="n">
        <v>37105</v>
      </c>
      <c r="Y6" s="1" t="n">
        <v>37112</v>
      </c>
      <c r="Z6" s="1" t="n">
        <v>37119</v>
      </c>
      <c r="AA6" s="1" t="n">
        <v>37126</v>
      </c>
      <c r="AB6" s="1" t="n">
        <v>37133</v>
      </c>
      <c r="AC6" s="1" t="n">
        <v>37140</v>
      </c>
      <c r="AD6" s="1" t="n">
        <v>37147</v>
      </c>
      <c r="AE6" s="1" t="n">
        <v>37154</v>
      </c>
      <c r="AF6" s="1" t="n">
        <v>37161</v>
      </c>
      <c r="AG6" s="1" t="n">
        <v>37168</v>
      </c>
      <c r="AH6" s="1" t="n">
        <v>37175</v>
      </c>
      <c r="AI6" s="1" t="n">
        <v>37182</v>
      </c>
      <c r="AJ6" s="1" t="n">
        <v>37189</v>
      </c>
      <c r="AK6" s="1" t="n">
        <v>37196</v>
      </c>
      <c r="AL6" s="1" t="n">
        <v>37203</v>
      </c>
      <c r="AM6" s="1" t="n">
        <v>37210</v>
      </c>
      <c r="AN6" s="1" t="n">
        <v>37217</v>
      </c>
      <c r="AO6" s="1" t="n">
        <v>37224</v>
      </c>
      <c r="AP6" s="1" t="n">
        <v>37231</v>
      </c>
      <c r="AQ6" s="1" t="n">
        <v>37238</v>
      </c>
      <c r="AR6" s="1" t="n">
        <v>37245</v>
      </c>
      <c r="AS6" s="1" t="n">
        <v>37252</v>
      </c>
      <c r="AT6" s="2" t="n">
        <v>37259</v>
      </c>
      <c r="AU6" s="2" t="n">
        <v>37266</v>
      </c>
      <c r="AV6" s="2" t="n">
        <v>37273</v>
      </c>
      <c r="AW6" s="2" t="n">
        <v>37280</v>
      </c>
      <c r="AX6" s="2" t="n">
        <v>37287</v>
      </c>
      <c r="AY6" s="2" t="n">
        <v>37294</v>
      </c>
      <c r="AZ6" s="2" t="n">
        <v>37301</v>
      </c>
      <c r="BA6" s="2" t="n">
        <v>37308</v>
      </c>
      <c r="BB6" s="2" t="n">
        <v>37315</v>
      </c>
      <c r="BC6" s="2" t="n">
        <v>37322</v>
      </c>
      <c r="BD6" s="2" t="n">
        <v>37329</v>
      </c>
      <c r="BE6" s="2" t="n">
        <v>37336</v>
      </c>
      <c r="BF6" s="2" t="n">
        <v>37343</v>
      </c>
      <c r="BG6" s="2" t="n">
        <v>37350</v>
      </c>
    </row>
    <row r="7" customFormat="false" ht="18.75" hidden="false" customHeight="false" outlineLevel="0" collapsed="false">
      <c r="B7" s="3" t="s">
        <v>0</v>
      </c>
      <c r="C7" s="4"/>
      <c r="D7" s="5" t="s">
        <v>1</v>
      </c>
      <c r="E7" s="5" t="s">
        <v>2</v>
      </c>
      <c r="F7" s="6" t="s">
        <v>3</v>
      </c>
      <c r="G7" s="5" t="s">
        <v>4</v>
      </c>
      <c r="H7" s="5" t="s">
        <v>4</v>
      </c>
      <c r="I7" s="5" t="s">
        <v>4</v>
      </c>
      <c r="J7" s="5" t="s">
        <v>4</v>
      </c>
      <c r="K7" s="7" t="s">
        <v>4</v>
      </c>
      <c r="L7" s="7" t="s">
        <v>4</v>
      </c>
      <c r="M7" s="7" t="s">
        <v>4</v>
      </c>
      <c r="N7" s="7" t="s">
        <v>4</v>
      </c>
      <c r="O7" s="7" t="s">
        <v>4</v>
      </c>
      <c r="P7" s="7" t="s">
        <v>4</v>
      </c>
      <c r="Q7" s="7" t="s">
        <v>4</v>
      </c>
      <c r="R7" s="5" t="s">
        <v>4</v>
      </c>
      <c r="S7" s="8" t="s">
        <v>4</v>
      </c>
      <c r="T7" s="5" t="s">
        <v>4</v>
      </c>
      <c r="U7" s="5" t="s">
        <v>4</v>
      </c>
      <c r="V7" s="5" t="s">
        <v>4</v>
      </c>
      <c r="W7" s="5" t="s">
        <v>4</v>
      </c>
      <c r="X7" s="7" t="s">
        <v>4</v>
      </c>
      <c r="Y7" s="7" t="s">
        <v>4</v>
      </c>
      <c r="Z7" s="7" t="s">
        <v>4</v>
      </c>
      <c r="AA7" s="7" t="s">
        <v>4</v>
      </c>
      <c r="AB7" s="7" t="s">
        <v>4</v>
      </c>
      <c r="AC7" s="7" t="s">
        <v>4</v>
      </c>
      <c r="AD7" s="7" t="s">
        <v>4</v>
      </c>
      <c r="AE7" s="5" t="s">
        <v>4</v>
      </c>
      <c r="AF7" s="8" t="s">
        <v>4</v>
      </c>
      <c r="AG7" s="5" t="s">
        <v>4</v>
      </c>
      <c r="AH7" s="5" t="s">
        <v>4</v>
      </c>
      <c r="AI7" s="5" t="s">
        <v>4</v>
      </c>
      <c r="AJ7" s="5" t="s">
        <v>4</v>
      </c>
      <c r="AK7" s="5" t="s">
        <v>4</v>
      </c>
      <c r="AL7" s="5" t="s">
        <v>4</v>
      </c>
      <c r="AM7" s="5" t="s">
        <v>4</v>
      </c>
      <c r="AN7" s="5" t="s">
        <v>4</v>
      </c>
      <c r="AO7" s="5" t="s">
        <v>4</v>
      </c>
      <c r="AP7" s="5" t="s">
        <v>4</v>
      </c>
      <c r="AQ7" s="5" t="s">
        <v>4</v>
      </c>
      <c r="AR7" s="7" t="s">
        <v>4</v>
      </c>
      <c r="AS7" s="8" t="s">
        <v>4</v>
      </c>
      <c r="AT7" s="5" t="s">
        <v>4</v>
      </c>
      <c r="AU7" s="5" t="s">
        <v>4</v>
      </c>
      <c r="AV7" s="5" t="s">
        <v>4</v>
      </c>
      <c r="AW7" s="5" t="s">
        <v>4</v>
      </c>
      <c r="AX7" s="5" t="s">
        <v>4</v>
      </c>
      <c r="AY7" s="9" t="s">
        <v>4</v>
      </c>
      <c r="AZ7" s="9" t="s">
        <v>4</v>
      </c>
      <c r="BA7" s="10" t="s">
        <v>4</v>
      </c>
      <c r="BB7" s="11" t="s">
        <v>4</v>
      </c>
      <c r="BC7" s="10" t="s">
        <v>4</v>
      </c>
      <c r="BD7" s="12" t="s">
        <v>4</v>
      </c>
      <c r="BE7" s="12" t="s">
        <v>4</v>
      </c>
      <c r="BF7" s="10" t="s">
        <v>4</v>
      </c>
      <c r="BG7" s="13" t="s">
        <v>4</v>
      </c>
    </row>
    <row r="8" customFormat="false" ht="18.75" hidden="false" customHeight="false" outlineLevel="0" collapsed="false">
      <c r="B8" s="14" t="s">
        <v>5</v>
      </c>
      <c r="C8" s="15" t="s">
        <v>6</v>
      </c>
      <c r="D8" s="15" t="s">
        <v>7</v>
      </c>
      <c r="E8" s="15" t="s">
        <v>8</v>
      </c>
      <c r="F8" s="16" t="s">
        <v>9</v>
      </c>
      <c r="G8" s="17" t="s">
        <v>10</v>
      </c>
      <c r="H8" s="17" t="s">
        <v>10</v>
      </c>
      <c r="I8" s="17" t="s">
        <v>10</v>
      </c>
      <c r="J8" s="17" t="s">
        <v>10</v>
      </c>
      <c r="K8" s="18" t="s">
        <v>10</v>
      </c>
      <c r="L8" s="18" t="s">
        <v>10</v>
      </c>
      <c r="M8" s="18" t="s">
        <v>10</v>
      </c>
      <c r="N8" s="18" t="s">
        <v>10</v>
      </c>
      <c r="O8" s="18" t="s">
        <v>10</v>
      </c>
      <c r="P8" s="18" t="s">
        <v>10</v>
      </c>
      <c r="Q8" s="18" t="s">
        <v>10</v>
      </c>
      <c r="R8" s="17" t="s">
        <v>10</v>
      </c>
      <c r="S8" s="19" t="s">
        <v>10</v>
      </c>
      <c r="T8" s="17" t="s">
        <v>10</v>
      </c>
      <c r="U8" s="17" t="s">
        <v>10</v>
      </c>
      <c r="V8" s="17" t="s">
        <v>10</v>
      </c>
      <c r="W8" s="17" t="s">
        <v>10</v>
      </c>
      <c r="X8" s="18" t="s">
        <v>10</v>
      </c>
      <c r="Y8" s="18" t="s">
        <v>10</v>
      </c>
      <c r="Z8" s="18" t="s">
        <v>10</v>
      </c>
      <c r="AA8" s="18" t="s">
        <v>10</v>
      </c>
      <c r="AB8" s="18" t="s">
        <v>10</v>
      </c>
      <c r="AC8" s="18" t="s">
        <v>10</v>
      </c>
      <c r="AD8" s="18" t="s">
        <v>10</v>
      </c>
      <c r="AE8" s="17" t="s">
        <v>10</v>
      </c>
      <c r="AF8" s="19" t="s">
        <v>10</v>
      </c>
      <c r="AG8" s="20" t="s">
        <v>10</v>
      </c>
      <c r="AH8" s="20" t="s">
        <v>10</v>
      </c>
      <c r="AI8" s="20" t="s">
        <v>10</v>
      </c>
      <c r="AJ8" s="20" t="s">
        <v>10</v>
      </c>
      <c r="AK8" s="20" t="s">
        <v>10</v>
      </c>
      <c r="AL8" s="20" t="s">
        <v>10</v>
      </c>
      <c r="AM8" s="20" t="s">
        <v>10</v>
      </c>
      <c r="AN8" s="20" t="s">
        <v>10</v>
      </c>
      <c r="AO8" s="20" t="s">
        <v>10</v>
      </c>
      <c r="AP8" s="20" t="s">
        <v>10</v>
      </c>
      <c r="AQ8" s="20" t="s">
        <v>10</v>
      </c>
      <c r="AR8" s="21" t="s">
        <v>10</v>
      </c>
      <c r="AS8" s="22" t="s">
        <v>10</v>
      </c>
      <c r="AT8" s="20" t="s">
        <v>10</v>
      </c>
      <c r="AU8" s="20" t="s">
        <v>10</v>
      </c>
      <c r="AV8" s="20" t="s">
        <v>10</v>
      </c>
      <c r="AW8" s="20" t="s">
        <v>10</v>
      </c>
      <c r="AX8" s="20" t="s">
        <v>10</v>
      </c>
      <c r="AY8" s="23" t="s">
        <v>10</v>
      </c>
      <c r="AZ8" s="23" t="s">
        <v>10</v>
      </c>
      <c r="BA8" s="23" t="s">
        <v>10</v>
      </c>
      <c r="BB8" s="24" t="s">
        <v>10</v>
      </c>
      <c r="BC8" s="23" t="s">
        <v>10</v>
      </c>
      <c r="BD8" s="24" t="s">
        <v>10</v>
      </c>
      <c r="BE8" s="24" t="s">
        <v>10</v>
      </c>
      <c r="BF8" s="25" t="s">
        <v>10</v>
      </c>
      <c r="BG8" s="26" t="s">
        <v>10</v>
      </c>
    </row>
    <row r="9" customFormat="false" ht="18.75" hidden="false" customHeight="false" outlineLevel="0" collapsed="false">
      <c r="B9" s="27" t="s">
        <v>11</v>
      </c>
      <c r="C9" s="28" t="s">
        <v>12</v>
      </c>
      <c r="D9" s="28" t="n">
        <v>20</v>
      </c>
      <c r="E9" s="28" t="n">
        <v>65</v>
      </c>
      <c r="F9" s="29" t="s">
        <v>13</v>
      </c>
      <c r="G9" s="28" t="s">
        <v>14</v>
      </c>
      <c r="H9" s="30" t="s">
        <v>14</v>
      </c>
      <c r="I9" s="30" t="s">
        <v>14</v>
      </c>
      <c r="J9" s="30" t="s">
        <v>14</v>
      </c>
      <c r="K9" s="30" t="s">
        <v>14</v>
      </c>
      <c r="L9" s="30" t="s">
        <v>14</v>
      </c>
      <c r="M9" s="30" t="s">
        <v>14</v>
      </c>
      <c r="N9" s="30" t="s">
        <v>14</v>
      </c>
      <c r="O9" s="30" t="s">
        <v>14</v>
      </c>
      <c r="P9" s="30" t="s">
        <v>14</v>
      </c>
      <c r="Q9" s="30" t="s">
        <v>14</v>
      </c>
      <c r="R9" s="30" t="s">
        <v>14</v>
      </c>
      <c r="S9" s="31" t="s">
        <v>14</v>
      </c>
      <c r="T9" s="28" t="s">
        <v>14</v>
      </c>
      <c r="U9" s="30" t="s">
        <v>14</v>
      </c>
      <c r="V9" s="30" t="s">
        <v>14</v>
      </c>
      <c r="W9" s="30" t="s">
        <v>14</v>
      </c>
      <c r="X9" s="30" t="s">
        <v>14</v>
      </c>
      <c r="Y9" s="30" t="s">
        <v>14</v>
      </c>
      <c r="Z9" s="30" t="s">
        <v>14</v>
      </c>
      <c r="AA9" s="30" t="s">
        <v>14</v>
      </c>
      <c r="AB9" s="30" t="s">
        <v>14</v>
      </c>
      <c r="AC9" s="30" t="s">
        <v>14</v>
      </c>
      <c r="AD9" s="30" t="s">
        <v>14</v>
      </c>
      <c r="AE9" s="30" t="s">
        <v>14</v>
      </c>
      <c r="AF9" s="31" t="s">
        <v>14</v>
      </c>
      <c r="AG9" s="32" t="s">
        <v>14</v>
      </c>
      <c r="AH9" s="33" t="s">
        <v>14</v>
      </c>
      <c r="AI9" s="33" t="s">
        <v>14</v>
      </c>
      <c r="AJ9" s="33" t="s">
        <v>14</v>
      </c>
      <c r="AK9" s="33" t="s">
        <v>14</v>
      </c>
      <c r="AL9" s="33" t="s">
        <v>14</v>
      </c>
      <c r="AM9" s="33" t="s">
        <v>14</v>
      </c>
      <c r="AN9" s="33" t="s">
        <v>14</v>
      </c>
      <c r="AO9" s="33" t="s">
        <v>14</v>
      </c>
      <c r="AP9" s="33" t="s">
        <v>15</v>
      </c>
      <c r="AQ9" s="33" t="s">
        <v>15</v>
      </c>
      <c r="AR9" s="33" t="s">
        <v>15</v>
      </c>
      <c r="AS9" s="34" t="s">
        <v>15</v>
      </c>
      <c r="AT9" s="35" t="s">
        <v>15</v>
      </c>
      <c r="AU9" s="36" t="s">
        <v>15</v>
      </c>
      <c r="AV9" s="36" t="s">
        <v>15</v>
      </c>
      <c r="AW9" s="36" t="s">
        <v>15</v>
      </c>
      <c r="AX9" s="36" t="n">
        <v>0.9508</v>
      </c>
      <c r="AY9" s="36" t="n">
        <v>0.749</v>
      </c>
      <c r="AZ9" s="36" t="n">
        <v>0.8695</v>
      </c>
      <c r="BA9" s="36" t="n">
        <v>0.8988</v>
      </c>
      <c r="BB9" s="36" t="n">
        <v>0.9287</v>
      </c>
      <c r="BC9" s="36" t="n">
        <v>0.9719</v>
      </c>
      <c r="BD9" s="36" t="n">
        <v>0.9155</v>
      </c>
      <c r="BE9" s="36" t="n">
        <v>0.934</v>
      </c>
      <c r="BF9" s="37" t="n">
        <v>0.932</v>
      </c>
      <c r="BG9" s="38" t="n">
        <v>0.881</v>
      </c>
    </row>
    <row r="10" customFormat="false" ht="18" hidden="false" customHeight="false" outlineLevel="0" collapsed="false">
      <c r="B10" s="27" t="s">
        <v>16</v>
      </c>
      <c r="C10" s="28" t="s">
        <v>17</v>
      </c>
      <c r="D10" s="28" t="s">
        <v>18</v>
      </c>
      <c r="E10" s="28"/>
      <c r="F10" s="29"/>
      <c r="G10" s="28" t="s">
        <v>14</v>
      </c>
      <c r="H10" s="28" t="s">
        <v>14</v>
      </c>
      <c r="I10" s="28" t="s">
        <v>14</v>
      </c>
      <c r="J10" s="28" t="s">
        <v>14</v>
      </c>
      <c r="K10" s="28" t="s">
        <v>14</v>
      </c>
      <c r="L10" s="28" t="s">
        <v>14</v>
      </c>
      <c r="M10" s="28" t="s">
        <v>14</v>
      </c>
      <c r="N10" s="28" t="s">
        <v>14</v>
      </c>
      <c r="O10" s="28" t="s">
        <v>14</v>
      </c>
      <c r="P10" s="28" t="s">
        <v>14</v>
      </c>
      <c r="Q10" s="28" t="s">
        <v>14</v>
      </c>
      <c r="R10" s="28" t="s">
        <v>14</v>
      </c>
      <c r="S10" s="39" t="s">
        <v>14</v>
      </c>
      <c r="T10" s="28" t="s">
        <v>14</v>
      </c>
      <c r="U10" s="28" t="s">
        <v>14</v>
      </c>
      <c r="V10" s="28" t="s">
        <v>14</v>
      </c>
      <c r="W10" s="28" t="s">
        <v>14</v>
      </c>
      <c r="X10" s="28" t="s">
        <v>14</v>
      </c>
      <c r="Y10" s="28" t="s">
        <v>14</v>
      </c>
      <c r="Z10" s="28" t="s">
        <v>14</v>
      </c>
      <c r="AA10" s="28" t="s">
        <v>14</v>
      </c>
      <c r="AB10" s="28" t="s">
        <v>14</v>
      </c>
      <c r="AC10" s="28" t="s">
        <v>14</v>
      </c>
      <c r="AD10" s="28" t="s">
        <v>14</v>
      </c>
      <c r="AE10" s="28" t="s">
        <v>14</v>
      </c>
      <c r="AF10" s="39" t="s">
        <v>14</v>
      </c>
      <c r="AG10" s="40" t="s">
        <v>14</v>
      </c>
      <c r="AH10" s="41" t="s">
        <v>14</v>
      </c>
      <c r="AI10" s="41" t="s">
        <v>14</v>
      </c>
      <c r="AJ10" s="41" t="s">
        <v>14</v>
      </c>
      <c r="AK10" s="41" t="s">
        <v>14</v>
      </c>
      <c r="AL10" s="41" t="s">
        <v>14</v>
      </c>
      <c r="AM10" s="41" t="s">
        <v>14</v>
      </c>
      <c r="AN10" s="41" t="s">
        <v>14</v>
      </c>
      <c r="AO10" s="41" t="s">
        <v>14</v>
      </c>
      <c r="AP10" s="41" t="s">
        <v>19</v>
      </c>
      <c r="AQ10" s="41" t="s">
        <v>19</v>
      </c>
      <c r="AR10" s="41" t="s">
        <v>19</v>
      </c>
      <c r="AS10" s="42" t="s">
        <v>19</v>
      </c>
      <c r="AT10" s="43" t="s">
        <v>19</v>
      </c>
      <c r="AU10" s="44" t="s">
        <v>19</v>
      </c>
      <c r="AV10" s="44" t="s">
        <v>19</v>
      </c>
      <c r="AW10" s="44" t="s">
        <v>19</v>
      </c>
      <c r="AX10" s="44" t="s">
        <v>19</v>
      </c>
      <c r="AY10" s="44" t="s">
        <v>15</v>
      </c>
      <c r="AZ10" s="44" t="s">
        <v>15</v>
      </c>
      <c r="BA10" s="44" t="s">
        <v>15</v>
      </c>
      <c r="BB10" s="44" t="s">
        <v>15</v>
      </c>
      <c r="BC10" s="44" t="s">
        <v>15</v>
      </c>
      <c r="BD10" s="44" t="s">
        <v>15</v>
      </c>
      <c r="BE10" s="44" t="s">
        <v>15</v>
      </c>
      <c r="BF10" s="45" t="s">
        <v>15</v>
      </c>
      <c r="BG10" s="46" t="s">
        <v>15</v>
      </c>
    </row>
    <row r="11" customFormat="false" ht="18" hidden="false" customHeight="false" outlineLevel="0" collapsed="false">
      <c r="B11" s="27" t="s">
        <v>20</v>
      </c>
      <c r="C11" s="28" t="s">
        <v>17</v>
      </c>
      <c r="D11" s="28" t="n">
        <v>90</v>
      </c>
      <c r="E11" s="28" t="n">
        <v>65</v>
      </c>
      <c r="F11" s="29" t="s">
        <v>13</v>
      </c>
      <c r="G11" s="28" t="s">
        <v>14</v>
      </c>
      <c r="H11" s="28" t="s">
        <v>14</v>
      </c>
      <c r="I11" s="28" t="s">
        <v>14</v>
      </c>
      <c r="J11" s="28" t="s">
        <v>14</v>
      </c>
      <c r="K11" s="28" t="s">
        <v>14</v>
      </c>
      <c r="L11" s="28" t="s">
        <v>14</v>
      </c>
      <c r="M11" s="28" t="s">
        <v>14</v>
      </c>
      <c r="N11" s="28" t="s">
        <v>14</v>
      </c>
      <c r="O11" s="28" t="s">
        <v>14</v>
      </c>
      <c r="P11" s="28" t="s">
        <v>14</v>
      </c>
      <c r="Q11" s="28" t="s">
        <v>14</v>
      </c>
      <c r="R11" s="28" t="s">
        <v>14</v>
      </c>
      <c r="S11" s="39" t="s">
        <v>14</v>
      </c>
      <c r="T11" s="28" t="s">
        <v>14</v>
      </c>
      <c r="U11" s="28" t="s">
        <v>14</v>
      </c>
      <c r="V11" s="28" t="s">
        <v>14</v>
      </c>
      <c r="W11" s="28" t="s">
        <v>14</v>
      </c>
      <c r="X11" s="28" t="s">
        <v>14</v>
      </c>
      <c r="Y11" s="28" t="s">
        <v>14</v>
      </c>
      <c r="Z11" s="28" t="s">
        <v>14</v>
      </c>
      <c r="AA11" s="28" t="s">
        <v>14</v>
      </c>
      <c r="AB11" s="28" t="s">
        <v>14</v>
      </c>
      <c r="AC11" s="28" t="s">
        <v>14</v>
      </c>
      <c r="AD11" s="28" t="s">
        <v>19</v>
      </c>
      <c r="AE11" s="28" t="s">
        <v>19</v>
      </c>
      <c r="AF11" s="39" t="s">
        <v>19</v>
      </c>
      <c r="AG11" s="40" t="s">
        <v>19</v>
      </c>
      <c r="AH11" s="41" t="s">
        <v>19</v>
      </c>
      <c r="AI11" s="41" t="s">
        <v>19</v>
      </c>
      <c r="AJ11" s="41" t="s">
        <v>19</v>
      </c>
      <c r="AK11" s="41" t="s">
        <v>19</v>
      </c>
      <c r="AL11" s="41" t="s">
        <v>19</v>
      </c>
      <c r="AM11" s="41" t="s">
        <v>19</v>
      </c>
      <c r="AN11" s="41" t="s">
        <v>19</v>
      </c>
      <c r="AO11" s="41" t="s">
        <v>19</v>
      </c>
      <c r="AP11" s="41" t="s">
        <v>19</v>
      </c>
      <c r="AQ11" s="41" t="s">
        <v>19</v>
      </c>
      <c r="AR11" s="41" t="s">
        <v>19</v>
      </c>
      <c r="AS11" s="42" t="s">
        <v>19</v>
      </c>
      <c r="AT11" s="43" t="s">
        <v>19</v>
      </c>
      <c r="AU11" s="44" t="s">
        <v>19</v>
      </c>
      <c r="AV11" s="44" t="s">
        <v>19</v>
      </c>
      <c r="AW11" s="44" t="s">
        <v>19</v>
      </c>
      <c r="AX11" s="44" t="s">
        <v>19</v>
      </c>
      <c r="AY11" s="44" t="s">
        <v>15</v>
      </c>
      <c r="AZ11" s="44" t="s">
        <v>15</v>
      </c>
      <c r="BA11" s="44" t="s">
        <v>15</v>
      </c>
      <c r="BB11" s="44" t="s">
        <v>15</v>
      </c>
      <c r="BC11" s="44" t="n">
        <v>0.8904</v>
      </c>
      <c r="BD11" s="44" t="n">
        <v>0.8536</v>
      </c>
      <c r="BE11" s="44" t="n">
        <v>0.8875</v>
      </c>
      <c r="BF11" s="45" t="n">
        <v>0.9039</v>
      </c>
      <c r="BG11" s="46" t="n">
        <v>0.9308</v>
      </c>
    </row>
    <row r="12" customFormat="false" ht="18" hidden="false" customHeight="false" outlineLevel="0" collapsed="false">
      <c r="B12" s="27" t="s">
        <v>21</v>
      </c>
      <c r="C12" s="28" t="s">
        <v>22</v>
      </c>
      <c r="D12" s="28" t="n">
        <v>16</v>
      </c>
      <c r="E12" s="28" t="n">
        <v>65</v>
      </c>
      <c r="F12" s="29" t="s">
        <v>13</v>
      </c>
      <c r="G12" s="28" t="s">
        <v>14</v>
      </c>
      <c r="H12" s="28" t="s">
        <v>14</v>
      </c>
      <c r="I12" s="28" t="s">
        <v>14</v>
      </c>
      <c r="J12" s="28" t="s">
        <v>14</v>
      </c>
      <c r="K12" s="28" t="s">
        <v>14</v>
      </c>
      <c r="L12" s="28" t="s">
        <v>14</v>
      </c>
      <c r="M12" s="28" t="s">
        <v>14</v>
      </c>
      <c r="N12" s="28" t="s">
        <v>14</v>
      </c>
      <c r="O12" s="28" t="s">
        <v>14</v>
      </c>
      <c r="P12" s="28" t="s">
        <v>14</v>
      </c>
      <c r="Q12" s="28" t="s">
        <v>14</v>
      </c>
      <c r="R12" s="28" t="s">
        <v>14</v>
      </c>
      <c r="S12" s="39" t="s">
        <v>14</v>
      </c>
      <c r="T12" s="28" t="s">
        <v>14</v>
      </c>
      <c r="U12" s="28" t="s">
        <v>14</v>
      </c>
      <c r="V12" s="28" t="s">
        <v>14</v>
      </c>
      <c r="W12" s="28" t="s">
        <v>14</v>
      </c>
      <c r="X12" s="28" t="s">
        <v>14</v>
      </c>
      <c r="Y12" s="28" t="s">
        <v>14</v>
      </c>
      <c r="Z12" s="28" t="s">
        <v>14</v>
      </c>
      <c r="AA12" s="28" t="s">
        <v>14</v>
      </c>
      <c r="AB12" s="28" t="s">
        <v>14</v>
      </c>
      <c r="AC12" s="28" t="s">
        <v>14</v>
      </c>
      <c r="AD12" s="28" t="s">
        <v>14</v>
      </c>
      <c r="AE12" s="28" t="s">
        <v>14</v>
      </c>
      <c r="AF12" s="39" t="s">
        <v>14</v>
      </c>
      <c r="AG12" s="40" t="s">
        <v>14</v>
      </c>
      <c r="AH12" s="41" t="s">
        <v>14</v>
      </c>
      <c r="AI12" s="41" t="s">
        <v>14</v>
      </c>
      <c r="AJ12" s="41" t="s">
        <v>14</v>
      </c>
      <c r="AK12" s="41" t="s">
        <v>14</v>
      </c>
      <c r="AL12" s="41" t="s">
        <v>14</v>
      </c>
      <c r="AM12" s="41" t="s">
        <v>14</v>
      </c>
      <c r="AN12" s="41" t="s">
        <v>14</v>
      </c>
      <c r="AO12" s="41" t="s">
        <v>14</v>
      </c>
      <c r="AP12" s="41" t="s">
        <v>14</v>
      </c>
      <c r="AQ12" s="41" t="s">
        <v>14</v>
      </c>
      <c r="AR12" s="41" t="s">
        <v>14</v>
      </c>
      <c r="AS12" s="42" t="s">
        <v>14</v>
      </c>
      <c r="AT12" s="43" t="s">
        <v>19</v>
      </c>
      <c r="AU12" s="44" t="s">
        <v>19</v>
      </c>
      <c r="AV12" s="44" t="s">
        <v>19</v>
      </c>
      <c r="AW12" s="44" t="s">
        <v>19</v>
      </c>
      <c r="AX12" s="44" t="s">
        <v>15</v>
      </c>
      <c r="AY12" s="44" t="s">
        <v>15</v>
      </c>
      <c r="AZ12" s="44" t="n">
        <v>0.9384</v>
      </c>
      <c r="BA12" s="44" t="n">
        <v>0.9479</v>
      </c>
      <c r="BB12" s="44" t="n">
        <v>0.9481</v>
      </c>
      <c r="BC12" s="44" t="n">
        <v>0.9738</v>
      </c>
      <c r="BD12" s="44" t="n">
        <v>0.978</v>
      </c>
      <c r="BE12" s="44" t="n">
        <v>0.9686</v>
      </c>
      <c r="BF12" s="45" t="n">
        <v>0.9562</v>
      </c>
      <c r="BG12" s="46" t="n">
        <v>0.9687</v>
      </c>
    </row>
    <row r="13" customFormat="false" ht="18" hidden="false" customHeight="false" outlineLevel="0" collapsed="false">
      <c r="B13" s="27" t="s">
        <v>23</v>
      </c>
      <c r="C13" s="28" t="s">
        <v>24</v>
      </c>
      <c r="D13" s="28" t="n">
        <v>10</v>
      </c>
      <c r="E13" s="28" t="n">
        <v>65</v>
      </c>
      <c r="F13" s="29" t="s">
        <v>13</v>
      </c>
      <c r="G13" s="28" t="s">
        <v>14</v>
      </c>
      <c r="H13" s="28" t="s">
        <v>14</v>
      </c>
      <c r="I13" s="28" t="s">
        <v>14</v>
      </c>
      <c r="J13" s="28" t="s">
        <v>14</v>
      </c>
      <c r="K13" s="28" t="s">
        <v>14</v>
      </c>
      <c r="L13" s="28" t="s">
        <v>14</v>
      </c>
      <c r="M13" s="28" t="s">
        <v>14</v>
      </c>
      <c r="N13" s="28" t="s">
        <v>14</v>
      </c>
      <c r="O13" s="28" t="s">
        <v>14</v>
      </c>
      <c r="P13" s="28" t="s">
        <v>14</v>
      </c>
      <c r="Q13" s="28" t="s">
        <v>14</v>
      </c>
      <c r="R13" s="28" t="s">
        <v>14</v>
      </c>
      <c r="S13" s="39" t="s">
        <v>14</v>
      </c>
      <c r="T13" s="28" t="s">
        <v>14</v>
      </c>
      <c r="U13" s="28" t="s">
        <v>14</v>
      </c>
      <c r="V13" s="28" t="s">
        <v>14</v>
      </c>
      <c r="W13" s="28" t="s">
        <v>14</v>
      </c>
      <c r="X13" s="28" t="s">
        <v>14</v>
      </c>
      <c r="Y13" s="28" t="s">
        <v>14</v>
      </c>
      <c r="Z13" s="28" t="s">
        <v>14</v>
      </c>
      <c r="AA13" s="28" t="s">
        <v>14</v>
      </c>
      <c r="AB13" s="28" t="s">
        <v>14</v>
      </c>
      <c r="AC13" s="28" t="s">
        <v>14</v>
      </c>
      <c r="AD13" s="28" t="s">
        <v>14</v>
      </c>
      <c r="AE13" s="28" t="s">
        <v>14</v>
      </c>
      <c r="AF13" s="39" t="s">
        <v>14</v>
      </c>
      <c r="AG13" s="40" t="s">
        <v>14</v>
      </c>
      <c r="AH13" s="41" t="s">
        <v>14</v>
      </c>
      <c r="AI13" s="41" t="s">
        <v>14</v>
      </c>
      <c r="AJ13" s="41" t="s">
        <v>14</v>
      </c>
      <c r="AK13" s="41" t="s">
        <v>14</v>
      </c>
      <c r="AL13" s="41" t="s">
        <v>14</v>
      </c>
      <c r="AM13" s="41" t="s">
        <v>14</v>
      </c>
      <c r="AN13" s="41" t="s">
        <v>14</v>
      </c>
      <c r="AO13" s="41" t="s">
        <v>14</v>
      </c>
      <c r="AP13" s="41" t="s">
        <v>14</v>
      </c>
      <c r="AQ13" s="41" t="s">
        <v>14</v>
      </c>
      <c r="AR13" s="41" t="s">
        <v>14</v>
      </c>
      <c r="AS13" s="42" t="s">
        <v>14</v>
      </c>
      <c r="AT13" s="43" t="n">
        <v>0.822</v>
      </c>
      <c r="AU13" s="44" t="n">
        <v>0.894</v>
      </c>
      <c r="AV13" s="44" t="n">
        <v>0.9399</v>
      </c>
      <c r="AW13" s="44" t="n">
        <v>0.9442</v>
      </c>
      <c r="AX13" s="44" t="n">
        <v>0.9518</v>
      </c>
      <c r="AY13" s="44" t="n">
        <v>0.917</v>
      </c>
      <c r="AZ13" s="44" t="n">
        <v>0.9328</v>
      </c>
      <c r="BA13" s="44" t="n">
        <v>0.9435</v>
      </c>
      <c r="BB13" s="44" t="n">
        <v>0.9605</v>
      </c>
      <c r="BC13" s="44" t="n">
        <v>0.9045</v>
      </c>
      <c r="BD13" s="44" t="n">
        <v>0.9389</v>
      </c>
      <c r="BE13" s="44" t="n">
        <v>0.9328</v>
      </c>
      <c r="BF13" s="45" t="n">
        <v>0.9393</v>
      </c>
      <c r="BG13" s="46" t="n">
        <v>0.989</v>
      </c>
    </row>
    <row r="14" customFormat="false" ht="21" hidden="false" customHeight="false" outlineLevel="0" collapsed="false">
      <c r="B14" s="27" t="s">
        <v>25</v>
      </c>
      <c r="C14" s="28" t="s">
        <v>26</v>
      </c>
      <c r="D14" s="28" t="n">
        <v>20</v>
      </c>
      <c r="E14" s="28" t="n">
        <v>65</v>
      </c>
      <c r="F14" s="29" t="s">
        <v>13</v>
      </c>
      <c r="G14" s="28" t="s">
        <v>14</v>
      </c>
      <c r="H14" s="28" t="s">
        <v>14</v>
      </c>
      <c r="I14" s="28" t="s">
        <v>14</v>
      </c>
      <c r="J14" s="28" t="s">
        <v>14</v>
      </c>
      <c r="K14" s="28" t="s">
        <v>14</v>
      </c>
      <c r="L14" s="28" t="s">
        <v>14</v>
      </c>
      <c r="M14" s="28" t="s">
        <v>14</v>
      </c>
      <c r="N14" s="28" t="s">
        <v>14</v>
      </c>
      <c r="O14" s="28" t="s">
        <v>14</v>
      </c>
      <c r="P14" s="28" t="s">
        <v>14</v>
      </c>
      <c r="Q14" s="28" t="n">
        <v>0.89</v>
      </c>
      <c r="R14" s="28" t="s">
        <v>14</v>
      </c>
      <c r="S14" s="39" t="s">
        <v>14</v>
      </c>
      <c r="T14" s="28" t="s">
        <v>14</v>
      </c>
      <c r="U14" s="28" t="n">
        <v>0.897</v>
      </c>
      <c r="V14" s="28" t="s">
        <v>14</v>
      </c>
      <c r="W14" s="28" t="s">
        <v>14</v>
      </c>
      <c r="X14" s="28" t="s">
        <v>14</v>
      </c>
      <c r="Y14" s="28" t="s">
        <v>14</v>
      </c>
      <c r="Z14" s="28" t="s">
        <v>14</v>
      </c>
      <c r="AA14" s="28" t="s">
        <v>14</v>
      </c>
      <c r="AB14" s="28" t="s">
        <v>14</v>
      </c>
      <c r="AC14" s="28" t="s">
        <v>14</v>
      </c>
      <c r="AD14" s="28" t="n">
        <v>0.9862</v>
      </c>
      <c r="AE14" s="28" t="n">
        <v>0.9778</v>
      </c>
      <c r="AF14" s="39" t="n">
        <v>0.9795</v>
      </c>
      <c r="AG14" s="40" t="n">
        <v>0.9808</v>
      </c>
      <c r="AH14" s="41" t="n">
        <v>0.972</v>
      </c>
      <c r="AI14" s="41" t="n">
        <v>0.9553</v>
      </c>
      <c r="AJ14" s="41" t="n">
        <v>0.9558</v>
      </c>
      <c r="AK14" s="41" t="n">
        <v>0.995</v>
      </c>
      <c r="AL14" s="41" t="n">
        <v>0.9573</v>
      </c>
      <c r="AM14" s="41" t="n">
        <v>0.9649</v>
      </c>
      <c r="AN14" s="41" t="n">
        <v>0.92</v>
      </c>
      <c r="AO14" s="41" t="n">
        <v>0.973</v>
      </c>
      <c r="AP14" s="41" t="n">
        <v>0.9877</v>
      </c>
      <c r="AQ14" s="41" t="n">
        <v>0.9747</v>
      </c>
      <c r="AR14" s="41" t="n">
        <v>0.906</v>
      </c>
      <c r="AS14" s="42" t="n">
        <v>0.8504</v>
      </c>
      <c r="AT14" s="43" t="s">
        <v>15</v>
      </c>
      <c r="AU14" s="44" t="s">
        <v>15</v>
      </c>
      <c r="AV14" s="44" t="n">
        <v>0.9384</v>
      </c>
      <c r="AW14" s="44" t="n">
        <v>0.9421</v>
      </c>
      <c r="AX14" s="44" t="n">
        <v>0.9496</v>
      </c>
      <c r="AY14" s="44" t="n">
        <v>0.98</v>
      </c>
      <c r="AZ14" s="44" t="n">
        <v>0.9839</v>
      </c>
      <c r="BA14" s="44" t="n">
        <v>0.9876</v>
      </c>
      <c r="BB14" s="44" t="n">
        <v>1</v>
      </c>
      <c r="BC14" s="44" t="n">
        <v>0.9716</v>
      </c>
      <c r="BD14" s="44" t="n">
        <v>0.9684</v>
      </c>
      <c r="BE14" s="44" t="n">
        <v>0.9761</v>
      </c>
      <c r="BF14" s="45" t="n">
        <v>0.98</v>
      </c>
      <c r="BG14" s="46" t="n">
        <v>0.9976</v>
      </c>
    </row>
    <row r="15" customFormat="false" ht="18" hidden="false" customHeight="false" outlineLevel="0" collapsed="false">
      <c r="B15" s="27" t="s">
        <v>27</v>
      </c>
      <c r="C15" s="28" t="s">
        <v>28</v>
      </c>
      <c r="D15" s="28" t="n">
        <v>6</v>
      </c>
      <c r="E15" s="28" t="n">
        <v>65</v>
      </c>
      <c r="F15" s="29" t="s">
        <v>13</v>
      </c>
      <c r="G15" s="28" t="s">
        <v>14</v>
      </c>
      <c r="H15" s="28" t="s">
        <v>14</v>
      </c>
      <c r="I15" s="28" t="s">
        <v>14</v>
      </c>
      <c r="J15" s="28" t="s">
        <v>14</v>
      </c>
      <c r="K15" s="28" t="s">
        <v>14</v>
      </c>
      <c r="L15" s="28" t="s">
        <v>14</v>
      </c>
      <c r="M15" s="28" t="s">
        <v>14</v>
      </c>
      <c r="N15" s="28" t="s">
        <v>14</v>
      </c>
      <c r="O15" s="28" t="s">
        <v>14</v>
      </c>
      <c r="P15" s="28" t="s">
        <v>14</v>
      </c>
      <c r="Q15" s="28" t="s">
        <v>14</v>
      </c>
      <c r="R15" s="28" t="s">
        <v>14</v>
      </c>
      <c r="S15" s="39" t="s">
        <v>14</v>
      </c>
      <c r="T15" s="28" t="s">
        <v>14</v>
      </c>
      <c r="U15" s="28" t="s">
        <v>14</v>
      </c>
      <c r="V15" s="28" t="s">
        <v>14</v>
      </c>
      <c r="W15" s="28" t="s">
        <v>14</v>
      </c>
      <c r="X15" s="28" t="s">
        <v>14</v>
      </c>
      <c r="Y15" s="28" t="s">
        <v>14</v>
      </c>
      <c r="Z15" s="28" t="s">
        <v>14</v>
      </c>
      <c r="AA15" s="28" t="s">
        <v>14</v>
      </c>
      <c r="AB15" s="28" t="s">
        <v>14</v>
      </c>
      <c r="AC15" s="28" t="s">
        <v>14</v>
      </c>
      <c r="AD15" s="28" t="s">
        <v>14</v>
      </c>
      <c r="AE15" s="28" t="s">
        <v>14</v>
      </c>
      <c r="AF15" s="39" t="s">
        <v>14</v>
      </c>
      <c r="AG15" s="40" t="s">
        <v>14</v>
      </c>
      <c r="AH15" s="41" t="s">
        <v>14</v>
      </c>
      <c r="AI15" s="41" t="s">
        <v>14</v>
      </c>
      <c r="AJ15" s="41" t="s">
        <v>14</v>
      </c>
      <c r="AK15" s="41" t="s">
        <v>14</v>
      </c>
      <c r="AL15" s="41" t="s">
        <v>14</v>
      </c>
      <c r="AM15" s="41" t="s">
        <v>14</v>
      </c>
      <c r="AN15" s="41" t="s">
        <v>14</v>
      </c>
      <c r="AO15" s="41" t="s">
        <v>14</v>
      </c>
      <c r="AP15" s="41" t="s">
        <v>15</v>
      </c>
      <c r="AQ15" s="41" t="s">
        <v>15</v>
      </c>
      <c r="AR15" s="41" t="s">
        <v>15</v>
      </c>
      <c r="AS15" s="42" t="s">
        <v>15</v>
      </c>
      <c r="AT15" s="43" t="n">
        <v>0.965</v>
      </c>
      <c r="AU15" s="44" t="n">
        <v>0.8994</v>
      </c>
      <c r="AV15" s="44" t="n">
        <v>0.9072</v>
      </c>
      <c r="AW15" s="44" t="n">
        <v>0.9189</v>
      </c>
      <c r="AX15" s="44" t="n">
        <v>0.9354</v>
      </c>
      <c r="AY15" s="44" t="n">
        <v>0.946</v>
      </c>
      <c r="AZ15" s="44" t="n">
        <v>0.9522</v>
      </c>
      <c r="BA15" s="44" t="n">
        <v>0.9655</v>
      </c>
      <c r="BB15" s="44" t="n">
        <v>0.9736</v>
      </c>
      <c r="BC15" s="44" t="n">
        <v>0.9399</v>
      </c>
      <c r="BD15" s="44" t="n">
        <v>0.9421</v>
      </c>
      <c r="BE15" s="44" t="n">
        <v>0.9585</v>
      </c>
      <c r="BF15" s="45" t="n">
        <v>0.9584</v>
      </c>
      <c r="BG15" s="46" t="n">
        <v>0.9913</v>
      </c>
    </row>
    <row r="16" customFormat="false" ht="18.75" hidden="false" customHeight="false" outlineLevel="0" collapsed="false">
      <c r="B16" s="47" t="s">
        <v>29</v>
      </c>
      <c r="C16" s="48" t="s">
        <v>17</v>
      </c>
      <c r="D16" s="48" t="n">
        <v>100</v>
      </c>
      <c r="E16" s="48" t="n">
        <v>65</v>
      </c>
      <c r="F16" s="49" t="s">
        <v>13</v>
      </c>
      <c r="G16" s="50" t="s">
        <v>14</v>
      </c>
      <c r="H16" s="50" t="s">
        <v>14</v>
      </c>
      <c r="I16" s="50" t="s">
        <v>14</v>
      </c>
      <c r="J16" s="50" t="s">
        <v>14</v>
      </c>
      <c r="K16" s="50" t="s">
        <v>14</v>
      </c>
      <c r="L16" s="50" t="s">
        <v>14</v>
      </c>
      <c r="M16" s="50" t="s">
        <v>14</v>
      </c>
      <c r="N16" s="50" t="s">
        <v>14</v>
      </c>
      <c r="O16" s="50" t="s">
        <v>14</v>
      </c>
      <c r="P16" s="50" t="s">
        <v>14</v>
      </c>
      <c r="Q16" s="50" t="s">
        <v>14</v>
      </c>
      <c r="R16" s="50" t="s">
        <v>14</v>
      </c>
      <c r="S16" s="51" t="s">
        <v>14</v>
      </c>
      <c r="T16" s="50" t="s">
        <v>14</v>
      </c>
      <c r="U16" s="50" t="s">
        <v>14</v>
      </c>
      <c r="V16" s="50" t="s">
        <v>14</v>
      </c>
      <c r="W16" s="50" t="s">
        <v>14</v>
      </c>
      <c r="X16" s="50" t="s">
        <v>14</v>
      </c>
      <c r="Y16" s="50" t="s">
        <v>14</v>
      </c>
      <c r="Z16" s="50" t="s">
        <v>14</v>
      </c>
      <c r="AA16" s="50" t="s">
        <v>14</v>
      </c>
      <c r="AB16" s="50" t="s">
        <v>14</v>
      </c>
      <c r="AC16" s="50" t="s">
        <v>14</v>
      </c>
      <c r="AD16" s="50" t="s">
        <v>14</v>
      </c>
      <c r="AE16" s="50" t="s">
        <v>14</v>
      </c>
      <c r="AF16" s="51" t="s">
        <v>14</v>
      </c>
      <c r="AG16" s="40" t="s">
        <v>14</v>
      </c>
      <c r="AH16" s="41" t="s">
        <v>14</v>
      </c>
      <c r="AI16" s="41" t="s">
        <v>14</v>
      </c>
      <c r="AJ16" s="41" t="s">
        <v>14</v>
      </c>
      <c r="AK16" s="41" t="s">
        <v>14</v>
      </c>
      <c r="AL16" s="41" t="s">
        <v>14</v>
      </c>
      <c r="AM16" s="41" t="s">
        <v>14</v>
      </c>
      <c r="AN16" s="41" t="s">
        <v>14</v>
      </c>
      <c r="AO16" s="41" t="s">
        <v>14</v>
      </c>
      <c r="AP16" s="41" t="s">
        <v>15</v>
      </c>
      <c r="AQ16" s="41" t="s">
        <v>15</v>
      </c>
      <c r="AR16" s="41" t="s">
        <v>15</v>
      </c>
      <c r="AS16" s="42" t="s">
        <v>15</v>
      </c>
      <c r="AT16" s="52" t="n">
        <v>0.964</v>
      </c>
      <c r="AU16" s="53" t="n">
        <v>0.9439</v>
      </c>
      <c r="AV16" s="53" t="n">
        <v>0.933</v>
      </c>
      <c r="AW16" s="53" t="n">
        <v>0.9089</v>
      </c>
      <c r="AX16" s="53" t="n">
        <v>0.8741</v>
      </c>
      <c r="AY16" s="53" t="n">
        <v>0.769</v>
      </c>
      <c r="AZ16" s="53" t="n">
        <v>0.843</v>
      </c>
      <c r="BA16" s="53" t="n">
        <v>0.852</v>
      </c>
      <c r="BB16" s="53" t="n">
        <v>0.878</v>
      </c>
      <c r="BC16" s="53" t="n">
        <v>0.81</v>
      </c>
      <c r="BD16" s="53" t="n">
        <v>0.75</v>
      </c>
      <c r="BE16" s="53" t="n">
        <v>0.817</v>
      </c>
      <c r="BF16" s="54" t="s">
        <v>15</v>
      </c>
      <c r="BG16" s="55" t="n">
        <v>0.9744</v>
      </c>
    </row>
    <row r="17" customFormat="false" ht="19.5" hidden="false" customHeight="false" outlineLevel="0" collapsed="false">
      <c r="B17" s="56" t="s">
        <v>30</v>
      </c>
      <c r="C17" s="56"/>
      <c r="D17" s="57" t="n">
        <f aca="false">SUM(D9:D16)</f>
        <v>262</v>
      </c>
      <c r="E17" s="58" t="s">
        <v>31</v>
      </c>
      <c r="F17" s="58"/>
      <c r="G17" s="59" t="n">
        <v>0</v>
      </c>
      <c r="H17" s="57" t="n">
        <v>0</v>
      </c>
      <c r="I17" s="57" t="n">
        <v>0</v>
      </c>
      <c r="J17" s="57" t="n">
        <v>0</v>
      </c>
      <c r="K17" s="57" t="n">
        <v>0</v>
      </c>
      <c r="L17" s="57" t="n">
        <v>0</v>
      </c>
      <c r="M17" s="57" t="n">
        <v>0</v>
      </c>
      <c r="N17" s="57" t="n">
        <v>0</v>
      </c>
      <c r="O17" s="57" t="n">
        <v>0</v>
      </c>
      <c r="P17" s="57" t="n">
        <v>0</v>
      </c>
      <c r="Q17" s="57" t="n">
        <v>0</v>
      </c>
      <c r="R17" s="57" t="n">
        <v>0</v>
      </c>
      <c r="S17" s="60" t="n">
        <v>0</v>
      </c>
      <c r="T17" s="59" t="n">
        <v>0</v>
      </c>
      <c r="U17" s="57" t="n">
        <v>0</v>
      </c>
      <c r="V17" s="57" t="n">
        <v>0</v>
      </c>
      <c r="W17" s="57" t="n">
        <v>0</v>
      </c>
      <c r="X17" s="57" t="n">
        <v>0</v>
      </c>
      <c r="Y17" s="57" t="n">
        <v>0</v>
      </c>
      <c r="Z17" s="57" t="n">
        <v>0</v>
      </c>
      <c r="AA17" s="57" t="n">
        <v>0</v>
      </c>
      <c r="AB17" s="57" t="n">
        <v>0</v>
      </c>
      <c r="AC17" s="57" t="n">
        <v>0</v>
      </c>
      <c r="AD17" s="57" t="n">
        <v>0.9862</v>
      </c>
      <c r="AE17" s="57" t="n">
        <v>0.978</v>
      </c>
      <c r="AF17" s="60" t="n">
        <v>0.9795</v>
      </c>
      <c r="AG17" s="61" t="n">
        <v>0.9808</v>
      </c>
      <c r="AH17" s="62" t="n">
        <v>0.972</v>
      </c>
      <c r="AI17" s="62" t="n">
        <v>0.9553</v>
      </c>
      <c r="AJ17" s="62" t="n">
        <v>0.9558</v>
      </c>
      <c r="AK17" s="62" t="n">
        <v>0.995</v>
      </c>
      <c r="AL17" s="62" t="n">
        <v>0.957</v>
      </c>
      <c r="AM17" s="62" t="n">
        <v>0.965</v>
      </c>
      <c r="AN17" s="62" t="n">
        <v>0.92</v>
      </c>
      <c r="AO17" s="62" t="n">
        <v>0.973</v>
      </c>
      <c r="AP17" s="62" t="n">
        <v>0.9877</v>
      </c>
      <c r="AQ17" s="62" t="n">
        <v>0.9747</v>
      </c>
      <c r="AR17" s="62" t="n">
        <v>0.906</v>
      </c>
      <c r="AS17" s="63" t="n">
        <v>0.8504</v>
      </c>
      <c r="AT17" s="64" t="n">
        <v>0.951810344827586</v>
      </c>
      <c r="AU17" s="65" t="n">
        <v>0.937296551724138</v>
      </c>
      <c r="AV17" s="65" t="n">
        <v>0.933163235294118</v>
      </c>
      <c r="AW17" s="65" t="n">
        <v>0.916819117647059</v>
      </c>
      <c r="AX17" s="65" t="n">
        <v>0.900951282051282</v>
      </c>
      <c r="AY17" s="65" t="n">
        <v>0.809782051282051</v>
      </c>
      <c r="AZ17" s="65" t="n">
        <v>0.880369767441861</v>
      </c>
      <c r="BA17" s="65" t="n">
        <v>0.891409302325582</v>
      </c>
      <c r="BB17" s="65" t="n">
        <v>0.912733720930233</v>
      </c>
      <c r="BC17" s="65" t="n">
        <v>0.878897709923664</v>
      </c>
      <c r="BD17" s="65" t="n">
        <v>0.840425954198473</v>
      </c>
      <c r="BE17" s="65" t="n">
        <v>0.879212213740458</v>
      </c>
      <c r="BF17" s="66" t="n">
        <v>0.926133333333333</v>
      </c>
      <c r="BG17" s="67" t="n">
        <v>0.954660305343512</v>
      </c>
    </row>
    <row r="18" customFormat="false" ht="13.5" hidden="false" customHeight="false" outlineLevel="0" collapsed="false"/>
  </sheetData>
  <mergeCells count="2">
    <mergeCell ref="B17:C17"/>
    <mergeCell ref="E17:F17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5:S63"/>
  <sheetViews>
    <sheetView showFormulas="false" showGridLines="false" showRowColHeaders="true" showZeros="true" rightToLeft="false" tabSelected="false" showOutlineSymbols="true" defaultGridColor="true" view="normal" topLeftCell="D1" colorId="64" zoomScale="75" zoomScaleNormal="75" zoomScalePageLayoutView="100" workbookViewId="0">
      <selection pane="topLeft" activeCell="P16" activeCellId="0" sqref="P16:R1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4.13"/>
    <col collapsed="false" customWidth="true" hidden="false" outlineLevel="0" max="3" min="3" style="0" width="12.85"/>
    <col collapsed="false" customWidth="true" hidden="false" outlineLevel="0" max="4" min="4" style="0" width="13.28"/>
    <col collapsed="false" customWidth="true" hidden="false" outlineLevel="0" max="5" min="5" style="0" width="13.7"/>
    <col collapsed="false" customWidth="true" hidden="false" outlineLevel="0" max="6" min="6" style="0" width="9.7"/>
    <col collapsed="false" customWidth="true" hidden="false" outlineLevel="0" max="8" min="7" style="0" width="10.85"/>
    <col collapsed="false" customWidth="true" hidden="false" outlineLevel="0" max="9" min="9" style="0" width="10.71"/>
    <col collapsed="false" customWidth="true" hidden="false" outlineLevel="0" max="10" min="10" style="0" width="10.56"/>
    <col collapsed="false" customWidth="true" hidden="false" outlineLevel="0" max="12" min="11" style="0" width="10.71"/>
    <col collapsed="false" customWidth="true" hidden="false" outlineLevel="0" max="13" min="13" style="0" width="12.28"/>
    <col collapsed="false" customWidth="true" hidden="false" outlineLevel="0" max="14" min="14" style="0" width="10.56"/>
    <col collapsed="false" customWidth="true" hidden="false" outlineLevel="0" max="15" min="15" style="0" width="12.28"/>
    <col collapsed="false" customWidth="true" hidden="false" outlineLevel="0" max="18" min="16" style="0" width="13.85"/>
  </cols>
  <sheetData>
    <row r="5" customFormat="false" ht="12.75" hidden="false" customHeight="false" outlineLevel="0" collapsed="false">
      <c r="B5" s="0" t="s">
        <v>32</v>
      </c>
    </row>
    <row r="6" customFormat="false" ht="13.5" hidden="false" customHeight="false" outlineLevel="0" collapsed="false"/>
    <row r="7" customFormat="false" ht="18.75" hidden="false" customHeight="false" outlineLevel="0" collapsed="false">
      <c r="B7" s="3" t="s">
        <v>0</v>
      </c>
      <c r="C7" s="4"/>
      <c r="D7" s="5" t="s">
        <v>1</v>
      </c>
      <c r="E7" s="5" t="s">
        <v>2</v>
      </c>
      <c r="F7" s="6" t="s">
        <v>3</v>
      </c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</row>
    <row r="8" customFormat="false" ht="18" hidden="false" customHeight="false" outlineLevel="0" collapsed="false">
      <c r="B8" s="14" t="s">
        <v>5</v>
      </c>
      <c r="C8" s="15" t="s">
        <v>6</v>
      </c>
      <c r="D8" s="15" t="s">
        <v>7</v>
      </c>
      <c r="E8" s="15" t="s">
        <v>8</v>
      </c>
      <c r="F8" s="16" t="s">
        <v>9</v>
      </c>
      <c r="G8" s="69" t="n">
        <v>36982</v>
      </c>
      <c r="H8" s="69" t="n">
        <f aca="false">G8+30</f>
        <v>37012</v>
      </c>
      <c r="I8" s="69" t="n">
        <v>37043</v>
      </c>
      <c r="J8" s="69" t="n">
        <v>37073</v>
      </c>
      <c r="K8" s="69" t="n">
        <v>37132</v>
      </c>
      <c r="L8" s="69" t="n">
        <v>37162</v>
      </c>
      <c r="M8" s="69" t="n">
        <v>37192</v>
      </c>
      <c r="N8" s="69" t="n">
        <v>37223</v>
      </c>
      <c r="O8" s="69" t="n">
        <v>37253</v>
      </c>
      <c r="P8" s="69" t="n">
        <v>37284</v>
      </c>
      <c r="Q8" s="69" t="n">
        <v>37315</v>
      </c>
      <c r="R8" s="69" t="n">
        <v>37343</v>
      </c>
    </row>
    <row r="9" customFormat="false" ht="18" hidden="false" customHeight="false" outlineLevel="0" collapsed="false">
      <c r="B9" s="27" t="s">
        <v>11</v>
      </c>
      <c r="C9" s="28" t="s">
        <v>12</v>
      </c>
      <c r="D9" s="28" t="n">
        <v>20</v>
      </c>
      <c r="E9" s="28" t="n">
        <v>65</v>
      </c>
      <c r="F9" s="29" t="s">
        <v>13</v>
      </c>
      <c r="G9" s="40" t="e">
        <f aca="false">AVERAGE(Weekly_US!G9:J9)</f>
        <v>#DIV/0!</v>
      </c>
      <c r="H9" s="40" t="e">
        <f aca="false">AVERAGE(Weekly_US!K9:O9)</f>
        <v>#DIV/0!</v>
      </c>
      <c r="I9" s="40" t="e">
        <f aca="false">AVERAGE(Weekly_US!P9:S9)</f>
        <v>#DIV/0!</v>
      </c>
      <c r="J9" s="40" t="e">
        <f aca="false">AVERAGE(Weekly_US!T9:W9)</f>
        <v>#DIV/0!</v>
      </c>
      <c r="K9" s="40" t="e">
        <f aca="false">AVERAGE(Weekly_US!X9:AB9)</f>
        <v>#DIV/0!</v>
      </c>
      <c r="L9" s="40" t="e">
        <f aca="false">AVERAGE(Weekly_US!AC9:AF9)</f>
        <v>#DIV/0!</v>
      </c>
      <c r="M9" s="40" t="e">
        <f aca="false">AVERAGE(Weekly_US!AG9:AJ9)</f>
        <v>#DIV/0!</v>
      </c>
      <c r="N9" s="40" t="e">
        <f aca="false">AVERAGE(Weekly_US!AK9:AO9)</f>
        <v>#DIV/0!</v>
      </c>
      <c r="O9" s="40" t="e">
        <f aca="false">AVERAGE(Weekly_US!AP9:AS9)</f>
        <v>#DIV/0!</v>
      </c>
      <c r="P9" s="40" t="n">
        <f aca="false">AVERAGE(Weekly_US!AT9:AX9)</f>
        <v>0.9508</v>
      </c>
      <c r="Q9" s="40" t="n">
        <f aca="false">AVERAGE(Weekly_US!AY9:BB9)</f>
        <v>0.8615</v>
      </c>
      <c r="R9" s="40" t="n">
        <f aca="false">AVERAGE(Weekly_US!BC9:BF9)</f>
        <v>0.93835</v>
      </c>
    </row>
    <row r="10" customFormat="false" ht="18" hidden="false" customHeight="false" outlineLevel="0" collapsed="false">
      <c r="B10" s="27" t="s">
        <v>33</v>
      </c>
      <c r="C10" s="28" t="s">
        <v>17</v>
      </c>
      <c r="D10" s="28" t="n">
        <v>107</v>
      </c>
      <c r="E10" s="28" t="n">
        <v>65</v>
      </c>
      <c r="F10" s="29" t="s">
        <v>13</v>
      </c>
      <c r="G10" s="40" t="e">
        <f aca="false">AVERAGE(Weekly_US!G11:J11)</f>
        <v>#DIV/0!</v>
      </c>
      <c r="H10" s="40" t="e">
        <f aca="false">AVERAGE(Weekly_US!K11:O11)</f>
        <v>#DIV/0!</v>
      </c>
      <c r="I10" s="40" t="e">
        <f aca="false">AVERAGE(Weekly_US!P11:S11)</f>
        <v>#DIV/0!</v>
      </c>
      <c r="J10" s="40" t="e">
        <f aca="false">AVERAGE(Weekly_US!T11:W11)</f>
        <v>#DIV/0!</v>
      </c>
      <c r="K10" s="40" t="e">
        <f aca="false">AVERAGE(Weekly_US!X11:AB11)</f>
        <v>#DIV/0!</v>
      </c>
      <c r="L10" s="40" t="e">
        <f aca="false">AVERAGE(Weekly_US!AC11:AF11)</f>
        <v>#DIV/0!</v>
      </c>
      <c r="M10" s="40" t="e">
        <f aca="false">AVERAGE(Weekly_US!AG11:AJ11)</f>
        <v>#DIV/0!</v>
      </c>
      <c r="N10" s="40" t="e">
        <f aca="false">AVERAGE(Weekly_US!AK11:AO11)</f>
        <v>#DIV/0!</v>
      </c>
      <c r="O10" s="40" t="e">
        <f aca="false">AVERAGE(Weekly_US!AP11:AS11)</f>
        <v>#DIV/0!</v>
      </c>
      <c r="P10" s="40" t="e">
        <f aca="false">AVERAGE(Weekly_US!AT11:AX11)</f>
        <v>#DIV/0!</v>
      </c>
      <c r="Q10" s="40" t="e">
        <f aca="false">AVERAGE(Weekly_US!AY11:BB11)</f>
        <v>#DIV/0!</v>
      </c>
      <c r="R10" s="40" t="n">
        <f aca="false">AVERAGE(Weekly_US!BC11:BF11)</f>
        <v>0.88385</v>
      </c>
    </row>
    <row r="11" customFormat="false" ht="18" hidden="false" customHeight="false" outlineLevel="0" collapsed="false">
      <c r="B11" s="27" t="s">
        <v>21</v>
      </c>
      <c r="C11" s="28" t="s">
        <v>22</v>
      </c>
      <c r="D11" s="28" t="n">
        <v>16</v>
      </c>
      <c r="E11" s="28" t="n">
        <v>65</v>
      </c>
      <c r="F11" s="29" t="s">
        <v>13</v>
      </c>
      <c r="G11" s="40" t="e">
        <f aca="false">AVERAGE(Weekly_US!G12:J12)</f>
        <v>#DIV/0!</v>
      </c>
      <c r="H11" s="40" t="e">
        <f aca="false">AVERAGE(Weekly_US!K12:O12)</f>
        <v>#DIV/0!</v>
      </c>
      <c r="I11" s="40" t="e">
        <f aca="false">AVERAGE(Weekly_US!P12:S12)</f>
        <v>#DIV/0!</v>
      </c>
      <c r="J11" s="40" t="e">
        <f aca="false">AVERAGE(Weekly_US!T12:W12)</f>
        <v>#DIV/0!</v>
      </c>
      <c r="K11" s="40" t="e">
        <f aca="false">AVERAGE(Weekly_US!X12:AB12)</f>
        <v>#DIV/0!</v>
      </c>
      <c r="L11" s="40" t="e">
        <f aca="false">AVERAGE(Weekly_US!AC12:AF12)</f>
        <v>#DIV/0!</v>
      </c>
      <c r="M11" s="40" t="e">
        <f aca="false">AVERAGE(Weekly_US!AG12:AJ12)</f>
        <v>#DIV/0!</v>
      </c>
      <c r="N11" s="40" t="e">
        <f aca="false">AVERAGE(Weekly_US!AK12:AO12)</f>
        <v>#DIV/0!</v>
      </c>
      <c r="O11" s="40" t="e">
        <f aca="false">AVERAGE(Weekly_US!AP12:AS12)</f>
        <v>#DIV/0!</v>
      </c>
      <c r="P11" s="40" t="e">
        <f aca="false">AVERAGE(Weekly_US!AT12:AX12)</f>
        <v>#DIV/0!</v>
      </c>
      <c r="Q11" s="40" t="n">
        <f aca="false">AVERAGE(Weekly_US!AY12:BB12)</f>
        <v>0.9448</v>
      </c>
      <c r="R11" s="40" t="n">
        <f aca="false">AVERAGE(Weekly_US!BC12:BF12)</f>
        <v>0.96915</v>
      </c>
    </row>
    <row r="12" customFormat="false" ht="18" hidden="false" customHeight="false" outlineLevel="0" collapsed="false">
      <c r="B12" s="27" t="s">
        <v>23</v>
      </c>
      <c r="C12" s="28" t="s">
        <v>24</v>
      </c>
      <c r="D12" s="28" t="n">
        <v>10</v>
      </c>
      <c r="E12" s="28" t="n">
        <v>65</v>
      </c>
      <c r="F12" s="29" t="s">
        <v>13</v>
      </c>
      <c r="G12" s="40" t="e">
        <f aca="false">AVERAGE(Weekly_US!G13:J13)</f>
        <v>#DIV/0!</v>
      </c>
      <c r="H12" s="40" t="e">
        <f aca="false">AVERAGE(Weekly_US!K13:O13)</f>
        <v>#DIV/0!</v>
      </c>
      <c r="I12" s="40" t="e">
        <f aca="false">AVERAGE(Weekly_US!P13:S13)</f>
        <v>#DIV/0!</v>
      </c>
      <c r="J12" s="40" t="e">
        <f aca="false">AVERAGE(Weekly_US!T13:W13)</f>
        <v>#DIV/0!</v>
      </c>
      <c r="K12" s="40" t="e">
        <f aca="false">AVERAGE(Weekly_US!X13:AB13)</f>
        <v>#DIV/0!</v>
      </c>
      <c r="L12" s="40" t="e">
        <f aca="false">AVERAGE(Weekly_US!AC13:AF13)</f>
        <v>#DIV/0!</v>
      </c>
      <c r="M12" s="40" t="e">
        <f aca="false">AVERAGE(Weekly_US!AG13:AJ13)</f>
        <v>#DIV/0!</v>
      </c>
      <c r="N12" s="40" t="e">
        <f aca="false">AVERAGE(Weekly_US!AK13:AO13)</f>
        <v>#DIV/0!</v>
      </c>
      <c r="O12" s="40" t="e">
        <f aca="false">AVERAGE(Weekly_US!AP13:AS13)</f>
        <v>#DIV/0!</v>
      </c>
      <c r="P12" s="40" t="n">
        <f aca="false">AVERAGE(Weekly_US!AT13:AX13)</f>
        <v>0.91038</v>
      </c>
      <c r="Q12" s="40" t="n">
        <f aca="false">AVERAGE(Weekly_US!AY13:BB13)</f>
        <v>0.93845</v>
      </c>
      <c r="R12" s="40" t="n">
        <f aca="false">AVERAGE(Weekly_US!BC13:BF13)</f>
        <v>0.928875</v>
      </c>
    </row>
    <row r="13" customFormat="false" ht="21" hidden="false" customHeight="false" outlineLevel="0" collapsed="false">
      <c r="B13" s="27" t="s">
        <v>25</v>
      </c>
      <c r="C13" s="28" t="s">
        <v>26</v>
      </c>
      <c r="D13" s="28" t="n">
        <v>20</v>
      </c>
      <c r="E13" s="28" t="n">
        <v>65</v>
      </c>
      <c r="F13" s="29" t="s">
        <v>13</v>
      </c>
      <c r="G13" s="40" t="e">
        <f aca="false">AVERAGE(Weekly_US!G14:J14)</f>
        <v>#DIV/0!</v>
      </c>
      <c r="H13" s="40" t="e">
        <f aca="false">AVERAGE(Weekly_US!K14:O14)</f>
        <v>#DIV/0!</v>
      </c>
      <c r="I13" s="40" t="n">
        <f aca="false">AVERAGE(Weekly_US!P14:S14)</f>
        <v>0.89</v>
      </c>
      <c r="J13" s="40" t="n">
        <f aca="false">AVERAGE(Weekly_US!T14:W14)</f>
        <v>0.897</v>
      </c>
      <c r="K13" s="40" t="e">
        <f aca="false">AVERAGE(Weekly_US!X14:AB14)</f>
        <v>#DIV/0!</v>
      </c>
      <c r="L13" s="40" t="n">
        <f aca="false">AVERAGE(Weekly_US!AC14:AF14)</f>
        <v>0.981166666666667</v>
      </c>
      <c r="M13" s="40" t="n">
        <f aca="false">AVERAGE(Weekly_US!AG14:AJ14)</f>
        <v>0.965975</v>
      </c>
      <c r="N13" s="40" t="n">
        <f aca="false">AVERAGE(Weekly_US!AK14:AO14)</f>
        <v>0.96204</v>
      </c>
      <c r="O13" s="40" t="n">
        <f aca="false">AVERAGE(Weekly_US!AP14:AS14)</f>
        <v>0.9297</v>
      </c>
      <c r="P13" s="40" t="n">
        <f aca="false">AVERAGE(Weekly_US!AT14:AX14)</f>
        <v>0.943366666666667</v>
      </c>
      <c r="Q13" s="40" t="n">
        <f aca="false">AVERAGE(Weekly_US!AY14:BB14)</f>
        <v>0.987875</v>
      </c>
      <c r="R13" s="40" t="n">
        <f aca="false">AVERAGE(Weekly_US!BC14:BF14)</f>
        <v>0.974025</v>
      </c>
    </row>
    <row r="14" customFormat="false" ht="18" hidden="false" customHeight="false" outlineLevel="0" collapsed="false">
      <c r="B14" s="27" t="s">
        <v>27</v>
      </c>
      <c r="C14" s="28" t="s">
        <v>28</v>
      </c>
      <c r="D14" s="28" t="n">
        <v>6</v>
      </c>
      <c r="E14" s="28" t="n">
        <v>65</v>
      </c>
      <c r="F14" s="29" t="s">
        <v>13</v>
      </c>
      <c r="G14" s="40" t="e">
        <f aca="false">AVERAGE(Weekly_US!G15:J15)</f>
        <v>#DIV/0!</v>
      </c>
      <c r="H14" s="40" t="e">
        <f aca="false">AVERAGE(Weekly_US!K15:O15)</f>
        <v>#DIV/0!</v>
      </c>
      <c r="I14" s="40" t="e">
        <f aca="false">AVERAGE(Weekly_US!P15:S15)</f>
        <v>#DIV/0!</v>
      </c>
      <c r="J14" s="40" t="e">
        <f aca="false">AVERAGE(Weekly_US!T15:W15)</f>
        <v>#DIV/0!</v>
      </c>
      <c r="K14" s="40" t="e">
        <f aca="false">AVERAGE(Weekly_US!X15:AB15)</f>
        <v>#DIV/0!</v>
      </c>
      <c r="L14" s="40" t="e">
        <f aca="false">AVERAGE(Weekly_US!AC15:AF15)</f>
        <v>#DIV/0!</v>
      </c>
      <c r="M14" s="40" t="e">
        <f aca="false">AVERAGE(Weekly_US!AG15:AJ15)</f>
        <v>#DIV/0!</v>
      </c>
      <c r="N14" s="40" t="e">
        <f aca="false">AVERAGE(Weekly_US!AK15:AO15)</f>
        <v>#DIV/0!</v>
      </c>
      <c r="O14" s="40" t="e">
        <f aca="false">AVERAGE(Weekly_US!AP15:AS15)</f>
        <v>#DIV/0!</v>
      </c>
      <c r="P14" s="40" t="n">
        <f aca="false">AVERAGE(Weekly_US!AT15:AX15)</f>
        <v>0.92518</v>
      </c>
      <c r="Q14" s="40" t="n">
        <f aca="false">AVERAGE(Weekly_US!AY15:BB15)</f>
        <v>0.959325</v>
      </c>
      <c r="R14" s="40" t="n">
        <f aca="false">AVERAGE(Weekly_US!BC15:BF15)</f>
        <v>0.949725</v>
      </c>
    </row>
    <row r="15" customFormat="false" ht="18.75" hidden="false" customHeight="false" outlineLevel="0" collapsed="false">
      <c r="B15" s="47" t="s">
        <v>29</v>
      </c>
      <c r="C15" s="48" t="s">
        <v>17</v>
      </c>
      <c r="D15" s="48" t="n">
        <v>100</v>
      </c>
      <c r="E15" s="48" t="n">
        <v>65</v>
      </c>
      <c r="F15" s="49" t="s">
        <v>13</v>
      </c>
      <c r="G15" s="40" t="e">
        <f aca="false">AVERAGE(Weekly_US!G16:J16)</f>
        <v>#DIV/0!</v>
      </c>
      <c r="H15" s="40" t="e">
        <f aca="false">AVERAGE(Weekly_US!K16:O16)</f>
        <v>#DIV/0!</v>
      </c>
      <c r="I15" s="40" t="e">
        <f aca="false">AVERAGE(Weekly_US!P16:S16)</f>
        <v>#DIV/0!</v>
      </c>
      <c r="J15" s="40" t="e">
        <f aca="false">AVERAGE(Weekly_US!T16:W16)</f>
        <v>#DIV/0!</v>
      </c>
      <c r="K15" s="40" t="e">
        <f aca="false">AVERAGE(Weekly_US!X16:AB16)</f>
        <v>#DIV/0!</v>
      </c>
      <c r="L15" s="40" t="e">
        <f aca="false">AVERAGE(Weekly_US!AC16:AF16)</f>
        <v>#DIV/0!</v>
      </c>
      <c r="M15" s="40" t="e">
        <f aca="false">AVERAGE(Weekly_US!AG16:AJ16)</f>
        <v>#DIV/0!</v>
      </c>
      <c r="N15" s="40" t="e">
        <f aca="false">AVERAGE(Weekly_US!AK16:AO16)</f>
        <v>#DIV/0!</v>
      </c>
      <c r="O15" s="40" t="e">
        <f aca="false">AVERAGE(Weekly_US!AP16:AS16)</f>
        <v>#DIV/0!</v>
      </c>
      <c r="P15" s="40" t="n">
        <f aca="false">AVERAGE(Weekly_US!AT16:AX16)</f>
        <v>0.92478</v>
      </c>
      <c r="Q15" s="40" t="n">
        <f aca="false">AVERAGE(Weekly_US!AY16:BB16)</f>
        <v>0.8355</v>
      </c>
      <c r="R15" s="40" t="n">
        <f aca="false">AVERAGE(Weekly_US!BC16:BF16)</f>
        <v>0.792333333333333</v>
      </c>
    </row>
    <row r="16" customFormat="false" ht="19.5" hidden="false" customHeight="false" outlineLevel="0" collapsed="false">
      <c r="B16" s="56" t="s">
        <v>30</v>
      </c>
      <c r="C16" s="56"/>
      <c r="D16" s="57" t="n">
        <f aca="false">SUM(D9:D15)</f>
        <v>279</v>
      </c>
      <c r="E16" s="58" t="s">
        <v>31</v>
      </c>
      <c r="F16" s="58"/>
      <c r="G16" s="65" t="e">
        <f aca="false">G13</f>
        <v>#DIV/0!</v>
      </c>
      <c r="H16" s="65" t="e">
        <f aca="false">H13</f>
        <v>#DIV/0!</v>
      </c>
      <c r="I16" s="65" t="n">
        <f aca="false">I13</f>
        <v>0.89</v>
      </c>
      <c r="J16" s="65" t="n">
        <f aca="false">J13</f>
        <v>0.897</v>
      </c>
      <c r="K16" s="65" t="e">
        <f aca="false">K13</f>
        <v>#DIV/0!</v>
      </c>
      <c r="L16" s="65" t="n">
        <f aca="false">L13</f>
        <v>0.981166666666667</v>
      </c>
      <c r="M16" s="65" t="e">
        <f aca="false">(M12*$D12+M13*$D13+M14*$D14)/SUM($D$26:$D$28)</f>
        <v>#DIV/0!</v>
      </c>
      <c r="N16" s="65" t="e">
        <f aca="false">(N12*$D12+N13*$D13+N14*$D14)/SUM($D$26:$D$28)</f>
        <v>#DIV/0!</v>
      </c>
      <c r="O16" s="65" t="e">
        <f aca="false">(O12*$D12+O13*$D13+O14*$D14+O15*$D15)/SUM(D12:D15)</f>
        <v>#DIV/0!</v>
      </c>
      <c r="P16" s="65" t="n">
        <f aca="false">AVERAGE(P9*D9+P12*$D12+P13*$D13+P14*$D14+P15*$D15)/(SUM(D12:D15)+D9)</f>
        <v>0.929591111111111</v>
      </c>
      <c r="Q16" s="65" t="n">
        <f aca="false">(Q9*D9+Q11*D11+Q12*$D12+Q13*$D13+Q14*$D14+Q15*$D15)/(SUM(D11:D15)+D9)</f>
        <v>0.876713662790698</v>
      </c>
      <c r="R16" s="65" t="n">
        <f aca="false">(R9*D9+R10*D10+R11*D11+R12*$D12+R13*$D13+R14*$D14+R15*$D15)/(SUM(D9:D15))</f>
        <v>0.869341517323775</v>
      </c>
    </row>
    <row r="17" customFormat="false" ht="13.5" hidden="false" customHeight="false" outlineLevel="0" collapsed="false"/>
    <row r="19" customFormat="false" ht="12.75" hidden="false" customHeight="false" outlineLevel="0" collapsed="false">
      <c r="B19" s="0" t="s">
        <v>34</v>
      </c>
    </row>
    <row r="20" customFormat="false" ht="13.5" hidden="false" customHeight="false" outlineLevel="0" collapsed="false"/>
    <row r="21" customFormat="false" ht="18.75" hidden="false" customHeight="false" outlineLevel="0" collapsed="false">
      <c r="B21" s="3" t="s">
        <v>0</v>
      </c>
      <c r="C21" s="4"/>
      <c r="D21" s="5" t="s">
        <v>1</v>
      </c>
      <c r="E21" s="5" t="s">
        <v>2</v>
      </c>
      <c r="F21" s="6" t="s">
        <v>3</v>
      </c>
      <c r="G21" s="68"/>
      <c r="H21" s="68"/>
      <c r="I21" s="68"/>
      <c r="J21" s="68"/>
      <c r="K21" s="68"/>
      <c r="L21" s="68"/>
      <c r="M21" s="68"/>
      <c r="N21" s="68"/>
      <c r="O21" s="68"/>
      <c r="P21" s="68"/>
      <c r="Q21" s="68"/>
      <c r="R21" s="68"/>
    </row>
    <row r="22" customFormat="false" ht="18" hidden="false" customHeight="false" outlineLevel="0" collapsed="false">
      <c r="B22" s="14" t="s">
        <v>5</v>
      </c>
      <c r="C22" s="15" t="s">
        <v>6</v>
      </c>
      <c r="D22" s="15" t="s">
        <v>7</v>
      </c>
      <c r="E22" s="15" t="s">
        <v>8</v>
      </c>
      <c r="F22" s="16" t="s">
        <v>9</v>
      </c>
      <c r="G22" s="69" t="n">
        <v>36982</v>
      </c>
      <c r="H22" s="69" t="n">
        <f aca="false">G22+30</f>
        <v>37012</v>
      </c>
      <c r="I22" s="69" t="n">
        <v>37043</v>
      </c>
      <c r="J22" s="69" t="n">
        <v>37073</v>
      </c>
      <c r="K22" s="69" t="n">
        <v>37132</v>
      </c>
      <c r="L22" s="69" t="n">
        <v>37162</v>
      </c>
      <c r="M22" s="69" t="n">
        <v>37192</v>
      </c>
      <c r="N22" s="69" t="n">
        <v>37223</v>
      </c>
      <c r="O22" s="69" t="n">
        <v>37253</v>
      </c>
      <c r="P22" s="69" t="n">
        <v>37284</v>
      </c>
      <c r="Q22" s="69" t="n">
        <v>37315</v>
      </c>
      <c r="R22" s="69" t="n">
        <v>37343</v>
      </c>
    </row>
    <row r="23" customFormat="false" ht="18" hidden="false" customHeight="false" outlineLevel="0" collapsed="false">
      <c r="B23" s="27" t="s">
        <v>11</v>
      </c>
      <c r="C23" s="28" t="s">
        <v>12</v>
      </c>
      <c r="D23" s="28" t="n">
        <v>20</v>
      </c>
      <c r="E23" s="28" t="n">
        <v>65</v>
      </c>
      <c r="F23" s="29" t="s">
        <v>13</v>
      </c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</row>
    <row r="24" customFormat="false" ht="18" hidden="false" customHeight="false" outlineLevel="0" collapsed="false">
      <c r="B24" s="27" t="s">
        <v>33</v>
      </c>
      <c r="C24" s="28" t="s">
        <v>17</v>
      </c>
      <c r="D24" s="28" t="n">
        <v>107</v>
      </c>
      <c r="E24" s="28" t="n">
        <v>65</v>
      </c>
      <c r="F24" s="29" t="s">
        <v>13</v>
      </c>
      <c r="G24" s="40"/>
      <c r="H24" s="40"/>
      <c r="I24" s="40"/>
      <c r="J24" s="40"/>
      <c r="K24" s="40"/>
      <c r="L24" s="40"/>
      <c r="M24" s="40"/>
      <c r="N24" s="40"/>
      <c r="O24" s="40"/>
      <c r="P24" s="70" t="n">
        <v>0.811</v>
      </c>
      <c r="Q24" s="70" t="n">
        <v>0.851</v>
      </c>
      <c r="R24" s="40"/>
    </row>
    <row r="25" customFormat="false" ht="18" hidden="false" customHeight="false" outlineLevel="0" collapsed="false">
      <c r="B25" s="27" t="s">
        <v>21</v>
      </c>
      <c r="C25" s="28" t="s">
        <v>22</v>
      </c>
      <c r="D25" s="28" t="n">
        <v>16</v>
      </c>
      <c r="E25" s="28" t="n">
        <v>65</v>
      </c>
      <c r="F25" s="29" t="s">
        <v>13</v>
      </c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70" t="n">
        <v>0.94</v>
      </c>
      <c r="R25" s="40"/>
    </row>
    <row r="26" customFormat="false" ht="18" hidden="false" customHeight="false" outlineLevel="0" collapsed="false">
      <c r="B26" s="27" t="s">
        <v>23</v>
      </c>
      <c r="C26" s="28" t="s">
        <v>24</v>
      </c>
      <c r="D26" s="28" t="n">
        <v>10</v>
      </c>
      <c r="E26" s="28" t="n">
        <v>65</v>
      </c>
      <c r="F26" s="29" t="s">
        <v>13</v>
      </c>
      <c r="G26" s="40"/>
      <c r="H26" s="40"/>
      <c r="I26" s="40"/>
      <c r="J26" s="40"/>
      <c r="K26" s="40"/>
      <c r="L26" s="40"/>
      <c r="M26" s="70" t="n">
        <v>0.901</v>
      </c>
      <c r="N26" s="70" t="n">
        <v>0.873</v>
      </c>
      <c r="O26" s="70" t="n">
        <v>0.859</v>
      </c>
      <c r="P26" s="70" t="n">
        <v>0.933</v>
      </c>
      <c r="Q26" s="70" t="n">
        <v>0.96</v>
      </c>
      <c r="R26" s="40"/>
    </row>
    <row r="27" customFormat="false" ht="21" hidden="false" customHeight="false" outlineLevel="0" collapsed="false">
      <c r="B27" s="27" t="s">
        <v>25</v>
      </c>
      <c r="C27" s="28" t="s">
        <v>26</v>
      </c>
      <c r="D27" s="28" t="n">
        <v>20</v>
      </c>
      <c r="E27" s="28" t="n">
        <v>65</v>
      </c>
      <c r="F27" s="29" t="s">
        <v>13</v>
      </c>
      <c r="G27" s="70" t="n">
        <v>0.902</v>
      </c>
      <c r="H27" s="70" t="n">
        <v>0.89</v>
      </c>
      <c r="I27" s="70" t="n">
        <v>0.897</v>
      </c>
      <c r="J27" s="70" t="n">
        <v>0.894</v>
      </c>
      <c r="K27" s="70" t="n">
        <v>0.938</v>
      </c>
      <c r="L27" s="70" t="n">
        <v>0.978</v>
      </c>
      <c r="M27" s="70" t="n">
        <v>0.946</v>
      </c>
      <c r="N27" s="70" t="n">
        <v>0.919</v>
      </c>
      <c r="O27" s="70" t="n">
        <v>0.879</v>
      </c>
      <c r="P27" s="70" t="n">
        <v>0.936</v>
      </c>
      <c r="Q27" s="70" t="n">
        <v>0.985</v>
      </c>
      <c r="R27" s="70"/>
    </row>
    <row r="28" customFormat="false" ht="18" hidden="false" customHeight="false" outlineLevel="0" collapsed="false">
      <c r="B28" s="27" t="s">
        <v>27</v>
      </c>
      <c r="C28" s="28" t="s">
        <v>28</v>
      </c>
      <c r="D28" s="28" t="n">
        <v>6</v>
      </c>
      <c r="E28" s="28" t="n">
        <v>65</v>
      </c>
      <c r="F28" s="29" t="s">
        <v>13</v>
      </c>
      <c r="G28" s="40"/>
      <c r="H28" s="40"/>
      <c r="I28" s="40"/>
      <c r="J28" s="40"/>
      <c r="K28" s="40"/>
      <c r="L28" s="40"/>
      <c r="M28" s="70" t="n">
        <v>0.592</v>
      </c>
      <c r="N28" s="70" t="n">
        <v>0.926</v>
      </c>
      <c r="O28" s="70" t="n">
        <v>0.945</v>
      </c>
      <c r="P28" s="70" t="n">
        <v>0.94</v>
      </c>
      <c r="Q28" s="70" t="n">
        <v>0.974</v>
      </c>
      <c r="R28" s="40"/>
    </row>
    <row r="29" customFormat="false" ht="18.75" hidden="false" customHeight="false" outlineLevel="0" collapsed="false">
      <c r="B29" s="47" t="s">
        <v>29</v>
      </c>
      <c r="C29" s="48" t="s">
        <v>17</v>
      </c>
      <c r="D29" s="48" t="n">
        <v>100</v>
      </c>
      <c r="E29" s="48" t="n">
        <v>65</v>
      </c>
      <c r="F29" s="49" t="s">
        <v>13</v>
      </c>
      <c r="G29" s="40"/>
      <c r="H29" s="40"/>
      <c r="I29" s="40"/>
      <c r="J29" s="40"/>
      <c r="K29" s="40"/>
      <c r="L29" s="40"/>
      <c r="M29" s="40"/>
      <c r="N29" s="40"/>
      <c r="O29" s="70" t="n">
        <v>0.663</v>
      </c>
      <c r="P29" s="70" t="n">
        <v>0.698</v>
      </c>
      <c r="Q29" s="70" t="n">
        <v>0.943</v>
      </c>
      <c r="R29" s="40"/>
    </row>
    <row r="30" customFormat="false" ht="19.5" hidden="false" customHeight="false" outlineLevel="0" collapsed="false">
      <c r="B30" s="56" t="s">
        <v>30</v>
      </c>
      <c r="C30" s="56"/>
      <c r="D30" s="57" t="n">
        <f aca="false">SUM(D23:D29)</f>
        <v>279</v>
      </c>
      <c r="E30" s="58" t="s">
        <v>31</v>
      </c>
      <c r="F30" s="58"/>
      <c r="G30" s="65" t="n">
        <f aca="false">G27</f>
        <v>0.902</v>
      </c>
      <c r="H30" s="65" t="n">
        <f aca="false">H27</f>
        <v>0.89</v>
      </c>
      <c r="I30" s="65" t="n">
        <f aca="false">I27</f>
        <v>0.897</v>
      </c>
      <c r="J30" s="65" t="n">
        <f aca="false">J27</f>
        <v>0.894</v>
      </c>
      <c r="K30" s="65" t="n">
        <f aca="false">K27</f>
        <v>0.938</v>
      </c>
      <c r="L30" s="65" t="n">
        <f aca="false">L27</f>
        <v>0.978</v>
      </c>
      <c r="M30" s="65" t="n">
        <f aca="false">(M26*$D26+M27*$D27+M28*$D28)/SUM($D$26:$D$28)</f>
        <v>0.8745</v>
      </c>
      <c r="N30" s="65" t="n">
        <f aca="false">(N26*$D26+N27*$D27+N28*$D28)/SUM($D$26:$D$28)</f>
        <v>0.907388888888889</v>
      </c>
      <c r="O30" s="65" t="n">
        <f aca="false">(O26*$D26+O27*$D27+O28*$D28+O29*$D29)/SUM(D26:D29)</f>
        <v>0.721617647058824</v>
      </c>
      <c r="P30" s="65" t="n">
        <f aca="false">AVERAGE(P24*$D24+P26*$D26+P27*$D27+P28*$D28+P29*$D29)/(D24+SUM(D26:D29))</f>
        <v>0.782991769547325</v>
      </c>
      <c r="Q30" s="65" t="n">
        <f aca="false">AVERAGE(Q24*$D24+Q25*$D25+Q26*$D26+Q27*$D27+Q28*$D28+Q29*$D29)/SUM(D24:D29)</f>
        <v>0.90942471042471</v>
      </c>
      <c r="R30" s="65" t="n">
        <f aca="false">AVERAGE(R23*$D23+R24*$D24+R25*$D25+R26*$D26+R27*$D27+R28*$D28+R29*$D29)</f>
        <v>0</v>
      </c>
    </row>
    <row r="31" customFormat="false" ht="13.5" hidden="false" customHeight="false" outlineLevel="0" collapsed="false"/>
    <row r="35" customFormat="false" ht="13.5" hidden="false" customHeight="false" outlineLevel="0" collapsed="false"/>
    <row r="36" customFormat="false" ht="55.5" hidden="false" customHeight="true" outlineLevel="0" collapsed="false">
      <c r="A36" s="71" t="s">
        <v>32</v>
      </c>
      <c r="B36" s="72" t="s">
        <v>0</v>
      </c>
      <c r="C36" s="4"/>
      <c r="D36" s="5" t="s">
        <v>1</v>
      </c>
      <c r="E36" s="5" t="s">
        <v>2</v>
      </c>
      <c r="F36" s="6" t="s">
        <v>3</v>
      </c>
      <c r="G36" s="68"/>
      <c r="H36" s="68"/>
      <c r="I36" s="68"/>
      <c r="J36" s="68"/>
      <c r="K36" s="68"/>
      <c r="L36" s="68"/>
      <c r="M36" s="68"/>
      <c r="N36" s="68"/>
      <c r="O36" s="68"/>
      <c r="P36" s="68"/>
      <c r="Q36" s="68"/>
      <c r="R36" s="68"/>
    </row>
    <row r="37" customFormat="false" ht="18" hidden="false" customHeight="false" outlineLevel="0" collapsed="false">
      <c r="A37" s="71"/>
      <c r="B37" s="73" t="s">
        <v>5</v>
      </c>
      <c r="C37" s="15" t="s">
        <v>6</v>
      </c>
      <c r="D37" s="15" t="s">
        <v>7</v>
      </c>
      <c r="E37" s="15" t="s">
        <v>8</v>
      </c>
      <c r="F37" s="16" t="s">
        <v>9</v>
      </c>
      <c r="G37" s="69" t="n">
        <v>36982</v>
      </c>
      <c r="H37" s="69" t="n">
        <v>37012</v>
      </c>
      <c r="I37" s="69" t="n">
        <v>37043</v>
      </c>
      <c r="J37" s="69" t="n">
        <v>37073</v>
      </c>
      <c r="K37" s="69" t="n">
        <v>37132</v>
      </c>
      <c r="L37" s="69" t="n">
        <v>37162</v>
      </c>
      <c r="M37" s="69" t="n">
        <v>37192</v>
      </c>
      <c r="N37" s="69" t="n">
        <v>37223</v>
      </c>
      <c r="O37" s="69" t="n">
        <v>37253</v>
      </c>
      <c r="P37" s="69" t="n">
        <v>37284</v>
      </c>
      <c r="Q37" s="69" t="n">
        <v>37315</v>
      </c>
      <c r="R37" s="69" t="n">
        <v>37343</v>
      </c>
    </row>
    <row r="38" customFormat="false" ht="18" hidden="false" customHeight="false" outlineLevel="0" collapsed="false">
      <c r="A38" s="71"/>
      <c r="B38" s="74" t="s">
        <v>11</v>
      </c>
      <c r="C38" s="28" t="s">
        <v>12</v>
      </c>
      <c r="D38" s="28" t="n">
        <v>20</v>
      </c>
      <c r="E38" s="28" t="n">
        <v>65</v>
      </c>
      <c r="F38" s="29" t="s">
        <v>13</v>
      </c>
      <c r="G38" s="40"/>
      <c r="H38" s="40"/>
      <c r="I38" s="40"/>
      <c r="J38" s="40"/>
      <c r="K38" s="40"/>
      <c r="L38" s="40"/>
      <c r="M38" s="40"/>
      <c r="N38" s="40"/>
      <c r="O38" s="40"/>
      <c r="P38" s="75" t="n">
        <v>0.9508</v>
      </c>
      <c r="Q38" s="75" t="n">
        <v>0.8615</v>
      </c>
      <c r="R38" s="75" t="n">
        <v>0.93835</v>
      </c>
      <c r="S38" s="76" t="s">
        <v>35</v>
      </c>
    </row>
    <row r="39" customFormat="false" ht="18" hidden="false" customHeight="false" outlineLevel="0" collapsed="false">
      <c r="A39" s="71"/>
      <c r="B39" s="74" t="s">
        <v>33</v>
      </c>
      <c r="C39" s="28" t="s">
        <v>17</v>
      </c>
      <c r="D39" s="28" t="n">
        <v>107</v>
      </c>
      <c r="E39" s="28" t="n">
        <v>65</v>
      </c>
      <c r="F39" s="29" t="s">
        <v>13</v>
      </c>
      <c r="G39" s="77"/>
      <c r="H39" s="77"/>
      <c r="I39" s="77"/>
      <c r="J39" s="77"/>
      <c r="K39" s="77"/>
      <c r="L39" s="77"/>
      <c r="M39" s="77"/>
      <c r="N39" s="77"/>
      <c r="O39" s="77"/>
      <c r="P39" s="78"/>
      <c r="Q39" s="78"/>
      <c r="R39" s="78" t="n">
        <v>0.88385</v>
      </c>
      <c r="S39" s="0" t="s">
        <v>36</v>
      </c>
    </row>
    <row r="40" customFormat="false" ht="18" hidden="false" customHeight="false" outlineLevel="0" collapsed="false">
      <c r="A40" s="71"/>
      <c r="B40" s="74" t="s">
        <v>21</v>
      </c>
      <c r="C40" s="28" t="s">
        <v>22</v>
      </c>
      <c r="D40" s="28" t="n">
        <v>16</v>
      </c>
      <c r="E40" s="28" t="n">
        <v>65</v>
      </c>
      <c r="F40" s="29" t="s">
        <v>13</v>
      </c>
      <c r="G40" s="77"/>
      <c r="H40" s="77"/>
      <c r="I40" s="77"/>
      <c r="J40" s="77"/>
      <c r="K40" s="77"/>
      <c r="L40" s="77"/>
      <c r="M40" s="77"/>
      <c r="N40" s="77"/>
      <c r="O40" s="77"/>
      <c r="P40" s="77"/>
      <c r="Q40" s="78" t="n">
        <v>0.9448</v>
      </c>
      <c r="R40" s="78" t="n">
        <v>0.96915</v>
      </c>
      <c r="S40" s="0" t="s">
        <v>37</v>
      </c>
    </row>
    <row r="41" customFormat="false" ht="18" hidden="false" customHeight="false" outlineLevel="0" collapsed="false">
      <c r="A41" s="71"/>
      <c r="B41" s="74" t="s">
        <v>23</v>
      </c>
      <c r="C41" s="28" t="s">
        <v>24</v>
      </c>
      <c r="D41" s="28" t="n">
        <v>10</v>
      </c>
      <c r="E41" s="28" t="n">
        <v>65</v>
      </c>
      <c r="F41" s="29" t="s">
        <v>13</v>
      </c>
      <c r="G41" s="77"/>
      <c r="H41" s="77"/>
      <c r="I41" s="77"/>
      <c r="J41" s="77"/>
      <c r="K41" s="77"/>
      <c r="L41" s="77"/>
      <c r="M41" s="77"/>
      <c r="N41" s="75"/>
      <c r="O41" s="75"/>
      <c r="P41" s="75" t="n">
        <v>0.91038</v>
      </c>
      <c r="Q41" s="75" t="n">
        <v>0.93845</v>
      </c>
      <c r="R41" s="75" t="n">
        <v>0.928875</v>
      </c>
      <c r="S41" s="76" t="s">
        <v>35</v>
      </c>
    </row>
    <row r="42" customFormat="false" ht="21" hidden="false" customHeight="false" outlineLevel="0" collapsed="false">
      <c r="A42" s="71"/>
      <c r="B42" s="74" t="s">
        <v>25</v>
      </c>
      <c r="C42" s="28" t="s">
        <v>26</v>
      </c>
      <c r="D42" s="28" t="n">
        <v>20</v>
      </c>
      <c r="E42" s="28" t="n">
        <v>65</v>
      </c>
      <c r="F42" s="29" t="s">
        <v>13</v>
      </c>
      <c r="G42" s="77"/>
      <c r="H42" s="77"/>
      <c r="I42" s="77" t="n">
        <v>0.89</v>
      </c>
      <c r="J42" s="40" t="n">
        <v>0.897</v>
      </c>
      <c r="K42" s="40"/>
      <c r="L42" s="40" t="n">
        <v>0.981166666666667</v>
      </c>
      <c r="M42" s="40" t="n">
        <v>0.965975</v>
      </c>
      <c r="N42" s="40" t="n">
        <v>0.96204</v>
      </c>
      <c r="O42" s="40" t="n">
        <v>0.9297</v>
      </c>
      <c r="P42" s="40" t="n">
        <v>0.943366666666667</v>
      </c>
      <c r="Q42" s="40" t="n">
        <v>0.987875</v>
      </c>
      <c r="R42" s="40" t="n">
        <v>0.974025</v>
      </c>
      <c r="S42" s="0" t="s">
        <v>38</v>
      </c>
    </row>
    <row r="43" customFormat="false" ht="18" hidden="false" customHeight="false" outlineLevel="0" collapsed="false">
      <c r="A43" s="71"/>
      <c r="B43" s="74" t="s">
        <v>27</v>
      </c>
      <c r="C43" s="28" t="s">
        <v>28</v>
      </c>
      <c r="D43" s="28" t="n">
        <v>6</v>
      </c>
      <c r="E43" s="28" t="n">
        <v>65</v>
      </c>
      <c r="F43" s="29" t="s">
        <v>13</v>
      </c>
      <c r="G43" s="77"/>
      <c r="H43" s="77"/>
      <c r="I43" s="77"/>
      <c r="J43" s="77"/>
      <c r="K43" s="77"/>
      <c r="L43" s="77"/>
      <c r="M43" s="77"/>
      <c r="N43" s="77"/>
      <c r="O43" s="75"/>
      <c r="P43" s="75" t="n">
        <v>0.92518</v>
      </c>
      <c r="Q43" s="75" t="n">
        <v>0.959325</v>
      </c>
      <c r="R43" s="75" t="n">
        <v>0.949725</v>
      </c>
      <c r="S43" s="76" t="s">
        <v>35</v>
      </c>
    </row>
    <row r="44" customFormat="false" ht="18.75" hidden="false" customHeight="false" outlineLevel="0" collapsed="false">
      <c r="A44" s="71"/>
      <c r="B44" s="79" t="s">
        <v>29</v>
      </c>
      <c r="C44" s="48" t="s">
        <v>17</v>
      </c>
      <c r="D44" s="48" t="n">
        <v>100</v>
      </c>
      <c r="E44" s="48" t="n">
        <v>65</v>
      </c>
      <c r="F44" s="49" t="s">
        <v>13</v>
      </c>
      <c r="G44" s="77"/>
      <c r="H44" s="77"/>
      <c r="I44" s="77"/>
      <c r="J44" s="77"/>
      <c r="K44" s="77"/>
      <c r="L44" s="77"/>
      <c r="M44" s="77"/>
      <c r="N44" s="78"/>
      <c r="O44" s="78"/>
      <c r="P44" s="78" t="n">
        <v>0.92478</v>
      </c>
      <c r="Q44" s="40" t="n">
        <v>0.8355</v>
      </c>
      <c r="R44" s="40" t="n">
        <v>0.792333333333333</v>
      </c>
      <c r="S44" s="0" t="s">
        <v>36</v>
      </c>
    </row>
    <row r="45" customFormat="false" ht="19.5" hidden="false" customHeight="false" outlineLevel="0" collapsed="false">
      <c r="A45" s="71"/>
      <c r="B45" s="80" t="s">
        <v>30</v>
      </c>
      <c r="C45" s="80"/>
      <c r="D45" s="57" t="n">
        <f aca="false">SUM(D38:D44)</f>
        <v>279</v>
      </c>
      <c r="E45" s="58" t="s">
        <v>31</v>
      </c>
      <c r="F45" s="58"/>
      <c r="G45" s="65"/>
      <c r="H45" s="65"/>
      <c r="I45" s="65"/>
      <c r="J45" s="65"/>
      <c r="K45" s="65"/>
      <c r="L45" s="65"/>
      <c r="M45" s="65"/>
      <c r="N45" s="65"/>
      <c r="O45" s="65"/>
      <c r="P45" s="65"/>
      <c r="Q45" s="65"/>
      <c r="R45" s="65"/>
    </row>
    <row r="46" customFormat="false" ht="13.5" hidden="false" customHeight="false" outlineLevel="0" collapsed="false"/>
    <row r="47" customFormat="false" ht="12.75" hidden="false" customHeight="false" outlineLevel="0" collapsed="false">
      <c r="H47" s="81"/>
      <c r="I47" s="0" t="s">
        <v>39</v>
      </c>
      <c r="K47" s="82"/>
      <c r="L47" s="0" t="s">
        <v>40</v>
      </c>
      <c r="M47" s="83"/>
      <c r="N47" s="0" t="s">
        <v>41</v>
      </c>
    </row>
    <row r="51" customFormat="false" ht="13.5" hidden="false" customHeight="false" outlineLevel="0" collapsed="false"/>
    <row r="52" customFormat="false" ht="18.75" hidden="false" customHeight="false" outlineLevel="0" collapsed="false">
      <c r="A52" s="71" t="s">
        <v>34</v>
      </c>
      <c r="B52" s="3" t="s">
        <v>0</v>
      </c>
      <c r="C52" s="4"/>
      <c r="D52" s="5" t="s">
        <v>1</v>
      </c>
      <c r="E52" s="5" t="s">
        <v>2</v>
      </c>
      <c r="F52" s="6" t="s">
        <v>3</v>
      </c>
      <c r="G52" s="68"/>
      <c r="H52" s="68"/>
      <c r="I52" s="68"/>
      <c r="J52" s="68"/>
      <c r="K52" s="68"/>
      <c r="L52" s="68"/>
      <c r="M52" s="68"/>
      <c r="N52" s="68"/>
      <c r="O52" s="68"/>
      <c r="P52" s="68"/>
      <c r="Q52" s="68"/>
      <c r="R52" s="68"/>
    </row>
    <row r="53" customFormat="false" ht="18" hidden="false" customHeight="false" outlineLevel="0" collapsed="false">
      <c r="A53" s="71"/>
      <c r="B53" s="14" t="s">
        <v>5</v>
      </c>
      <c r="C53" s="15" t="s">
        <v>6</v>
      </c>
      <c r="D53" s="15" t="s">
        <v>7</v>
      </c>
      <c r="E53" s="15" t="s">
        <v>8</v>
      </c>
      <c r="F53" s="16" t="s">
        <v>9</v>
      </c>
      <c r="G53" s="69" t="n">
        <v>36982</v>
      </c>
      <c r="H53" s="69" t="n">
        <v>37012</v>
      </c>
      <c r="I53" s="69" t="n">
        <v>37043</v>
      </c>
      <c r="J53" s="69" t="n">
        <v>37073</v>
      </c>
      <c r="K53" s="69" t="n">
        <v>37132</v>
      </c>
      <c r="L53" s="69" t="n">
        <v>37162</v>
      </c>
      <c r="M53" s="69" t="n">
        <v>37192</v>
      </c>
      <c r="N53" s="69" t="n">
        <v>37223</v>
      </c>
      <c r="O53" s="69" t="n">
        <v>37253</v>
      </c>
      <c r="P53" s="69" t="n">
        <v>37284</v>
      </c>
      <c r="Q53" s="69" t="n">
        <v>37315</v>
      </c>
      <c r="R53" s="69" t="n">
        <v>37343</v>
      </c>
    </row>
    <row r="54" customFormat="false" ht="18" hidden="false" customHeight="false" outlineLevel="0" collapsed="false">
      <c r="A54" s="71"/>
      <c r="B54" s="27" t="s">
        <v>11</v>
      </c>
      <c r="C54" s="28" t="s">
        <v>12</v>
      </c>
      <c r="D54" s="28" t="n">
        <v>20</v>
      </c>
      <c r="E54" s="28" t="n">
        <v>65</v>
      </c>
      <c r="F54" s="29" t="s">
        <v>13</v>
      </c>
      <c r="G54" s="40"/>
      <c r="H54" s="40"/>
      <c r="I54" s="40"/>
      <c r="J54" s="40"/>
      <c r="K54" s="40"/>
      <c r="L54" s="40"/>
      <c r="M54" s="40"/>
      <c r="N54" s="40"/>
      <c r="O54" s="40"/>
      <c r="P54" s="75"/>
      <c r="Q54" s="75"/>
      <c r="R54" s="75"/>
    </row>
    <row r="55" customFormat="false" ht="18" hidden="false" customHeight="false" outlineLevel="0" collapsed="false">
      <c r="A55" s="71"/>
      <c r="B55" s="27" t="s">
        <v>33</v>
      </c>
      <c r="C55" s="28" t="s">
        <v>17</v>
      </c>
      <c r="D55" s="28" t="n">
        <v>107</v>
      </c>
      <c r="E55" s="28" t="n">
        <v>65</v>
      </c>
      <c r="F55" s="29" t="s">
        <v>13</v>
      </c>
      <c r="G55" s="77"/>
      <c r="H55" s="77"/>
      <c r="I55" s="77"/>
      <c r="J55" s="77"/>
      <c r="K55" s="77"/>
      <c r="L55" s="77"/>
      <c r="M55" s="77"/>
      <c r="N55" s="77"/>
      <c r="O55" s="77"/>
      <c r="P55" s="84" t="n">
        <v>0.811</v>
      </c>
      <c r="Q55" s="84" t="n">
        <v>0.851</v>
      </c>
      <c r="R55" s="78"/>
    </row>
    <row r="56" customFormat="false" ht="18" hidden="false" customHeight="false" outlineLevel="0" collapsed="false">
      <c r="A56" s="71"/>
      <c r="B56" s="27" t="s">
        <v>21</v>
      </c>
      <c r="C56" s="28" t="s">
        <v>22</v>
      </c>
      <c r="D56" s="28" t="n">
        <v>16</v>
      </c>
      <c r="E56" s="28" t="n">
        <v>65</v>
      </c>
      <c r="F56" s="29" t="s">
        <v>13</v>
      </c>
      <c r="G56" s="77"/>
      <c r="H56" s="77"/>
      <c r="I56" s="77"/>
      <c r="J56" s="77"/>
      <c r="K56" s="77"/>
      <c r="L56" s="77"/>
      <c r="M56" s="77"/>
      <c r="N56" s="77"/>
      <c r="O56" s="77"/>
      <c r="P56" s="77"/>
      <c r="Q56" s="84" t="n">
        <v>0.94</v>
      </c>
      <c r="R56" s="78"/>
    </row>
    <row r="57" customFormat="false" ht="18" hidden="false" customHeight="false" outlineLevel="0" collapsed="false">
      <c r="A57" s="71"/>
      <c r="B57" s="27" t="s">
        <v>23</v>
      </c>
      <c r="C57" s="28" t="s">
        <v>24</v>
      </c>
      <c r="D57" s="28" t="n">
        <v>10</v>
      </c>
      <c r="E57" s="28" t="n">
        <v>65</v>
      </c>
      <c r="F57" s="29" t="s">
        <v>13</v>
      </c>
      <c r="G57" s="77"/>
      <c r="H57" s="77"/>
      <c r="I57" s="77"/>
      <c r="J57" s="77"/>
      <c r="K57" s="77"/>
      <c r="L57" s="77"/>
      <c r="M57" s="85" t="n">
        <v>0.901</v>
      </c>
      <c r="N57" s="86" t="n">
        <v>0.873</v>
      </c>
      <c r="O57" s="86" t="n">
        <v>0.859</v>
      </c>
      <c r="P57" s="86" t="n">
        <v>0.933</v>
      </c>
      <c r="Q57" s="86" t="n">
        <v>0.96</v>
      </c>
      <c r="R57" s="75"/>
    </row>
    <row r="58" customFormat="false" ht="21" hidden="false" customHeight="false" outlineLevel="0" collapsed="false">
      <c r="A58" s="71"/>
      <c r="B58" s="27" t="s">
        <v>25</v>
      </c>
      <c r="C58" s="28" t="s">
        <v>26</v>
      </c>
      <c r="D58" s="28" t="n">
        <v>20</v>
      </c>
      <c r="E58" s="28" t="n">
        <v>65</v>
      </c>
      <c r="F58" s="29" t="s">
        <v>13</v>
      </c>
      <c r="G58" s="85" t="n">
        <v>0.902</v>
      </c>
      <c r="H58" s="85" t="n">
        <v>0.89</v>
      </c>
      <c r="I58" s="85" t="n">
        <v>0.897</v>
      </c>
      <c r="J58" s="70" t="n">
        <v>0.894</v>
      </c>
      <c r="K58" s="70" t="n">
        <v>0.938</v>
      </c>
      <c r="L58" s="70" t="n">
        <v>0.978</v>
      </c>
      <c r="M58" s="70" t="n">
        <v>0.946</v>
      </c>
      <c r="N58" s="70" t="n">
        <v>0.919</v>
      </c>
      <c r="O58" s="70" t="n">
        <v>0.879</v>
      </c>
      <c r="P58" s="70" t="n">
        <v>0.936</v>
      </c>
      <c r="Q58" s="70" t="n">
        <v>0.985</v>
      </c>
      <c r="R58" s="70"/>
    </row>
    <row r="59" customFormat="false" ht="18" hidden="false" customHeight="false" outlineLevel="0" collapsed="false">
      <c r="A59" s="71"/>
      <c r="B59" s="27" t="s">
        <v>27</v>
      </c>
      <c r="C59" s="28" t="s">
        <v>28</v>
      </c>
      <c r="D59" s="28" t="n">
        <v>6</v>
      </c>
      <c r="E59" s="28" t="n">
        <v>65</v>
      </c>
      <c r="F59" s="29" t="s">
        <v>13</v>
      </c>
      <c r="G59" s="77"/>
      <c r="H59" s="77"/>
      <c r="I59" s="77"/>
      <c r="J59" s="77"/>
      <c r="K59" s="77"/>
      <c r="L59" s="77"/>
      <c r="M59" s="85" t="n">
        <v>0.592</v>
      </c>
      <c r="N59" s="85" t="n">
        <v>0.926</v>
      </c>
      <c r="O59" s="86" t="n">
        <v>0.945</v>
      </c>
      <c r="P59" s="86" t="n">
        <v>0.94</v>
      </c>
      <c r="Q59" s="86" t="n">
        <v>0.974</v>
      </c>
      <c r="R59" s="75"/>
    </row>
    <row r="60" customFormat="false" ht="18.75" hidden="false" customHeight="false" outlineLevel="0" collapsed="false">
      <c r="A60" s="71"/>
      <c r="B60" s="47" t="s">
        <v>29</v>
      </c>
      <c r="C60" s="48" t="s">
        <v>17</v>
      </c>
      <c r="D60" s="48" t="n">
        <v>100</v>
      </c>
      <c r="E60" s="48" t="n">
        <v>65</v>
      </c>
      <c r="F60" s="49" t="s">
        <v>13</v>
      </c>
      <c r="G60" s="77"/>
      <c r="H60" s="77"/>
      <c r="I60" s="77"/>
      <c r="J60" s="77"/>
      <c r="K60" s="77"/>
      <c r="L60" s="77"/>
      <c r="M60" s="77"/>
      <c r="N60" s="78"/>
      <c r="O60" s="84" t="n">
        <v>0.663</v>
      </c>
      <c r="P60" s="84" t="n">
        <v>0.698</v>
      </c>
      <c r="Q60" s="70" t="n">
        <v>0.943</v>
      </c>
      <c r="R60" s="40"/>
    </row>
    <row r="61" customFormat="false" ht="19.5" hidden="false" customHeight="false" outlineLevel="0" collapsed="false">
      <c r="A61" s="71"/>
      <c r="B61" s="56" t="s">
        <v>30</v>
      </c>
      <c r="C61" s="56"/>
      <c r="D61" s="57" t="n">
        <f aca="false">SUM(D54:D60)</f>
        <v>279</v>
      </c>
      <c r="E61" s="58" t="s">
        <v>31</v>
      </c>
      <c r="F61" s="58"/>
      <c r="G61" s="65" t="n">
        <v>0.902</v>
      </c>
      <c r="H61" s="65" t="n">
        <v>0.89</v>
      </c>
      <c r="I61" s="65" t="n">
        <v>0.897</v>
      </c>
      <c r="J61" s="65" t="n">
        <v>0.894</v>
      </c>
      <c r="K61" s="65" t="n">
        <v>0.938</v>
      </c>
      <c r="L61" s="65" t="n">
        <v>0.978</v>
      </c>
      <c r="M61" s="65" t="n">
        <v>0.8745</v>
      </c>
      <c r="N61" s="65" t="n">
        <v>0.907388888888889</v>
      </c>
      <c r="O61" s="65" t="n">
        <v>0.721617647058824</v>
      </c>
      <c r="P61" s="65" t="n">
        <v>0.782991769547325</v>
      </c>
      <c r="Q61" s="65" t="n">
        <v>0.90942471042471</v>
      </c>
      <c r="R61" s="65" t="n">
        <v>0</v>
      </c>
    </row>
    <row r="62" customFormat="false" ht="13.5" hidden="false" customHeight="false" outlineLevel="0" collapsed="false"/>
    <row r="63" customFormat="false" ht="12.75" hidden="false" customHeight="false" outlineLevel="0" collapsed="false">
      <c r="H63" s="81"/>
      <c r="I63" s="0" t="s">
        <v>39</v>
      </c>
      <c r="K63" s="82"/>
      <c r="L63" s="0" t="s">
        <v>40</v>
      </c>
      <c r="M63" s="83"/>
      <c r="N63" s="0" t="s">
        <v>41</v>
      </c>
    </row>
  </sheetData>
  <mergeCells count="10">
    <mergeCell ref="B16:C16"/>
    <mergeCell ref="E16:F16"/>
    <mergeCell ref="B30:C30"/>
    <mergeCell ref="E30:F30"/>
    <mergeCell ref="A36:A45"/>
    <mergeCell ref="B45:C45"/>
    <mergeCell ref="E45:F45"/>
    <mergeCell ref="A52:A61"/>
    <mergeCell ref="B61:C61"/>
    <mergeCell ref="E61:F6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4:V48"/>
  <sheetViews>
    <sheetView showFormulas="false" showGridLines="false" showRowColHeaders="true" showZeros="true" rightToLeft="false" tabSelected="true" showOutlineSymbols="true" defaultGridColor="true" view="pageBreakPreview" topLeftCell="A1" colorId="64" zoomScale="100" zoomScaleNormal="75" zoomScalePageLayoutView="100" workbookViewId="0">
      <selection pane="topLeft" activeCell="Q36" activeCellId="0" sqref="Q3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4.13"/>
    <col collapsed="false" customWidth="true" hidden="false" outlineLevel="0" max="3" min="3" style="0" width="12.85"/>
    <col collapsed="false" customWidth="true" hidden="false" outlineLevel="0" max="4" min="4" style="0" width="15.13"/>
    <col collapsed="false" customWidth="true" hidden="false" outlineLevel="0" max="5" min="5" style="0" width="13.7"/>
    <col collapsed="false" customWidth="true" hidden="false" outlineLevel="0" max="6" min="6" style="0" width="9.7"/>
    <col collapsed="false" customWidth="true" hidden="false" outlineLevel="0" max="7" min="7" style="0" width="10.85"/>
    <col collapsed="false" customWidth="true" hidden="false" outlineLevel="0" max="8" min="8" style="0" width="12.14"/>
    <col collapsed="false" customWidth="true" hidden="false" outlineLevel="0" max="9" min="9" style="0" width="10.71"/>
    <col collapsed="false" customWidth="true" hidden="false" outlineLevel="0" max="10" min="10" style="0" width="10.56"/>
    <col collapsed="false" customWidth="true" hidden="false" outlineLevel="0" max="12" min="11" style="0" width="10.71"/>
    <col collapsed="false" customWidth="true" hidden="false" outlineLevel="0" max="13" min="13" style="0" width="12.28"/>
    <col collapsed="false" customWidth="true" hidden="false" outlineLevel="0" max="14" min="14" style="0" width="10.56"/>
    <col collapsed="false" customWidth="true" hidden="false" outlineLevel="0" max="15" min="15" style="0" width="12.28"/>
    <col collapsed="false" customWidth="true" hidden="false" outlineLevel="0" max="18" min="16" style="0" width="13.85"/>
    <col collapsed="false" customWidth="true" hidden="false" outlineLevel="0" max="19" min="19" style="0" width="26.99"/>
    <col collapsed="false" customWidth="true" hidden="false" outlineLevel="0" max="20" min="20" style="0" width="22.42"/>
  </cols>
  <sheetData>
    <row r="4" customFormat="false" ht="12.75" hidden="false" customHeight="true" outlineLevel="0" collapsed="false"/>
    <row r="5" customFormat="false" ht="19.5" hidden="false" customHeight="true" outlineLevel="0" collapsed="false">
      <c r="A5" s="71" t="s">
        <v>32</v>
      </c>
      <c r="B5" s="72" t="s">
        <v>0</v>
      </c>
      <c r="C5" s="4"/>
      <c r="D5" s="5" t="s">
        <v>1</v>
      </c>
      <c r="E5" s="5" t="s">
        <v>2</v>
      </c>
      <c r="F5" s="6" t="s">
        <v>3</v>
      </c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87" t="s">
        <v>42</v>
      </c>
      <c r="T5" s="88" t="s">
        <v>43</v>
      </c>
    </row>
    <row r="6" customFormat="false" ht="18" hidden="false" customHeight="false" outlineLevel="0" collapsed="false">
      <c r="A6" s="71"/>
      <c r="B6" s="73" t="s">
        <v>5</v>
      </c>
      <c r="C6" s="15" t="s">
        <v>6</v>
      </c>
      <c r="D6" s="15" t="s">
        <v>7</v>
      </c>
      <c r="E6" s="15" t="s">
        <v>8</v>
      </c>
      <c r="F6" s="16" t="s">
        <v>9</v>
      </c>
      <c r="G6" s="69" t="n">
        <v>36982</v>
      </c>
      <c r="H6" s="69" t="n">
        <v>37012</v>
      </c>
      <c r="I6" s="69" t="n">
        <v>37043</v>
      </c>
      <c r="J6" s="69" t="n">
        <v>37073</v>
      </c>
      <c r="K6" s="69" t="n">
        <v>37132</v>
      </c>
      <c r="L6" s="69" t="n">
        <v>37162</v>
      </c>
      <c r="M6" s="69" t="n">
        <v>37192</v>
      </c>
      <c r="N6" s="69" t="n">
        <v>37223</v>
      </c>
      <c r="O6" s="69" t="n">
        <v>37253</v>
      </c>
      <c r="P6" s="69" t="n">
        <v>37284</v>
      </c>
      <c r="Q6" s="69" t="n">
        <v>37315</v>
      </c>
      <c r="R6" s="69" t="n">
        <v>37343</v>
      </c>
      <c r="S6" s="89"/>
      <c r="T6" s="88"/>
    </row>
    <row r="7" customFormat="false" ht="18" hidden="false" customHeight="false" outlineLevel="0" collapsed="false">
      <c r="A7" s="71"/>
      <c r="B7" s="74" t="s">
        <v>11</v>
      </c>
      <c r="C7" s="28" t="s">
        <v>12</v>
      </c>
      <c r="D7" s="28" t="n">
        <v>20</v>
      </c>
      <c r="E7" s="28" t="n">
        <v>65</v>
      </c>
      <c r="F7" s="29" t="s">
        <v>13</v>
      </c>
      <c r="G7" s="40"/>
      <c r="H7" s="40"/>
      <c r="I7" s="40"/>
      <c r="J7" s="40"/>
      <c r="K7" s="40"/>
      <c r="L7" s="40"/>
      <c r="M7" s="40"/>
      <c r="N7" s="40"/>
      <c r="O7" s="40"/>
      <c r="P7" s="75" t="n">
        <v>0.9508</v>
      </c>
      <c r="Q7" s="75" t="n">
        <v>0.8615</v>
      </c>
      <c r="R7" s="75" t="n">
        <v>0.93835</v>
      </c>
      <c r="S7" s="90" t="s">
        <v>35</v>
      </c>
      <c r="T7" s="91" t="n">
        <v>0.97</v>
      </c>
    </row>
    <row r="8" customFormat="false" ht="18" hidden="false" customHeight="false" outlineLevel="0" collapsed="false">
      <c r="A8" s="71"/>
      <c r="B8" s="74" t="s">
        <v>33</v>
      </c>
      <c r="C8" s="28" t="s">
        <v>17</v>
      </c>
      <c r="D8" s="28" t="n">
        <v>107</v>
      </c>
      <c r="E8" s="28" t="n">
        <v>65</v>
      </c>
      <c r="F8" s="29" t="s">
        <v>13</v>
      </c>
      <c r="G8" s="77"/>
      <c r="H8" s="77"/>
      <c r="I8" s="77"/>
      <c r="J8" s="77"/>
      <c r="K8" s="77"/>
      <c r="L8" s="77"/>
      <c r="M8" s="77"/>
      <c r="N8" s="77"/>
      <c r="O8" s="77"/>
      <c r="P8" s="78"/>
      <c r="Q8" s="78"/>
      <c r="R8" s="78" t="n">
        <v>0.88385</v>
      </c>
      <c r="S8" s="92" t="s">
        <v>36</v>
      </c>
      <c r="T8" s="91" t="n">
        <v>0.95</v>
      </c>
    </row>
    <row r="9" customFormat="false" ht="18" hidden="false" customHeight="false" outlineLevel="0" collapsed="false">
      <c r="A9" s="71"/>
      <c r="B9" s="74" t="s">
        <v>21</v>
      </c>
      <c r="C9" s="28" t="s">
        <v>22</v>
      </c>
      <c r="D9" s="28" t="n">
        <v>16</v>
      </c>
      <c r="E9" s="28" t="n">
        <v>65</v>
      </c>
      <c r="F9" s="29" t="s">
        <v>13</v>
      </c>
      <c r="G9" s="77"/>
      <c r="H9" s="77"/>
      <c r="I9" s="77"/>
      <c r="J9" s="77"/>
      <c r="K9" s="77"/>
      <c r="L9" s="77"/>
      <c r="M9" s="77"/>
      <c r="N9" s="77"/>
      <c r="O9" s="77"/>
      <c r="P9" s="77"/>
      <c r="Q9" s="78" t="n">
        <v>0.9448</v>
      </c>
      <c r="R9" s="78" t="n">
        <v>0.96915</v>
      </c>
      <c r="S9" s="92" t="s">
        <v>37</v>
      </c>
      <c r="T9" s="91" t="n">
        <v>0.95</v>
      </c>
    </row>
    <row r="10" customFormat="false" ht="18" hidden="false" customHeight="false" outlineLevel="0" collapsed="false">
      <c r="A10" s="71"/>
      <c r="B10" s="74" t="s">
        <v>23</v>
      </c>
      <c r="C10" s="28" t="s">
        <v>24</v>
      </c>
      <c r="D10" s="28" t="n">
        <v>10</v>
      </c>
      <c r="E10" s="28" t="n">
        <v>65</v>
      </c>
      <c r="F10" s="29" t="s">
        <v>13</v>
      </c>
      <c r="G10" s="77"/>
      <c r="H10" s="77"/>
      <c r="I10" s="77"/>
      <c r="J10" s="77"/>
      <c r="K10" s="77"/>
      <c r="L10" s="77"/>
      <c r="M10" s="77"/>
      <c r="N10" s="75"/>
      <c r="O10" s="75"/>
      <c r="P10" s="75" t="n">
        <v>0.91038</v>
      </c>
      <c r="Q10" s="75" t="n">
        <v>0.93845</v>
      </c>
      <c r="R10" s="75" t="n">
        <v>0.928875</v>
      </c>
      <c r="S10" s="93" t="s">
        <v>35</v>
      </c>
      <c r="T10" s="91" t="n">
        <v>0.97</v>
      </c>
    </row>
    <row r="11" customFormat="false" ht="21" hidden="false" customHeight="false" outlineLevel="0" collapsed="false">
      <c r="A11" s="71"/>
      <c r="B11" s="74" t="s">
        <v>25</v>
      </c>
      <c r="C11" s="28" t="s">
        <v>26</v>
      </c>
      <c r="D11" s="28" t="n">
        <v>20</v>
      </c>
      <c r="E11" s="28" t="n">
        <v>65</v>
      </c>
      <c r="F11" s="29" t="s">
        <v>13</v>
      </c>
      <c r="G11" s="77"/>
      <c r="H11" s="77"/>
      <c r="I11" s="77" t="n">
        <v>0.89</v>
      </c>
      <c r="J11" s="40" t="n">
        <v>0.897</v>
      </c>
      <c r="K11" s="40"/>
      <c r="L11" s="40" t="n">
        <v>0.981166666666667</v>
      </c>
      <c r="M11" s="40" t="n">
        <v>0.965975</v>
      </c>
      <c r="N11" s="40" t="n">
        <v>0.96204</v>
      </c>
      <c r="O11" s="40" t="n">
        <v>0.9297</v>
      </c>
      <c r="P11" s="40" t="n">
        <v>0.943366666666667</v>
      </c>
      <c r="Q11" s="40" t="n">
        <v>0.987875</v>
      </c>
      <c r="R11" s="40" t="n">
        <v>0.974025</v>
      </c>
      <c r="S11" s="92" t="s">
        <v>38</v>
      </c>
      <c r="T11" s="91" t="n">
        <v>0.95</v>
      </c>
    </row>
    <row r="12" customFormat="false" ht="18" hidden="false" customHeight="false" outlineLevel="0" collapsed="false">
      <c r="A12" s="71"/>
      <c r="B12" s="74" t="s">
        <v>27</v>
      </c>
      <c r="C12" s="28" t="s">
        <v>28</v>
      </c>
      <c r="D12" s="28" t="n">
        <v>6</v>
      </c>
      <c r="E12" s="28" t="n">
        <v>65</v>
      </c>
      <c r="F12" s="29" t="s">
        <v>13</v>
      </c>
      <c r="G12" s="77"/>
      <c r="H12" s="77"/>
      <c r="I12" s="77"/>
      <c r="J12" s="77"/>
      <c r="K12" s="77"/>
      <c r="L12" s="77"/>
      <c r="M12" s="77"/>
      <c r="N12" s="77"/>
      <c r="O12" s="75"/>
      <c r="P12" s="75" t="n">
        <v>0.92518</v>
      </c>
      <c r="Q12" s="75" t="n">
        <v>0.959325</v>
      </c>
      <c r="R12" s="75" t="n">
        <v>0.949725</v>
      </c>
      <c r="S12" s="93" t="s">
        <v>35</v>
      </c>
      <c r="T12" s="91" t="n">
        <v>0.97</v>
      </c>
    </row>
    <row r="13" customFormat="false" ht="18.75" hidden="false" customHeight="false" outlineLevel="0" collapsed="false">
      <c r="A13" s="71"/>
      <c r="B13" s="79" t="s">
        <v>29</v>
      </c>
      <c r="C13" s="48" t="s">
        <v>17</v>
      </c>
      <c r="D13" s="48" t="n">
        <v>100</v>
      </c>
      <c r="E13" s="48" t="n">
        <v>65</v>
      </c>
      <c r="F13" s="49" t="s">
        <v>13</v>
      </c>
      <c r="G13" s="77"/>
      <c r="H13" s="77"/>
      <c r="I13" s="77"/>
      <c r="J13" s="77"/>
      <c r="K13" s="77"/>
      <c r="L13" s="77"/>
      <c r="M13" s="77"/>
      <c r="N13" s="78"/>
      <c r="O13" s="78"/>
      <c r="P13" s="78" t="n">
        <v>0.92478</v>
      </c>
      <c r="Q13" s="40" t="n">
        <v>0.8355</v>
      </c>
      <c r="R13" s="40" t="n">
        <v>0.792333333333333</v>
      </c>
      <c r="S13" s="92" t="s">
        <v>36</v>
      </c>
      <c r="T13" s="91" t="n">
        <v>0.95</v>
      </c>
    </row>
    <row r="14" customFormat="false" ht="19.5" hidden="false" customHeight="false" outlineLevel="0" collapsed="false">
      <c r="A14" s="71"/>
      <c r="B14" s="80" t="s">
        <v>30</v>
      </c>
      <c r="C14" s="80"/>
      <c r="D14" s="57" t="n">
        <f aca="false">SUM(D7:D13)</f>
        <v>279</v>
      </c>
      <c r="E14" s="58" t="s">
        <v>31</v>
      </c>
      <c r="F14" s="58"/>
      <c r="G14" s="65"/>
      <c r="H14" s="65"/>
      <c r="I14" s="65" t="n">
        <f aca="false">I11</f>
        <v>0.89</v>
      </c>
      <c r="J14" s="65" t="n">
        <f aca="false">J11</f>
        <v>0.897</v>
      </c>
      <c r="K14" s="65"/>
      <c r="L14" s="65" t="n">
        <f aca="false">L11</f>
        <v>0.981166666666667</v>
      </c>
      <c r="M14" s="65" t="n">
        <f aca="false">M11</f>
        <v>0.965975</v>
      </c>
      <c r="N14" s="65" t="n">
        <f aca="false">N11</f>
        <v>0.96204</v>
      </c>
      <c r="O14" s="65" t="n">
        <f aca="false">O11</f>
        <v>0.9297</v>
      </c>
      <c r="P14" s="65" t="n">
        <f aca="false">AVERAGE(P7*D7+P10*$D10+P11*$D11+P12*$D12+P13*$D13)/(SUM(D10:D13)+D7)</f>
        <v>0.929591111111111</v>
      </c>
      <c r="Q14" s="65" t="n">
        <f aca="false">(Q7*D7+Q9*D9+Q10*$D10+Q11*$D11+Q12*$D12+Q13*$D13)/(SUM(D9:D13)+D7)</f>
        <v>0.876713662790698</v>
      </c>
      <c r="R14" s="65" t="n">
        <f aca="false">(R7*D7+R8*D8+R9*D9+R10*$D10+R11*$D11+R12*$D12+R13*$D13)/(SUM(D7:D13))</f>
        <v>0.869341517323775</v>
      </c>
      <c r="S14" s="94"/>
      <c r="T14" s="94"/>
    </row>
    <row r="15" customFormat="false" ht="13.5" hidden="false" customHeight="false" outlineLevel="0" collapsed="false"/>
    <row r="16" customFormat="false" ht="12.75" hidden="false" customHeight="false" outlineLevel="0" collapsed="false">
      <c r="H16" s="81"/>
      <c r="I16" s="0" t="s">
        <v>39</v>
      </c>
      <c r="K16" s="82"/>
      <c r="L16" s="0" t="s">
        <v>40</v>
      </c>
      <c r="M16" s="83"/>
      <c r="N16" s="0" t="s">
        <v>41</v>
      </c>
      <c r="P16" s="95"/>
      <c r="Q16" s="0" t="s">
        <v>44</v>
      </c>
    </row>
    <row r="18" customFormat="false" ht="15.75" hidden="false" customHeight="false" outlineLevel="0" collapsed="false">
      <c r="C18" s="96" t="s">
        <v>45</v>
      </c>
    </row>
    <row r="20" customFormat="false" ht="13.5" hidden="false" customHeight="false" outlineLevel="0" collapsed="false"/>
    <row r="21" customFormat="false" ht="18.75" hidden="false" customHeight="true" outlineLevel="0" collapsed="false">
      <c r="A21" s="71" t="s">
        <v>34</v>
      </c>
      <c r="B21" s="3" t="s">
        <v>0</v>
      </c>
      <c r="C21" s="4"/>
      <c r="D21" s="5" t="s">
        <v>1</v>
      </c>
      <c r="E21" s="5" t="s">
        <v>2</v>
      </c>
      <c r="F21" s="6" t="s">
        <v>3</v>
      </c>
      <c r="G21" s="68"/>
      <c r="H21" s="68"/>
      <c r="I21" s="68"/>
      <c r="J21" s="68"/>
      <c r="K21" s="68"/>
      <c r="L21" s="68"/>
      <c r="M21" s="68"/>
      <c r="N21" s="68"/>
      <c r="O21" s="68"/>
      <c r="P21" s="68"/>
      <c r="Q21" s="68"/>
      <c r="R21" s="68"/>
      <c r="S21" s="68" t="s">
        <v>42</v>
      </c>
      <c r="T21" s="88" t="s">
        <v>43</v>
      </c>
    </row>
    <row r="22" customFormat="false" ht="18" hidden="false" customHeight="false" outlineLevel="0" collapsed="false">
      <c r="A22" s="71"/>
      <c r="B22" s="14" t="s">
        <v>5</v>
      </c>
      <c r="C22" s="15" t="s">
        <v>6</v>
      </c>
      <c r="D22" s="15" t="s">
        <v>7</v>
      </c>
      <c r="E22" s="15" t="s">
        <v>8</v>
      </c>
      <c r="F22" s="16" t="s">
        <v>9</v>
      </c>
      <c r="G22" s="69" t="n">
        <v>36982</v>
      </c>
      <c r="H22" s="69" t="n">
        <v>37012</v>
      </c>
      <c r="I22" s="69" t="n">
        <v>37043</v>
      </c>
      <c r="J22" s="69" t="n">
        <v>37073</v>
      </c>
      <c r="K22" s="69" t="n">
        <v>37132</v>
      </c>
      <c r="L22" s="69" t="n">
        <v>37162</v>
      </c>
      <c r="M22" s="69" t="n">
        <v>37192</v>
      </c>
      <c r="N22" s="69" t="n">
        <v>37223</v>
      </c>
      <c r="O22" s="69" t="n">
        <v>37253</v>
      </c>
      <c r="P22" s="69" t="n">
        <v>37284</v>
      </c>
      <c r="Q22" s="69" t="n">
        <v>37315</v>
      </c>
      <c r="R22" s="69" t="n">
        <v>37343</v>
      </c>
      <c r="S22" s="69"/>
      <c r="T22" s="88"/>
    </row>
    <row r="23" customFormat="false" ht="18" hidden="false" customHeight="false" outlineLevel="0" collapsed="false">
      <c r="A23" s="71"/>
      <c r="B23" s="27" t="s">
        <v>11</v>
      </c>
      <c r="C23" s="28" t="s">
        <v>12</v>
      </c>
      <c r="D23" s="28" t="n">
        <v>20</v>
      </c>
      <c r="E23" s="28" t="n">
        <v>65</v>
      </c>
      <c r="F23" s="29" t="s">
        <v>13</v>
      </c>
      <c r="G23" s="40"/>
      <c r="H23" s="40"/>
      <c r="I23" s="40"/>
      <c r="J23" s="40"/>
      <c r="K23" s="40"/>
      <c r="L23" s="40"/>
      <c r="M23" s="40"/>
      <c r="N23" s="40"/>
      <c r="O23" s="40"/>
      <c r="P23" s="75"/>
      <c r="Q23" s="75"/>
      <c r="R23" s="75"/>
      <c r="S23" s="97" t="s">
        <v>35</v>
      </c>
      <c r="T23" s="91" t="n">
        <v>0.97</v>
      </c>
    </row>
    <row r="24" customFormat="false" ht="18" hidden="false" customHeight="false" outlineLevel="0" collapsed="false">
      <c r="A24" s="71"/>
      <c r="B24" s="27" t="s">
        <v>33</v>
      </c>
      <c r="C24" s="28" t="s">
        <v>17</v>
      </c>
      <c r="D24" s="28" t="n">
        <v>107</v>
      </c>
      <c r="E24" s="28" t="n">
        <v>65</v>
      </c>
      <c r="F24" s="29" t="s">
        <v>13</v>
      </c>
      <c r="G24" s="77"/>
      <c r="H24" s="77"/>
      <c r="I24" s="77"/>
      <c r="J24" s="77"/>
      <c r="K24" s="77"/>
      <c r="L24" s="77"/>
      <c r="M24" s="77"/>
      <c r="N24" s="77"/>
      <c r="O24" s="77"/>
      <c r="P24" s="84" t="n">
        <v>0.811</v>
      </c>
      <c r="Q24" s="84" t="n">
        <v>0.851</v>
      </c>
      <c r="R24" s="78"/>
      <c r="S24" s="98" t="s">
        <v>36</v>
      </c>
      <c r="T24" s="91" t="n">
        <v>0.95</v>
      </c>
    </row>
    <row r="25" customFormat="false" ht="18" hidden="false" customHeight="false" outlineLevel="0" collapsed="false">
      <c r="A25" s="71"/>
      <c r="B25" s="27" t="s">
        <v>21</v>
      </c>
      <c r="C25" s="28" t="s">
        <v>22</v>
      </c>
      <c r="D25" s="28" t="n">
        <v>16</v>
      </c>
      <c r="E25" s="28" t="n">
        <v>65</v>
      </c>
      <c r="F25" s="29" t="s">
        <v>13</v>
      </c>
      <c r="G25" s="77"/>
      <c r="H25" s="77"/>
      <c r="I25" s="77"/>
      <c r="J25" s="77"/>
      <c r="K25" s="77"/>
      <c r="L25" s="77"/>
      <c r="M25" s="77"/>
      <c r="N25" s="77"/>
      <c r="O25" s="77"/>
      <c r="P25" s="77"/>
      <c r="Q25" s="84" t="n">
        <v>0.94</v>
      </c>
      <c r="R25" s="78"/>
      <c r="S25" s="98" t="s">
        <v>37</v>
      </c>
      <c r="T25" s="91" t="n">
        <v>0.95</v>
      </c>
    </row>
    <row r="26" customFormat="false" ht="18" hidden="false" customHeight="false" outlineLevel="0" collapsed="false">
      <c r="A26" s="71"/>
      <c r="B26" s="27" t="s">
        <v>23</v>
      </c>
      <c r="C26" s="28" t="s">
        <v>24</v>
      </c>
      <c r="D26" s="28" t="n">
        <v>10</v>
      </c>
      <c r="E26" s="28" t="n">
        <v>65</v>
      </c>
      <c r="F26" s="29" t="s">
        <v>13</v>
      </c>
      <c r="G26" s="77"/>
      <c r="H26" s="77"/>
      <c r="I26" s="77"/>
      <c r="J26" s="77"/>
      <c r="K26" s="77"/>
      <c r="L26" s="77"/>
      <c r="M26" s="85" t="n">
        <v>0.901</v>
      </c>
      <c r="N26" s="86" t="n">
        <v>0.873</v>
      </c>
      <c r="O26" s="86" t="n">
        <v>0.859</v>
      </c>
      <c r="P26" s="86" t="n">
        <v>0.933</v>
      </c>
      <c r="Q26" s="86" t="n">
        <v>0.96</v>
      </c>
      <c r="R26" s="75"/>
      <c r="S26" s="99" t="s">
        <v>35</v>
      </c>
      <c r="T26" s="91" t="n">
        <v>0.97</v>
      </c>
    </row>
    <row r="27" customFormat="false" ht="21" hidden="false" customHeight="false" outlineLevel="0" collapsed="false">
      <c r="A27" s="71"/>
      <c r="B27" s="27" t="s">
        <v>25</v>
      </c>
      <c r="C27" s="28" t="s">
        <v>26</v>
      </c>
      <c r="D27" s="28" t="n">
        <v>20</v>
      </c>
      <c r="E27" s="28" t="n">
        <v>65</v>
      </c>
      <c r="F27" s="29" t="s">
        <v>13</v>
      </c>
      <c r="G27" s="85" t="n">
        <v>0.902</v>
      </c>
      <c r="H27" s="85" t="n">
        <v>0.89</v>
      </c>
      <c r="I27" s="85" t="n">
        <v>0.897</v>
      </c>
      <c r="J27" s="70" t="n">
        <v>0.894</v>
      </c>
      <c r="K27" s="70" t="n">
        <v>0.938</v>
      </c>
      <c r="L27" s="70" t="n">
        <v>0.978</v>
      </c>
      <c r="M27" s="70" t="n">
        <v>0.946</v>
      </c>
      <c r="N27" s="70" t="n">
        <v>0.919</v>
      </c>
      <c r="O27" s="70" t="n">
        <v>0.879</v>
      </c>
      <c r="P27" s="70" t="n">
        <v>0.936</v>
      </c>
      <c r="Q27" s="70" t="n">
        <v>0.985</v>
      </c>
      <c r="R27" s="70"/>
      <c r="S27" s="98" t="s">
        <v>38</v>
      </c>
      <c r="T27" s="91" t="n">
        <v>0.95</v>
      </c>
    </row>
    <row r="28" customFormat="false" ht="18" hidden="false" customHeight="false" outlineLevel="0" collapsed="false">
      <c r="A28" s="71"/>
      <c r="B28" s="27" t="s">
        <v>27</v>
      </c>
      <c r="C28" s="28" t="s">
        <v>28</v>
      </c>
      <c r="D28" s="28" t="n">
        <v>6</v>
      </c>
      <c r="E28" s="28" t="n">
        <v>65</v>
      </c>
      <c r="F28" s="29" t="s">
        <v>13</v>
      </c>
      <c r="G28" s="77"/>
      <c r="H28" s="77"/>
      <c r="I28" s="77"/>
      <c r="J28" s="77"/>
      <c r="K28" s="77"/>
      <c r="L28" s="77"/>
      <c r="M28" s="85" t="n">
        <v>0.592</v>
      </c>
      <c r="N28" s="85" t="n">
        <v>0.926</v>
      </c>
      <c r="O28" s="86" t="n">
        <v>0.945</v>
      </c>
      <c r="P28" s="86" t="n">
        <v>0.94</v>
      </c>
      <c r="Q28" s="86" t="n">
        <v>0.974</v>
      </c>
      <c r="R28" s="75"/>
      <c r="S28" s="99" t="s">
        <v>35</v>
      </c>
      <c r="T28" s="91" t="n">
        <v>0.97</v>
      </c>
    </row>
    <row r="29" customFormat="false" ht="18.75" hidden="false" customHeight="false" outlineLevel="0" collapsed="false">
      <c r="A29" s="71"/>
      <c r="B29" s="47" t="s">
        <v>29</v>
      </c>
      <c r="C29" s="48" t="s">
        <v>17</v>
      </c>
      <c r="D29" s="48" t="n">
        <v>100</v>
      </c>
      <c r="E29" s="48" t="n">
        <v>65</v>
      </c>
      <c r="F29" s="49" t="s">
        <v>13</v>
      </c>
      <c r="G29" s="77"/>
      <c r="H29" s="77"/>
      <c r="I29" s="77"/>
      <c r="J29" s="77"/>
      <c r="K29" s="77"/>
      <c r="L29" s="77"/>
      <c r="M29" s="77"/>
      <c r="N29" s="78"/>
      <c r="O29" s="84" t="n">
        <v>0.663</v>
      </c>
      <c r="P29" s="84" t="n">
        <v>0.698</v>
      </c>
      <c r="Q29" s="70" t="n">
        <v>0.943</v>
      </c>
      <c r="R29" s="40"/>
      <c r="S29" s="98" t="s">
        <v>36</v>
      </c>
      <c r="T29" s="91" t="n">
        <v>0.95</v>
      </c>
    </row>
    <row r="30" customFormat="false" ht="19.5" hidden="false" customHeight="false" outlineLevel="0" collapsed="false">
      <c r="A30" s="71"/>
      <c r="B30" s="56" t="s">
        <v>30</v>
      </c>
      <c r="C30" s="56"/>
      <c r="D30" s="57" t="n">
        <f aca="false">SUM(D23:D29)</f>
        <v>279</v>
      </c>
      <c r="E30" s="58" t="s">
        <v>31</v>
      </c>
      <c r="F30" s="58"/>
      <c r="G30" s="65" t="n">
        <v>0.902</v>
      </c>
      <c r="H30" s="65" t="n">
        <v>0.89</v>
      </c>
      <c r="I30" s="65" t="n">
        <v>0.897</v>
      </c>
      <c r="J30" s="65" t="n">
        <v>0.894</v>
      </c>
      <c r="K30" s="65" t="n">
        <v>0.938</v>
      </c>
      <c r="L30" s="65" t="n">
        <v>0.978</v>
      </c>
      <c r="M30" s="65" t="n">
        <v>0.8745</v>
      </c>
      <c r="N30" s="65" t="n">
        <v>0.907388888888889</v>
      </c>
      <c r="O30" s="65" t="n">
        <v>0.721617647058824</v>
      </c>
      <c r="P30" s="65" t="n">
        <v>0.782991769547325</v>
      </c>
      <c r="Q30" s="65" t="n">
        <v>0.90942471042471</v>
      </c>
      <c r="R30" s="65" t="n">
        <v>0</v>
      </c>
      <c r="S30" s="100"/>
      <c r="T30" s="94"/>
    </row>
    <row r="31" customFormat="false" ht="13.5" hidden="false" customHeight="false" outlineLevel="0" collapsed="false"/>
    <row r="32" customFormat="false" ht="12.75" hidden="false" customHeight="false" outlineLevel="0" collapsed="false">
      <c r="H32" s="81"/>
      <c r="I32" s="0" t="s">
        <v>39</v>
      </c>
      <c r="K32" s="82"/>
      <c r="L32" s="0" t="s">
        <v>40</v>
      </c>
      <c r="M32" s="83"/>
      <c r="N32" s="0" t="s">
        <v>41</v>
      </c>
      <c r="P32" s="95"/>
      <c r="Q32" s="0" t="s">
        <v>44</v>
      </c>
    </row>
    <row r="34" customFormat="false" ht="15.75" hidden="false" customHeight="false" outlineLevel="0" collapsed="false">
      <c r="C34" s="96" t="s">
        <v>45</v>
      </c>
    </row>
    <row r="36" customFormat="false" ht="15" hidden="false" customHeight="false" outlineLevel="0" collapsed="false">
      <c r="A36" s="101"/>
      <c r="B36" s="101"/>
      <c r="C36" s="101"/>
      <c r="D36" s="101"/>
      <c r="E36" s="101"/>
      <c r="F36" s="101"/>
      <c r="G36" s="101"/>
      <c r="H36" s="101"/>
      <c r="I36" s="101"/>
      <c r="J36" s="101"/>
      <c r="K36" s="101"/>
      <c r="L36" s="101"/>
      <c r="M36" s="101"/>
      <c r="N36" s="101"/>
      <c r="O36" s="101"/>
      <c r="P36" s="101"/>
      <c r="Q36" s="101"/>
      <c r="R36" s="101"/>
      <c r="S36" s="101"/>
      <c r="T36" s="101"/>
    </row>
    <row r="37" customFormat="false" ht="18" hidden="false" customHeight="false" outlineLevel="0" collapsed="false">
      <c r="A37" s="102"/>
      <c r="B37" s="102"/>
      <c r="C37" s="103" t="s">
        <v>46</v>
      </c>
      <c r="D37" s="28" t="s">
        <v>47</v>
      </c>
      <c r="E37" s="28"/>
      <c r="F37" s="28"/>
      <c r="G37" s="28" t="s">
        <v>43</v>
      </c>
      <c r="H37" s="28"/>
      <c r="I37" s="28"/>
      <c r="J37" s="28"/>
      <c r="K37" s="28"/>
      <c r="L37" s="28"/>
      <c r="M37" s="28"/>
      <c r="N37" s="28"/>
      <c r="O37" s="28"/>
      <c r="P37" s="102"/>
      <c r="Q37" s="102"/>
      <c r="R37" s="102"/>
      <c r="S37" s="102"/>
      <c r="T37" s="102"/>
    </row>
    <row r="38" customFormat="false" ht="18" hidden="false" customHeight="false" outlineLevel="0" collapsed="false">
      <c r="A38" s="104"/>
      <c r="B38" s="104"/>
      <c r="C38" s="105"/>
      <c r="D38" s="106" t="s">
        <v>48</v>
      </c>
      <c r="E38" s="106" t="s">
        <v>49</v>
      </c>
      <c r="F38" s="106" t="s">
        <v>50</v>
      </c>
      <c r="G38" s="28" t="s">
        <v>48</v>
      </c>
      <c r="H38" s="28" t="s">
        <v>49</v>
      </c>
      <c r="I38" s="28" t="s">
        <v>50</v>
      </c>
      <c r="J38" s="28" t="s">
        <v>51</v>
      </c>
      <c r="K38" s="28" t="s">
        <v>52</v>
      </c>
      <c r="L38" s="28" t="s">
        <v>53</v>
      </c>
      <c r="M38" s="28" t="s">
        <v>54</v>
      </c>
      <c r="N38" s="28" t="s">
        <v>55</v>
      </c>
      <c r="O38" s="28" t="s">
        <v>56</v>
      </c>
      <c r="P38" s="107" t="s">
        <v>57</v>
      </c>
      <c r="Q38" s="74"/>
      <c r="R38" s="102"/>
      <c r="S38" s="102"/>
      <c r="T38" s="102"/>
    </row>
    <row r="39" customFormat="false" ht="18" hidden="false" customHeight="false" outlineLevel="0" collapsed="false">
      <c r="A39" s="102"/>
      <c r="B39" s="102" t="s">
        <v>32</v>
      </c>
      <c r="C39" s="108" t="n">
        <f aca="false">I11</f>
        <v>0.89</v>
      </c>
      <c r="D39" s="108" t="n">
        <f aca="false">AVERAGE(P8+Q9+N13)</f>
        <v>0.9448</v>
      </c>
      <c r="E39" s="108" t="n">
        <f aca="false">AVERAGE(Q8+R9+O13)</f>
        <v>0.96915</v>
      </c>
      <c r="F39" s="108" t="n">
        <f aca="false">(R8+P13)/2</f>
        <v>0.904315</v>
      </c>
      <c r="G39" s="108" t="n">
        <f aca="false">(P7+N10+O12+Q13+J11)/3</f>
        <v>0.894433333333333</v>
      </c>
      <c r="H39" s="108" t="n">
        <f aca="false">(Q7+O10+P12+R13+K11)/3</f>
        <v>0.859671111111111</v>
      </c>
      <c r="I39" s="108" t="n">
        <f aca="false">(R7+P10+Q12+L11)/4</f>
        <v>0.947305416666667</v>
      </c>
      <c r="J39" s="108" t="n">
        <f aca="false">(Q10+R12+M11)/3</f>
        <v>0.951383333333333</v>
      </c>
      <c r="K39" s="108" t="n">
        <f aca="false">(R10+N11)/2</f>
        <v>0.9454575</v>
      </c>
      <c r="L39" s="108" t="n">
        <f aca="false">O11</f>
        <v>0.9297</v>
      </c>
      <c r="M39" s="108" t="n">
        <f aca="false">P11</f>
        <v>0.943366666666667</v>
      </c>
      <c r="N39" s="108" t="n">
        <f aca="false">Q11</f>
        <v>0.987875</v>
      </c>
      <c r="O39" s="108" t="n">
        <f aca="false">R11</f>
        <v>0.974025</v>
      </c>
      <c r="P39" s="109" t="n">
        <f aca="false">AVERAGE(G39:N39)</f>
        <v>0.932399045138889</v>
      </c>
      <c r="Q39" s="110"/>
      <c r="R39" s="102"/>
      <c r="S39" s="102"/>
      <c r="T39" s="102"/>
    </row>
    <row r="40" customFormat="false" ht="18" hidden="false" customHeight="false" outlineLevel="0" collapsed="false">
      <c r="A40" s="102"/>
      <c r="B40" s="102"/>
      <c r="C40" s="108"/>
      <c r="D40" s="108"/>
      <c r="E40" s="108"/>
      <c r="F40" s="108"/>
      <c r="G40" s="108"/>
      <c r="H40" s="108"/>
      <c r="I40" s="108"/>
      <c r="J40" s="108"/>
      <c r="K40" s="108"/>
      <c r="L40" s="108"/>
      <c r="M40" s="108"/>
      <c r="N40" s="108"/>
      <c r="O40" s="108"/>
      <c r="P40" s="109"/>
      <c r="Q40" s="110"/>
      <c r="R40" s="102"/>
      <c r="S40" s="102"/>
      <c r="T40" s="102"/>
    </row>
    <row r="41" customFormat="false" ht="18" hidden="false" customHeight="false" outlineLevel="0" collapsed="false">
      <c r="A41" s="102"/>
      <c r="B41" s="102" t="s">
        <v>34</v>
      </c>
      <c r="C41" s="108" t="n">
        <f aca="false">(M26+G27+H27+I27+N28+M28)/6</f>
        <v>0.851333333333333</v>
      </c>
      <c r="D41" s="108" t="n">
        <f aca="false">(N29+Q25+P24)/2</f>
        <v>0.8755</v>
      </c>
      <c r="E41" s="108" t="n">
        <f aca="false">(O29+R25+Q24)/2</f>
        <v>0.757</v>
      </c>
      <c r="F41" s="108" t="n">
        <f aca="false">P29</f>
        <v>0.698</v>
      </c>
      <c r="G41" s="108" t="n">
        <f aca="false">(N26+J27+O28+Q29)/4</f>
        <v>0.91375</v>
      </c>
      <c r="H41" s="108" t="n">
        <f aca="false">(O26+K27+P28+R29)/3</f>
        <v>0.912333333333333</v>
      </c>
      <c r="I41" s="108" t="n">
        <f aca="false">(P26+L27+Q28)/3</f>
        <v>0.961666666666667</v>
      </c>
      <c r="J41" s="108" t="n">
        <f aca="false">(Q26+M27)/2</f>
        <v>0.953</v>
      </c>
      <c r="K41" s="108" t="n">
        <f aca="false">N27</f>
        <v>0.919</v>
      </c>
      <c r="L41" s="108" t="n">
        <f aca="false">O27</f>
        <v>0.879</v>
      </c>
      <c r="M41" s="108" t="n">
        <f aca="false">P27</f>
        <v>0.936</v>
      </c>
      <c r="N41" s="108" t="n">
        <f aca="false">Q27</f>
        <v>0.985</v>
      </c>
      <c r="O41" s="108" t="n">
        <f aca="false">R27</f>
        <v>0</v>
      </c>
      <c r="P41" s="109" t="n">
        <f aca="false">AVERAGE(G41:N41)</f>
        <v>0.93246875</v>
      </c>
      <c r="Q41" s="110"/>
      <c r="R41" s="102"/>
      <c r="S41" s="102"/>
      <c r="T41" s="102"/>
    </row>
    <row r="42" customFormat="false" ht="12.75" hidden="false" customHeight="false" outlineLevel="0" collapsed="false">
      <c r="I42" s="111"/>
      <c r="J42" s="111"/>
      <c r="K42" s="111"/>
      <c r="L42" s="111"/>
      <c r="M42" s="111"/>
      <c r="N42" s="111"/>
      <c r="O42" s="111"/>
      <c r="P42" s="111"/>
      <c r="Q42" s="111"/>
      <c r="R42" s="111"/>
      <c r="S42" s="111"/>
      <c r="T42" s="111"/>
      <c r="U42" s="111"/>
      <c r="V42" s="111"/>
    </row>
    <row r="43" customFormat="false" ht="12.75" hidden="false" customHeight="false" outlineLevel="0" collapsed="false">
      <c r="I43" s="111"/>
      <c r="J43" s="111"/>
      <c r="K43" s="111"/>
      <c r="L43" s="111"/>
      <c r="M43" s="111"/>
      <c r="N43" s="111"/>
      <c r="O43" s="111"/>
      <c r="P43" s="111"/>
      <c r="Q43" s="111"/>
      <c r="R43" s="111"/>
      <c r="S43" s="111"/>
      <c r="T43" s="111"/>
      <c r="U43" s="111"/>
      <c r="V43" s="111"/>
    </row>
    <row r="44" customFormat="false" ht="12.75" hidden="false" customHeight="false" outlineLevel="0" collapsed="false">
      <c r="I44" s="111"/>
      <c r="J44" s="111"/>
      <c r="K44" s="111"/>
      <c r="L44" s="111"/>
      <c r="M44" s="111"/>
      <c r="N44" s="111"/>
      <c r="O44" s="111"/>
      <c r="P44" s="111"/>
      <c r="Q44" s="111"/>
      <c r="R44" s="111"/>
      <c r="S44" s="111"/>
      <c r="T44" s="111"/>
      <c r="U44" s="111"/>
      <c r="V44" s="111"/>
    </row>
    <row r="45" customFormat="false" ht="12.75" hidden="false" customHeight="false" outlineLevel="0" collapsed="false">
      <c r="I45" s="111"/>
      <c r="J45" s="111"/>
      <c r="K45" s="111"/>
      <c r="L45" s="111"/>
      <c r="M45" s="111"/>
      <c r="N45" s="111"/>
      <c r="O45" s="111"/>
      <c r="P45" s="111"/>
      <c r="Q45" s="111"/>
      <c r="R45" s="111"/>
      <c r="S45" s="111"/>
      <c r="T45" s="111"/>
      <c r="U45" s="111"/>
      <c r="V45" s="111"/>
    </row>
    <row r="46" customFormat="false" ht="12.75" hidden="false" customHeight="false" outlineLevel="0" collapsed="false">
      <c r="I46" s="111"/>
      <c r="J46" s="111"/>
      <c r="K46" s="111"/>
      <c r="L46" s="111"/>
      <c r="M46" s="111"/>
      <c r="N46" s="111"/>
      <c r="O46" s="111"/>
      <c r="P46" s="111"/>
      <c r="Q46" s="111"/>
      <c r="R46" s="111"/>
      <c r="S46" s="111"/>
      <c r="T46" s="111"/>
      <c r="U46" s="111"/>
      <c r="V46" s="111"/>
    </row>
    <row r="47" customFormat="false" ht="12.75" hidden="false" customHeight="false" outlineLevel="0" collapsed="false">
      <c r="I47" s="111"/>
      <c r="J47" s="111"/>
      <c r="K47" s="111"/>
      <c r="L47" s="111"/>
      <c r="M47" s="111"/>
      <c r="N47" s="111"/>
      <c r="O47" s="111"/>
      <c r="P47" s="111"/>
      <c r="Q47" s="111"/>
      <c r="R47" s="111"/>
      <c r="S47" s="111"/>
      <c r="T47" s="111"/>
      <c r="U47" s="111"/>
      <c r="V47" s="111"/>
    </row>
    <row r="48" customFormat="false" ht="12.75" hidden="false" customHeight="false" outlineLevel="0" collapsed="false">
      <c r="I48" s="111"/>
      <c r="J48" s="111"/>
      <c r="K48" s="111"/>
      <c r="L48" s="111"/>
      <c r="M48" s="111"/>
      <c r="N48" s="111"/>
      <c r="O48" s="111"/>
      <c r="P48" s="111"/>
      <c r="Q48" s="111"/>
      <c r="R48" s="111"/>
      <c r="S48" s="111"/>
      <c r="T48" s="111"/>
      <c r="U48" s="111"/>
      <c r="V48" s="111"/>
    </row>
  </sheetData>
  <mergeCells count="10">
    <mergeCell ref="A5:A14"/>
    <mergeCell ref="T5:T6"/>
    <mergeCell ref="B14:C14"/>
    <mergeCell ref="E14:F14"/>
    <mergeCell ref="A21:A30"/>
    <mergeCell ref="T21:T22"/>
    <mergeCell ref="B30:C30"/>
    <mergeCell ref="E30:F30"/>
    <mergeCell ref="D37:F37"/>
    <mergeCell ref="G37:O37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&amp;LEnron Wind Corp.&amp;CINTERNAL USE ONLY&amp;R4/12/02</oddHeader>
    <oddFooter>&amp;L&amp;F&amp;CCONFIDENTIAL&amp;RPrinted On: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2002-04-12T14:34:09Z</dcterms:created>
  <dc:creator>Ilan Caplan</dc:creator>
  <dc:description/>
  <dc:language>en-US</dc:language>
  <cp:lastModifiedBy>Ilan Caplan</cp:lastModifiedBy>
  <cp:lastPrinted>2002-04-15T19:40:33Z</cp:lastPrinted>
  <cp:revision>0</cp:revision>
  <dc:subject/>
  <dc:title/>
</cp:coreProperties>
</file>