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<sst xmlns="http://schemas.openxmlformats.org/spreadsheetml/2006/main" count="60" uniqueCount="32">
  <si>
    <t xml:space="preserve">SCE</t>
  </si>
  <si>
    <t xml:space="preserve">Net Book ($000)</t>
  </si>
  <si>
    <t xml:space="preserve">Fixed Costs ($000)</t>
  </si>
  <si>
    <t xml:space="preserve">Variable Costs ($000)</t>
  </si>
  <si>
    <t xml:space="preserve">Generation (GWH)</t>
  </si>
  <si>
    <t xml:space="preserve">Fixed Average Rate ($/MWH)</t>
  </si>
  <si>
    <t xml:space="preserve">Variable Rate ($/MWH)</t>
  </si>
  <si>
    <t xml:space="preserve">Average Price ($/MWH)</t>
  </si>
  <si>
    <t xml:space="preserve">Coal</t>
  </si>
  <si>
    <t xml:space="preserve">Palo Verde</t>
  </si>
  <si>
    <t xml:space="preserve">SONGS</t>
  </si>
  <si>
    <t xml:space="preserve">Hydro</t>
  </si>
  <si>
    <t xml:space="preserve">Other</t>
  </si>
  <si>
    <t xml:space="preserve">WEIGHTED AVERAGE</t>
  </si>
  <si>
    <t xml:space="preserve">PG&amp;E</t>
  </si>
  <si>
    <t xml:space="preserve">Diablo Canyon</t>
  </si>
  <si>
    <t xml:space="preserve">Pumped Storage</t>
  </si>
  <si>
    <t xml:space="preserve">Fossil</t>
  </si>
  <si>
    <t xml:space="preserve">RRQ ($ Million)</t>
  </si>
  <si>
    <t xml:space="preserve">Sales @ Meter (GWH)</t>
  </si>
  <si>
    <t xml:space="preserve">Delivery Rate ($/MWH)</t>
  </si>
  <si>
    <t xml:space="preserve">Bundled Rate ($/MWH)</t>
  </si>
  <si>
    <t xml:space="preserve">Shopping Credit ($/MWH)</t>
  </si>
  <si>
    <t xml:space="preserve">Transmission</t>
  </si>
  <si>
    <t xml:space="preserve">Distribution</t>
  </si>
  <si>
    <t xml:space="preserve">Nuclear Decommissioning</t>
  </si>
  <si>
    <t xml:space="preserve">Public Goods</t>
  </si>
  <si>
    <t xml:space="preserve">FTA</t>
  </si>
  <si>
    <t xml:space="preserve">TOTAL</t>
  </si>
  <si>
    <t xml:space="preserve">QF Capacity Payment ($000)</t>
  </si>
  <si>
    <t xml:space="preserve">QF (GWH)</t>
  </si>
  <si>
    <t xml:space="preserve">QF CAPACITY ADDER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</si>
</sst>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1" width="15.7"/>
    <col collapsed="false" customWidth="true" hidden="false" outlineLevel="0" max="3" min="3" style="1" width="20.85"/>
    <col collapsed="false" customWidth="true" hidden="false" outlineLevel="0" max="4" min="4" style="1" width="20.99"/>
    <col collapsed="false" customWidth="true" hidden="false" outlineLevel="0" max="5" min="5" style="1" width="21.28"/>
    <col collapsed="false" customWidth="true" hidden="false" outlineLevel="0" max="6" min="6" style="2" width="26.28"/>
    <col collapsed="false" customWidth="true" hidden="false" outlineLevel="0" max="7" min="7" style="2" width="21.28"/>
    <col collapsed="false" customWidth="true" hidden="false" outlineLevel="0" max="8" min="8" style="2" width="21.56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customFormat="false" ht="12.75" hidden="false" customHeight="false" outlineLevel="0" collapsed="false">
      <c r="A2" s="1" t="s">
        <v>8</v>
      </c>
      <c r="C2" s="1" t="n">
        <v>117539</v>
      </c>
      <c r="D2" s="1" t="n">
        <f aca="false">115763+97021</f>
        <v>212784</v>
      </c>
      <c r="E2" s="1" t="n">
        <v>10700</v>
      </c>
      <c r="F2" s="2" t="n">
        <f aca="false">C2/E2</f>
        <v>10.984953271028</v>
      </c>
      <c r="G2" s="2" t="n">
        <f aca="false">D2/E2</f>
        <v>19.8863551401869</v>
      </c>
      <c r="H2" s="2" t="n">
        <f aca="false">SUM(F2:G2)</f>
        <v>30.871308411215</v>
      </c>
    </row>
    <row r="3" customFormat="false" ht="12.75" hidden="false" customHeight="false" outlineLevel="0" collapsed="false">
      <c r="A3" s="1" t="s">
        <v>9</v>
      </c>
      <c r="B3" s="1" t="n">
        <f aca="false">363021-6*20180</f>
        <v>241941</v>
      </c>
      <c r="C3" s="1" t="n">
        <f aca="false">B3*0.2</f>
        <v>48388.2</v>
      </c>
      <c r="D3" s="1" t="n">
        <v>95870</v>
      </c>
      <c r="E3" s="1" t="n">
        <v>4800</v>
      </c>
      <c r="F3" s="2" t="n">
        <f aca="false">C3/E3</f>
        <v>10.080875</v>
      </c>
      <c r="G3" s="2" t="n">
        <f aca="false">D3/E3</f>
        <v>19.9729166666667</v>
      </c>
      <c r="H3" s="2" t="n">
        <f aca="false">SUM(F3:G3)</f>
        <v>30.0537916666667</v>
      </c>
    </row>
    <row r="4" customFormat="false" ht="12.75" hidden="false" customHeight="false" outlineLevel="0" collapsed="false">
      <c r="A4" s="1" t="s">
        <v>10</v>
      </c>
      <c r="B4" s="1" t="n">
        <f aca="false">774274-6*43017</f>
        <v>516172</v>
      </c>
      <c r="C4" s="1" t="n">
        <f aca="false">B4*0.2</f>
        <v>103234.4</v>
      </c>
      <c r="D4" s="1" t="n">
        <f aca="false">E4*G4</f>
        <v>518750</v>
      </c>
      <c r="E4" s="1" t="n">
        <v>12500</v>
      </c>
      <c r="F4" s="2" t="n">
        <f aca="false">C4/E4</f>
        <v>8.258752</v>
      </c>
      <c r="G4" s="2" t="n">
        <v>41.5</v>
      </c>
      <c r="H4" s="2" t="n">
        <f aca="false">SUM(F4:G4)</f>
        <v>49.758752</v>
      </c>
    </row>
    <row r="5" customFormat="false" ht="12.75" hidden="false" customHeight="false" outlineLevel="0" collapsed="false">
      <c r="A5" s="1" t="s">
        <v>11</v>
      </c>
      <c r="C5" s="1" t="n">
        <v>77154</v>
      </c>
      <c r="D5" s="1" t="n">
        <v>46373</v>
      </c>
      <c r="E5" s="1" t="n">
        <v>4200</v>
      </c>
      <c r="F5" s="2" t="n">
        <f aca="false">C5/E5</f>
        <v>18.37</v>
      </c>
      <c r="G5" s="2" t="n">
        <f aca="false">D5/E5</f>
        <v>11.0411904761905</v>
      </c>
      <c r="H5" s="2" t="n">
        <f aca="false">SUM(F5:G5)</f>
        <v>29.4111904761905</v>
      </c>
    </row>
    <row r="6" customFormat="false" ht="12.75" hidden="false" customHeight="false" outlineLevel="0" collapsed="false">
      <c r="A6" s="1" t="s">
        <v>12</v>
      </c>
      <c r="B6" s="1" t="n">
        <f aca="false">70874+24263</f>
        <v>95137</v>
      </c>
      <c r="C6" s="1" t="n">
        <f aca="false">B6/5</f>
        <v>19027.4</v>
      </c>
    </row>
    <row r="7" customFormat="false" ht="12.75" hidden="false" customHeight="false" outlineLevel="0" collapsed="false">
      <c r="A7" s="4" t="s">
        <v>13</v>
      </c>
      <c r="C7" s="1" t="n">
        <f aca="false">SUM(C2:C6)</f>
        <v>365343</v>
      </c>
      <c r="D7" s="1" t="n">
        <f aca="false">SUM(D2:D6)</f>
        <v>873777</v>
      </c>
      <c r="E7" s="1" t="n">
        <f aca="false">SUM(E2:E6)</f>
        <v>32200</v>
      </c>
      <c r="F7" s="2" t="n">
        <f aca="false">C7/E7</f>
        <v>11.3460559006211</v>
      </c>
      <c r="G7" s="2" t="n">
        <f aca="false">D7/E7</f>
        <v>27.1359316770186</v>
      </c>
      <c r="H7" s="5" t="n">
        <f aca="false">SUM(F7:G7)</f>
        <v>38.4819875776398</v>
      </c>
    </row>
    <row r="9" customFormat="false" ht="12.75" hidden="false" customHeight="false" outlineLevel="0" collapsed="false">
      <c r="A9" s="3" t="s">
        <v>14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  <c r="G9" s="2" t="s">
        <v>6</v>
      </c>
      <c r="H9" s="2" t="s">
        <v>7</v>
      </c>
    </row>
    <row r="10" customFormat="false" ht="12.75" hidden="false" customHeight="false" outlineLevel="0" collapsed="false">
      <c r="A10" s="1" t="s">
        <v>15</v>
      </c>
      <c r="B10" s="1" t="n">
        <f aca="false">3286706/5</f>
        <v>657341.2</v>
      </c>
      <c r="C10" s="1" t="n">
        <f aca="false">B10*0.2</f>
        <v>131468.24</v>
      </c>
      <c r="D10" s="1" t="n">
        <f aca="false">E10*G10</f>
        <v>584500</v>
      </c>
      <c r="E10" s="1" t="n">
        <v>16700</v>
      </c>
      <c r="F10" s="2" t="n">
        <f aca="false">C10/E10</f>
        <v>7.8723497005988</v>
      </c>
      <c r="G10" s="2" t="n">
        <v>35</v>
      </c>
      <c r="H10" s="2" t="n">
        <f aca="false">SUM(F10:G10)</f>
        <v>42.8723497005988</v>
      </c>
    </row>
    <row r="11" customFormat="false" ht="12.75" hidden="false" customHeight="false" outlineLevel="0" collapsed="false">
      <c r="A11" s="1" t="s">
        <v>11</v>
      </c>
      <c r="C11" s="1" t="n">
        <f aca="false">8000*12</f>
        <v>96000</v>
      </c>
      <c r="D11" s="1" t="n">
        <f aca="false">6000*12</f>
        <v>72000</v>
      </c>
      <c r="E11" s="1" t="n">
        <v>12700</v>
      </c>
      <c r="F11" s="2" t="n">
        <f aca="false">C11/E11</f>
        <v>7.55905511811024</v>
      </c>
      <c r="G11" s="2" t="n">
        <f aca="false">D11/E11</f>
        <v>5.66929133858268</v>
      </c>
      <c r="H11" s="2" t="n">
        <f aca="false">SUM(F11:G11)</f>
        <v>13.2283464566929</v>
      </c>
    </row>
    <row r="12" customFormat="false" ht="12.75" hidden="false" customHeight="false" outlineLevel="0" collapsed="false">
      <c r="A12" s="1" t="s">
        <v>16</v>
      </c>
      <c r="B12" s="1" t="n">
        <v>318000</v>
      </c>
      <c r="C12" s="1" t="n">
        <f aca="false">B12/5</f>
        <v>63600</v>
      </c>
    </row>
    <row r="13" customFormat="false" ht="12.75" hidden="false" customHeight="false" outlineLevel="0" collapsed="false">
      <c r="A13" s="1" t="s">
        <v>17</v>
      </c>
      <c r="B13" s="1" t="n">
        <v>24000</v>
      </c>
      <c r="C13" s="1" t="n">
        <f aca="false">B13/5</f>
        <v>4800</v>
      </c>
    </row>
    <row r="14" customFormat="false" ht="12.75" hidden="false" customHeight="false" outlineLevel="0" collapsed="false">
      <c r="A14" s="1" t="s">
        <v>12</v>
      </c>
      <c r="B14" s="1" t="n">
        <f aca="false">22608*12</f>
        <v>271296</v>
      </c>
      <c r="C14" s="1" t="n">
        <f aca="false">B14/5</f>
        <v>54259.2</v>
      </c>
    </row>
    <row r="15" customFormat="false" ht="12.75" hidden="false" customHeight="false" outlineLevel="0" collapsed="false">
      <c r="A15" s="4" t="s">
        <v>13</v>
      </c>
      <c r="C15" s="1" t="n">
        <f aca="false">SUM(C10:C14)</f>
        <v>350127.44</v>
      </c>
      <c r="D15" s="1" t="n">
        <f aca="false">SUM(D10:D14)</f>
        <v>656500</v>
      </c>
      <c r="E15" s="1" t="n">
        <f aca="false">SUM(E10:E14)</f>
        <v>29400</v>
      </c>
      <c r="F15" s="2" t="n">
        <f aca="false">C15/E15</f>
        <v>11.9090965986395</v>
      </c>
      <c r="G15" s="2" t="n">
        <f aca="false">D15/E15</f>
        <v>22.3299319727891</v>
      </c>
      <c r="H15" s="5" t="n">
        <f aca="false">SUM(F15:G15)</f>
        <v>34.2390285714286</v>
      </c>
    </row>
    <row r="17" customFormat="false" ht="12.75" hidden="false" customHeight="false" outlineLevel="0" collapsed="false">
      <c r="A17" s="3" t="s">
        <v>0</v>
      </c>
      <c r="B17" s="1" t="s">
        <v>18</v>
      </c>
      <c r="C17" s="1" t="s">
        <v>19</v>
      </c>
      <c r="D17" s="1" t="s">
        <v>20</v>
      </c>
      <c r="E17" s="1" t="s">
        <v>21</v>
      </c>
      <c r="F17" s="2" t="s">
        <v>22</v>
      </c>
    </row>
    <row r="18" customFormat="false" ht="12.75" hidden="false" customHeight="false" outlineLevel="0" collapsed="false">
      <c r="A18" s="1" t="s">
        <v>23</v>
      </c>
      <c r="B18" s="1" t="n">
        <f aca="false">117+18</f>
        <v>135</v>
      </c>
    </row>
    <row r="19" customFormat="false" ht="12.75" hidden="false" customHeight="false" outlineLevel="0" collapsed="false">
      <c r="A19" s="1" t="s">
        <v>24</v>
      </c>
      <c r="B19" s="1" t="n">
        <f aca="false">2089+47</f>
        <v>2136</v>
      </c>
    </row>
    <row r="20" customFormat="false" ht="12.75" hidden="false" customHeight="false" outlineLevel="0" collapsed="false">
      <c r="A20" s="1" t="s">
        <v>25</v>
      </c>
      <c r="B20" s="1" t="n">
        <v>31</v>
      </c>
    </row>
    <row r="21" customFormat="false" ht="12.75" hidden="false" customHeight="false" outlineLevel="0" collapsed="false">
      <c r="A21" s="1" t="s">
        <v>26</v>
      </c>
      <c r="B21" s="1" t="n">
        <v>174</v>
      </c>
    </row>
    <row r="22" customFormat="false" ht="12.75" hidden="false" customHeight="false" outlineLevel="0" collapsed="false">
      <c r="A22" s="1" t="s">
        <v>27</v>
      </c>
      <c r="B22" s="1" t="n">
        <v>328</v>
      </c>
    </row>
    <row r="23" customFormat="false" ht="12.75" hidden="false" customHeight="false" outlineLevel="0" collapsed="false">
      <c r="A23" s="4" t="s">
        <v>28</v>
      </c>
      <c r="B23" s="1" t="n">
        <f aca="false">SUM(B18:B22)</f>
        <v>2804</v>
      </c>
      <c r="C23" s="1" t="n">
        <v>84000</v>
      </c>
      <c r="D23" s="2" t="n">
        <f aca="false">B23/C23*1000</f>
        <v>33.3809523809524</v>
      </c>
      <c r="E23" s="2" t="n">
        <v>105</v>
      </c>
      <c r="F23" s="5" t="n">
        <f aca="false">E23-D23</f>
        <v>71.6190476190476</v>
      </c>
    </row>
    <row r="25" customFormat="false" ht="12.75" hidden="false" customHeight="false" outlineLevel="0" collapsed="false">
      <c r="A25" s="3" t="s">
        <v>14</v>
      </c>
      <c r="B25" s="1" t="s">
        <v>18</v>
      </c>
      <c r="C25" s="1" t="s">
        <v>19</v>
      </c>
      <c r="D25" s="1" t="s">
        <v>20</v>
      </c>
      <c r="E25" s="1" t="s">
        <v>21</v>
      </c>
      <c r="F25" s="2" t="s">
        <v>22</v>
      </c>
    </row>
    <row r="26" customFormat="false" ht="12.75" hidden="false" customHeight="false" outlineLevel="0" collapsed="false">
      <c r="A26" s="1" t="s">
        <v>23</v>
      </c>
      <c r="B26" s="1" t="n">
        <v>500</v>
      </c>
    </row>
    <row r="27" customFormat="false" ht="12.75" hidden="false" customHeight="false" outlineLevel="0" collapsed="false">
      <c r="A27" s="1" t="s">
        <v>24</v>
      </c>
      <c r="B27" s="1" t="n">
        <v>2300</v>
      </c>
    </row>
    <row r="28" customFormat="false" ht="12.75" hidden="false" customHeight="false" outlineLevel="0" collapsed="false">
      <c r="A28" s="1" t="s">
        <v>25</v>
      </c>
      <c r="B28" s="1" t="n">
        <v>33</v>
      </c>
    </row>
    <row r="29" customFormat="false" ht="12.75" hidden="false" customHeight="false" outlineLevel="0" collapsed="false">
      <c r="A29" s="1" t="s">
        <v>26</v>
      </c>
      <c r="B29" s="1" t="n">
        <v>267</v>
      </c>
    </row>
    <row r="30" customFormat="false" ht="12.75" hidden="false" customHeight="false" outlineLevel="0" collapsed="false">
      <c r="A30" s="1" t="s">
        <v>27</v>
      </c>
      <c r="B30" s="1" t="n">
        <v>444</v>
      </c>
    </row>
    <row r="31" customFormat="false" ht="12.75" hidden="false" customHeight="false" outlineLevel="0" collapsed="false">
      <c r="A31" s="4" t="s">
        <v>28</v>
      </c>
      <c r="B31" s="1" t="n">
        <f aca="false">SUM(B26:B30)</f>
        <v>3544</v>
      </c>
      <c r="C31" s="1" t="n">
        <v>82000</v>
      </c>
      <c r="D31" s="2" t="n">
        <f aca="false">B31/C31*1000</f>
        <v>43.219512195122</v>
      </c>
      <c r="E31" s="2" t="n">
        <v>105</v>
      </c>
      <c r="F31" s="5" t="n">
        <f aca="false">E31-D31</f>
        <v>61.7804878048781</v>
      </c>
    </row>
    <row r="33" customFormat="false" ht="12.75" hidden="false" customHeight="false" outlineLevel="0" collapsed="false">
      <c r="A33" s="3" t="s">
        <v>0</v>
      </c>
      <c r="B33" s="6" t="n">
        <v>2001</v>
      </c>
      <c r="C33" s="6" t="n">
        <v>2002</v>
      </c>
      <c r="D33" s="6" t="n">
        <v>2003</v>
      </c>
      <c r="E33" s="6" t="n">
        <v>2004</v>
      </c>
      <c r="F33" s="6" t="n">
        <v>2005</v>
      </c>
      <c r="G33" s="6" t="n">
        <v>2006</v>
      </c>
    </row>
    <row r="34" customFormat="false" ht="12.75" hidden="false" customHeight="false" outlineLevel="0" collapsed="false">
      <c r="A34" s="1" t="s">
        <v>29</v>
      </c>
      <c r="B34" s="1" t="n">
        <f aca="false">860065+2493</f>
        <v>862558</v>
      </c>
      <c r="C34" s="1" t="n">
        <f aca="false">584577</f>
        <v>584577</v>
      </c>
      <c r="D34" s="1" t="n">
        <f aca="false">584577</f>
        <v>584577</v>
      </c>
      <c r="E34" s="1" t="n">
        <v>579727</v>
      </c>
      <c r="F34" s="1" t="n">
        <v>550087</v>
      </c>
      <c r="G34" s="1" t="n">
        <v>528575</v>
      </c>
    </row>
    <row r="35" customFormat="false" ht="12.75" hidden="false" customHeight="false" outlineLevel="0" collapsed="false">
      <c r="A35" s="1" t="s">
        <v>30</v>
      </c>
      <c r="B35" s="1" t="n">
        <v>26963</v>
      </c>
      <c r="C35" s="1" t="n">
        <v>26963</v>
      </c>
      <c r="D35" s="1" t="n">
        <v>26291</v>
      </c>
      <c r="E35" s="1" t="n">
        <v>25207</v>
      </c>
      <c r="F35" s="1" t="n">
        <v>23808</v>
      </c>
      <c r="G35" s="1" t="n">
        <v>21962</v>
      </c>
    </row>
    <row r="36" customFormat="false" ht="12.75" hidden="false" customHeight="false" outlineLevel="0" collapsed="false">
      <c r="A36" s="4" t="s">
        <v>31</v>
      </c>
      <c r="B36" s="5" t="n">
        <f aca="false">B34/B35</f>
        <v>31.9904313318251</v>
      </c>
      <c r="C36" s="5" t="n">
        <f aca="false">C34/C35</f>
        <v>21.6807106034195</v>
      </c>
      <c r="D36" s="5" t="n">
        <f aca="false">D34/D35</f>
        <v>22.2348712487163</v>
      </c>
      <c r="E36" s="5" t="n">
        <f aca="false">E34/E35</f>
        <v>22.9986511683263</v>
      </c>
      <c r="F36" s="5" t="n">
        <f aca="false">F34/F35</f>
        <v>23.1051327284946</v>
      </c>
      <c r="G36" s="5" t="n">
        <f aca="false">G34/G35</f>
        <v>24.0677078590292</v>
      </c>
    </row>
    <row r="38" customFormat="false" ht="12.75" hidden="false" customHeight="false" outlineLevel="0" collapsed="false">
      <c r="A38" s="3" t="s">
        <v>14</v>
      </c>
      <c r="B38" s="6" t="n">
        <v>2001</v>
      </c>
      <c r="C38" s="6" t="n">
        <v>2002</v>
      </c>
      <c r="D38" s="6" t="n">
        <v>2003</v>
      </c>
      <c r="E38" s="6" t="n">
        <v>2004</v>
      </c>
      <c r="F38" s="6" t="n">
        <v>2005</v>
      </c>
      <c r="G38" s="6" t="n">
        <v>2006</v>
      </c>
    </row>
    <row r="39" customFormat="false" ht="12.75" hidden="false" customHeight="false" outlineLevel="0" collapsed="false">
      <c r="A39" s="1" t="s">
        <v>29</v>
      </c>
      <c r="B39" s="1" t="n">
        <v>524462</v>
      </c>
      <c r="C39" s="1" t="n">
        <v>519625</v>
      </c>
      <c r="D39" s="1" t="n">
        <v>515297</v>
      </c>
      <c r="E39" s="1" t="n">
        <v>515297</v>
      </c>
      <c r="F39" s="1" t="n">
        <v>503651</v>
      </c>
      <c r="G39" s="1" t="n">
        <v>499989</v>
      </c>
    </row>
    <row r="40" customFormat="false" ht="12.75" hidden="false" customHeight="false" outlineLevel="0" collapsed="false">
      <c r="A40" s="1" t="s">
        <v>30</v>
      </c>
      <c r="B40" s="1" t="n">
        <v>20464</v>
      </c>
      <c r="C40" s="1" t="n">
        <v>20198</v>
      </c>
      <c r="D40" s="1" t="n">
        <v>19986</v>
      </c>
      <c r="E40" s="1" t="n">
        <v>19515</v>
      </c>
      <c r="F40" s="1" t="n">
        <v>19214</v>
      </c>
      <c r="G40" s="1" t="n">
        <v>19178</v>
      </c>
    </row>
    <row r="41" customFormat="false" ht="12.75" hidden="false" customHeight="false" outlineLevel="0" collapsed="false">
      <c r="A41" s="4" t="s">
        <v>31</v>
      </c>
      <c r="B41" s="5" t="n">
        <f aca="false">B39/B40</f>
        <v>25.6285183737295</v>
      </c>
      <c r="C41" s="5" t="n">
        <f aca="false">C39/C40</f>
        <v>25.7265570848599</v>
      </c>
      <c r="D41" s="5" t="n">
        <f aca="false">D39/D40</f>
        <v>25.78289802862</v>
      </c>
      <c r="E41" s="5" t="n">
        <f aca="false">E39/E40</f>
        <v>26.405175506021</v>
      </c>
      <c r="F41" s="5" t="n">
        <f aca="false">F39/F40</f>
        <v>26.2127094826689</v>
      </c>
      <c r="G41" s="5" t="n">
        <f aca="false">G39/G40</f>
        <v>26.0709667327146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2001-01-12T17:43:25Z</dcterms:created>
  <dc:creator>ryang</dc:creator>
  <dc:description/>
  <dc:language>en-US</dc:language>
  <cp:lastModifiedBy>ryang</cp:lastModifiedBy>
  <cp:revision>0</cp:revision>
  <dc:subject/>
  <dc:title/>
</cp:coreProperties>
</file>