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bt Structs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<sst xmlns="http://schemas.openxmlformats.org/spreadsheetml/2006/main" count="39" uniqueCount="26">
  <si>
    <t xml:space="preserve">Debt</t>
  </si>
  <si>
    <t xml:space="preserve">Lease</t>
  </si>
  <si>
    <t xml:space="preserve">Plant Turnkey Price</t>
  </si>
  <si>
    <t xml:space="preserve">Debt Term (yrs)</t>
  </si>
  <si>
    <t xml:space="preserve">Rate (%)</t>
  </si>
  <si>
    <t xml:space="preserve">Princ Amort Sched (yrs)</t>
  </si>
  <si>
    <t xml:space="preserve">Equity (%)</t>
  </si>
  <si>
    <t xml:space="preserve">Equity ($)</t>
  </si>
  <si>
    <t xml:space="preserve">Posted LC</t>
  </si>
  <si>
    <t xml:space="preserve">Turbines (#)</t>
  </si>
  <si>
    <t xml:space="preserve">Capacity (MW)</t>
  </si>
  <si>
    <t xml:space="preserve">Capacity Pmt ($/kw-mo)</t>
  </si>
  <si>
    <t xml:space="preserve">Total $</t>
  </si>
  <si>
    <t xml:space="preserve">$/kw/mo</t>
  </si>
  <si>
    <t xml:space="preserve">12 yr Amort</t>
  </si>
  <si>
    <t xml:space="preserve">7 Year Debt w/12 Yr Princ Amort</t>
  </si>
  <si>
    <t xml:space="preserve">100% Lease</t>
  </si>
  <si>
    <t xml:space="preserve">Pmt Diff</t>
  </si>
  <si>
    <t xml:space="preserve">Prin Bal</t>
  </si>
  <si>
    <t xml:space="preserve">Pmt</t>
  </si>
  <si>
    <t xml:space="preserve">Int Pmt</t>
  </si>
  <si>
    <t xml:space="preserve">Prin Pmt</t>
  </si>
  <si>
    <t xml:space="preserve">Ending Bal</t>
  </si>
  <si>
    <t xml:space="preserve">Equity</t>
  </si>
  <si>
    <t xml:space="preserve">Remain Bal</t>
  </si>
  <si>
    <t xml:space="preserve">20 yr Amort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</si>
</sst>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_);[RED]&quot;($&quot;#,##0\)"/>
    <numFmt numFmtId="166" formatCode="[$-409]#,##0_);\(#,##0\)"/>
    <numFmt numFmtId="167" formatCode="0%"/>
    <numFmt numFmtId="168" formatCode="0.00%"/>
    <numFmt numFmtId="169" formatCode="0.0%"/>
    <numFmt numFmtId="170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1.28"/>
    <col collapsed="false" customWidth="true" hidden="false" outlineLevel="0" max="5" min="4" style="0" width="9.41"/>
    <col collapsed="false" customWidth="true" hidden="false" outlineLevel="0" max="6" min="6" style="0" width="4.14"/>
    <col collapsed="false" customWidth="true" hidden="false" outlineLevel="0" max="8" min="8" style="0" width="11.56"/>
    <col collapsed="false" customWidth="true" hidden="false" outlineLevel="0" max="11" min="11" style="0" width="4.41"/>
    <col collapsed="false" customWidth="true" hidden="false" outlineLevel="0" max="12" min="12" style="0" width="9.41"/>
    <col collapsed="false" customWidth="true" hidden="false" outlineLevel="0" max="14" min="14" style="0" width="10.85"/>
  </cols>
  <sheetData>
    <row r="1" customFormat="false" ht="12.75" hidden="false" customHeight="false" outlineLevel="0" collapsed="false">
      <c r="D1" s="1" t="s">
        <v>0</v>
      </c>
      <c r="E1" s="1" t="s">
        <v>1</v>
      </c>
      <c r="N1" s="2"/>
    </row>
    <row r="2" customFormat="false" ht="12.75" hidden="false" customHeight="false" outlineLevel="0" collapsed="false">
      <c r="C2" s="3" t="s">
        <v>2</v>
      </c>
      <c r="D2" s="2" t="n">
        <v>120000</v>
      </c>
      <c r="E2" s="2" t="n">
        <v>120000</v>
      </c>
      <c r="N2" s="2"/>
    </row>
    <row r="3" customFormat="false" ht="12.75" hidden="false" customHeight="false" outlineLevel="0" collapsed="false">
      <c r="C3" s="3" t="s">
        <v>3</v>
      </c>
      <c r="D3" s="4" t="n">
        <v>7</v>
      </c>
      <c r="E3" s="4" t="n">
        <v>5</v>
      </c>
    </row>
    <row r="4" customFormat="false" ht="12.75" hidden="false" customHeight="false" outlineLevel="0" collapsed="false">
      <c r="C4" s="3" t="s">
        <v>4</v>
      </c>
      <c r="D4" s="5" t="n">
        <v>0.095</v>
      </c>
      <c r="E4" s="5" t="n">
        <v>0.075</v>
      </c>
    </row>
    <row r="5" customFormat="false" ht="12.75" hidden="false" customHeight="false" outlineLevel="0" collapsed="false">
      <c r="C5" s="3" t="s">
        <v>5</v>
      </c>
      <c r="D5" s="4" t="n">
        <v>12</v>
      </c>
      <c r="E5" s="4" t="n">
        <v>0</v>
      </c>
    </row>
    <row r="6" customFormat="false" ht="12.75" hidden="false" customHeight="false" outlineLevel="0" collapsed="false">
      <c r="C6" s="3" t="s">
        <v>6</v>
      </c>
      <c r="D6" s="6" t="n">
        <v>0.35</v>
      </c>
      <c r="E6" s="6" t="n">
        <v>0.2</v>
      </c>
    </row>
    <row r="7" customFormat="false" ht="12.75" hidden="false" customHeight="false" outlineLevel="0" collapsed="false">
      <c r="C7" s="3" t="s">
        <v>7</v>
      </c>
      <c r="D7" s="2" t="n">
        <f aca="false">+D2*D6</f>
        <v>42000</v>
      </c>
      <c r="E7" s="2" t="n">
        <f aca="false">+E2*E6</f>
        <v>24000</v>
      </c>
    </row>
    <row r="8" customFormat="false" ht="12.75" hidden="false" customHeight="false" outlineLevel="0" collapsed="false">
      <c r="C8" s="3" t="s">
        <v>8</v>
      </c>
      <c r="D8" s="2" t="n">
        <v>0</v>
      </c>
      <c r="E8" s="2" t="n">
        <v>0</v>
      </c>
    </row>
    <row r="9" customFormat="false" ht="12.75" hidden="false" customHeight="false" outlineLevel="0" collapsed="false">
      <c r="C9" s="3" t="s">
        <v>9</v>
      </c>
      <c r="D9" s="4" t="n">
        <v>5</v>
      </c>
      <c r="E9" s="4" t="n">
        <v>5</v>
      </c>
    </row>
    <row r="10" customFormat="false" ht="12.75" hidden="false" customHeight="false" outlineLevel="0" collapsed="false">
      <c r="C10" s="3" t="s">
        <v>10</v>
      </c>
      <c r="D10" s="4" t="n">
        <v>230</v>
      </c>
      <c r="E10" s="4" t="n">
        <v>230</v>
      </c>
    </row>
    <row r="11" customFormat="false" ht="12.75" hidden="false" customHeight="false" outlineLevel="0" collapsed="false">
      <c r="C11" s="3" t="s">
        <v>11</v>
      </c>
      <c r="D11" s="7" t="n">
        <v>6.5</v>
      </c>
      <c r="E11" s="7" t="n">
        <v>4.25</v>
      </c>
    </row>
    <row r="12" customFormat="false" ht="12.75" hidden="false" customHeight="false" outlineLevel="0" collapsed="false">
      <c r="Q12" s="0" t="s">
        <v>12</v>
      </c>
      <c r="R12" s="0" t="s">
        <v>13</v>
      </c>
    </row>
    <row r="13" customFormat="false" ht="12.75" hidden="false" customHeight="false" outlineLevel="0" collapsed="false">
      <c r="B13" s="8" t="s">
        <v>14</v>
      </c>
      <c r="C13" s="8"/>
      <c r="D13" s="8"/>
      <c r="E13" s="8"/>
      <c r="G13" s="8" t="s">
        <v>15</v>
      </c>
      <c r="H13" s="8"/>
      <c r="I13" s="8"/>
      <c r="J13" s="8"/>
      <c r="L13" s="8" t="s">
        <v>16</v>
      </c>
      <c r="M13" s="8"/>
      <c r="N13" s="8"/>
      <c r="O13" s="8"/>
      <c r="Q13" s="0" t="s">
        <v>17</v>
      </c>
      <c r="R13" s="0" t="s">
        <v>17</v>
      </c>
    </row>
    <row r="14" customFormat="false" ht="12.75" hidden="false" customHeight="false" outlineLevel="0" collapsed="false">
      <c r="B14" s="9" t="s">
        <v>18</v>
      </c>
      <c r="C14" s="9" t="s">
        <v>19</v>
      </c>
      <c r="D14" s="9" t="s">
        <v>20</v>
      </c>
      <c r="E14" s="9" t="s">
        <v>21</v>
      </c>
      <c r="F14" s="10"/>
      <c r="G14" s="9" t="s">
        <v>18</v>
      </c>
      <c r="H14" s="9" t="s">
        <v>19</v>
      </c>
      <c r="I14" s="9" t="s">
        <v>20</v>
      </c>
      <c r="J14" s="9" t="s">
        <v>21</v>
      </c>
      <c r="K14" s="10"/>
      <c r="L14" s="9" t="s">
        <v>18</v>
      </c>
      <c r="M14" s="9" t="s">
        <v>19</v>
      </c>
      <c r="N14" s="9" t="s">
        <v>20</v>
      </c>
      <c r="O14" s="9" t="s">
        <v>21</v>
      </c>
    </row>
    <row r="15" customFormat="false" ht="12.75" hidden="false" customHeight="false" outlineLevel="0" collapsed="false">
      <c r="A15" s="0" t="n">
        <v>1</v>
      </c>
      <c r="B15" s="11" t="n">
        <f aca="false">+D2-D7</f>
        <v>78000</v>
      </c>
      <c r="C15" s="2" t="n">
        <f aca="false">-PMT($D$4,$D$5,$D$2-$D$7)</f>
        <v>11168.6417103295</v>
      </c>
      <c r="D15" s="2" t="n">
        <f aca="false">+B15*$D$4</f>
        <v>7410</v>
      </c>
      <c r="E15" s="11" t="n">
        <f aca="false">+C15-D15</f>
        <v>3758.64171032952</v>
      </c>
      <c r="G15" s="11" t="n">
        <f aca="false">+D2-D7</f>
        <v>78000</v>
      </c>
      <c r="H15" s="2" t="n">
        <f aca="false">+I15+J15</f>
        <v>11168.6417103295</v>
      </c>
      <c r="I15" s="2" t="n">
        <f aca="false">+G15*$D$4</f>
        <v>7410</v>
      </c>
      <c r="J15" s="11" t="n">
        <f aca="false">+E15</f>
        <v>3758.64171032952</v>
      </c>
      <c r="L15" s="11" t="n">
        <f aca="false">+E2-E7</f>
        <v>96000</v>
      </c>
      <c r="M15" s="11" t="n">
        <f aca="false">+N15+O15</f>
        <v>7200</v>
      </c>
      <c r="N15" s="2" t="n">
        <f aca="false">+L15*$E$4</f>
        <v>7200</v>
      </c>
      <c r="O15" s="2" t="n">
        <v>0</v>
      </c>
      <c r="Q15" s="11" t="n">
        <f aca="false">+H15-M15</f>
        <v>3968.64171032952</v>
      </c>
      <c r="R15" s="7" t="n">
        <f aca="false">+((Q15*1000)/(+D10*1000))/12</f>
        <v>1.43791366316287</v>
      </c>
    </row>
    <row r="16" customFormat="false" ht="12.75" hidden="false" customHeight="false" outlineLevel="0" collapsed="false">
      <c r="A16" s="0" t="n">
        <f aca="false">+A15+1</f>
        <v>2</v>
      </c>
      <c r="B16" s="11" t="n">
        <f aca="false">+B15-E15</f>
        <v>74241.3582896705</v>
      </c>
      <c r="C16" s="2" t="n">
        <f aca="false">-PMT($D$4,$D$5,$D$2-$D$7)</f>
        <v>11168.6417103295</v>
      </c>
      <c r="D16" s="2" t="n">
        <f aca="false">+B16*$D$4</f>
        <v>7052.9290375187</v>
      </c>
      <c r="E16" s="11" t="n">
        <f aca="false">+C16-D16</f>
        <v>4115.71267281083</v>
      </c>
      <c r="G16" s="11" t="n">
        <f aca="false">+G15-J15</f>
        <v>74241.3582896705</v>
      </c>
      <c r="H16" s="2" t="n">
        <f aca="false">+I16+J16</f>
        <v>11168.6417103295</v>
      </c>
      <c r="I16" s="2" t="n">
        <f aca="false">+G16*$D$4</f>
        <v>7052.9290375187</v>
      </c>
      <c r="J16" s="11" t="n">
        <f aca="false">+E16</f>
        <v>4115.71267281083</v>
      </c>
      <c r="L16" s="11" t="n">
        <f aca="false">+L15-O15</f>
        <v>96000</v>
      </c>
      <c r="M16" s="11" t="n">
        <f aca="false">+N16+O16</f>
        <v>7200</v>
      </c>
      <c r="N16" s="2" t="n">
        <f aca="false">+L16*$E$4</f>
        <v>7200</v>
      </c>
      <c r="O16" s="2" t="n">
        <v>0</v>
      </c>
    </row>
    <row r="17" customFormat="false" ht="12.75" hidden="false" customHeight="false" outlineLevel="0" collapsed="false">
      <c r="A17" s="0" t="n">
        <f aca="false">+A16+1</f>
        <v>3</v>
      </c>
      <c r="B17" s="11" t="n">
        <f aca="false">+B16-E16</f>
        <v>70125.6456168597</v>
      </c>
      <c r="C17" s="2" t="n">
        <f aca="false">-PMT($D$4,$D$5,$D$2-$D$7)</f>
        <v>11168.6417103295</v>
      </c>
      <c r="D17" s="2" t="n">
        <f aca="false">+B17*$D$4</f>
        <v>6661.93633360167</v>
      </c>
      <c r="E17" s="11" t="n">
        <f aca="false">+C17-D17</f>
        <v>4506.70537672785</v>
      </c>
      <c r="G17" s="11" t="n">
        <f aca="false">+G16-J16</f>
        <v>70125.6456168597</v>
      </c>
      <c r="H17" s="2" t="n">
        <f aca="false">+I17+J17</f>
        <v>11168.6417103295</v>
      </c>
      <c r="I17" s="2" t="n">
        <f aca="false">+G17*$D$4</f>
        <v>6661.93633360167</v>
      </c>
      <c r="J17" s="11" t="n">
        <f aca="false">+E17</f>
        <v>4506.70537672785</v>
      </c>
      <c r="L17" s="11" t="n">
        <f aca="false">+L16-O16</f>
        <v>96000</v>
      </c>
      <c r="M17" s="11" t="n">
        <f aca="false">+N17+O17</f>
        <v>7200</v>
      </c>
      <c r="N17" s="2" t="n">
        <f aca="false">+L17*$E$4</f>
        <v>7200</v>
      </c>
      <c r="O17" s="2" t="n">
        <v>0</v>
      </c>
    </row>
    <row r="18" customFormat="false" ht="12.75" hidden="false" customHeight="false" outlineLevel="0" collapsed="false">
      <c r="A18" s="0" t="n">
        <f aca="false">+A17+1</f>
        <v>4</v>
      </c>
      <c r="B18" s="11" t="n">
        <f aca="false">+B17-E17</f>
        <v>65618.9402401318</v>
      </c>
      <c r="C18" s="2" t="n">
        <f aca="false">-PMT($D$4,$D$5,$D$2-$D$7)</f>
        <v>11168.6417103295</v>
      </c>
      <c r="D18" s="2" t="n">
        <f aca="false">+B18*$D$4</f>
        <v>6233.79932281252</v>
      </c>
      <c r="E18" s="11" t="n">
        <f aca="false">+C18-D18</f>
        <v>4934.842387517</v>
      </c>
      <c r="G18" s="11" t="n">
        <f aca="false">+G17-J17</f>
        <v>65618.9402401318</v>
      </c>
      <c r="H18" s="2" t="n">
        <f aca="false">+I18+J18</f>
        <v>11168.6417103295</v>
      </c>
      <c r="I18" s="2" t="n">
        <f aca="false">+G18*$D$4</f>
        <v>6233.79932281252</v>
      </c>
      <c r="J18" s="11" t="n">
        <f aca="false">+E18</f>
        <v>4934.842387517</v>
      </c>
      <c r="L18" s="11" t="n">
        <f aca="false">+L17-O17</f>
        <v>96000</v>
      </c>
      <c r="M18" s="11" t="n">
        <f aca="false">+N18+O18</f>
        <v>7200</v>
      </c>
      <c r="N18" s="2" t="n">
        <f aca="false">+L18*$E$4</f>
        <v>7200</v>
      </c>
      <c r="O18" s="2" t="n">
        <v>0</v>
      </c>
    </row>
    <row r="19" customFormat="false" ht="12.75" hidden="false" customHeight="false" outlineLevel="0" collapsed="false">
      <c r="A19" s="0" t="n">
        <f aca="false">+A18+1</f>
        <v>5</v>
      </c>
      <c r="B19" s="11" t="n">
        <f aca="false">+B18-E18</f>
        <v>60684.0978526148</v>
      </c>
      <c r="C19" s="2" t="n">
        <f aca="false">-PMT($D$4,$D$5,$D$2-$D$7)</f>
        <v>11168.6417103295</v>
      </c>
      <c r="D19" s="2" t="n">
        <f aca="false">+B19*$D$4</f>
        <v>5764.98929599841</v>
      </c>
      <c r="E19" s="11" t="n">
        <f aca="false">+C19-D19</f>
        <v>5403.65241433112</v>
      </c>
      <c r="G19" s="11" t="n">
        <f aca="false">+G18-J18</f>
        <v>60684.0978526148</v>
      </c>
      <c r="H19" s="2" t="n">
        <f aca="false">+I19+J19</f>
        <v>11168.6417103295</v>
      </c>
      <c r="I19" s="2" t="n">
        <f aca="false">+G19*$D$4</f>
        <v>5764.98929599841</v>
      </c>
      <c r="J19" s="11" t="n">
        <f aca="false">+E19</f>
        <v>5403.65241433112</v>
      </c>
      <c r="L19" s="11" t="n">
        <f aca="false">+L18-O18</f>
        <v>96000</v>
      </c>
      <c r="M19" s="11" t="n">
        <f aca="false">+N19+O19</f>
        <v>7200</v>
      </c>
      <c r="N19" s="2" t="n">
        <f aca="false">+L19*$E$4</f>
        <v>7200</v>
      </c>
      <c r="O19" s="2" t="n">
        <v>0</v>
      </c>
    </row>
    <row r="20" customFormat="false" ht="12.75" hidden="false" customHeight="false" outlineLevel="0" collapsed="false">
      <c r="A20" s="0" t="n">
        <f aca="false">+A19+1</f>
        <v>6</v>
      </c>
      <c r="B20" s="11" t="n">
        <f aca="false">+B19-E19</f>
        <v>55280.4454382837</v>
      </c>
      <c r="C20" s="2" t="n">
        <f aca="false">-PMT($D$4,$D$5,$D$2-$D$7)</f>
        <v>11168.6417103295</v>
      </c>
      <c r="D20" s="2" t="n">
        <f aca="false">+B20*$D$4</f>
        <v>5251.64231663695</v>
      </c>
      <c r="E20" s="11" t="n">
        <f aca="false">+C20-D20</f>
        <v>5916.99939369257</v>
      </c>
      <c r="G20" s="11" t="n">
        <f aca="false">+G19-J19</f>
        <v>55280.4454382837</v>
      </c>
      <c r="H20" s="2" t="n">
        <f aca="false">+I20+J20</f>
        <v>11168.6417103295</v>
      </c>
      <c r="I20" s="2" t="n">
        <f aca="false">+G20*$D$4</f>
        <v>5251.64231663695</v>
      </c>
      <c r="J20" s="11" t="n">
        <f aca="false">+E20</f>
        <v>5916.99939369257</v>
      </c>
    </row>
    <row r="21" customFormat="false" ht="12.75" hidden="false" customHeight="false" outlineLevel="0" collapsed="false">
      <c r="A21" s="0" t="n">
        <f aca="false">+A20+1</f>
        <v>7</v>
      </c>
      <c r="B21" s="11" t="n">
        <f aca="false">+B20-E20</f>
        <v>49363.4460445911</v>
      </c>
      <c r="C21" s="2" t="n">
        <f aca="false">-PMT($D$4,$D$5,$D$2-$D$7)</f>
        <v>11168.6417103295</v>
      </c>
      <c r="D21" s="2" t="n">
        <f aca="false">+B21*$D$4</f>
        <v>4689.52737423616</v>
      </c>
      <c r="E21" s="11" t="n">
        <f aca="false">+C21-D21</f>
        <v>6479.11433609337</v>
      </c>
      <c r="G21" s="11" t="n">
        <f aca="false">+G20-J20</f>
        <v>49363.4460445911</v>
      </c>
      <c r="H21" s="2" t="n">
        <f aca="false">+I21+J21</f>
        <v>11168.6417103295</v>
      </c>
      <c r="I21" s="2" t="n">
        <f aca="false">+G21*$D$4</f>
        <v>4689.52737423616</v>
      </c>
      <c r="J21" s="11" t="n">
        <f aca="false">+E21</f>
        <v>6479.11433609337</v>
      </c>
    </row>
    <row r="22" customFormat="false" ht="12.75" hidden="false" customHeight="false" outlineLevel="0" collapsed="false">
      <c r="A22" s="0" t="n">
        <f aca="false">+A21+1</f>
        <v>8</v>
      </c>
      <c r="B22" s="11" t="n">
        <f aca="false">+B21-E21</f>
        <v>42884.3317084977</v>
      </c>
      <c r="C22" s="2" t="n">
        <f aca="false">-PMT($D$4,$D$5,$D$2-$D$7)</f>
        <v>11168.6417103295</v>
      </c>
      <c r="D22" s="2" t="n">
        <f aca="false">+B22*$D$4</f>
        <v>4074.01151230729</v>
      </c>
      <c r="E22" s="11" t="n">
        <f aca="false">+C22-D22</f>
        <v>7094.63019802223</v>
      </c>
    </row>
    <row r="23" customFormat="false" ht="12.75" hidden="false" customHeight="false" outlineLevel="0" collapsed="false">
      <c r="A23" s="0" t="n">
        <f aca="false">+A22+1</f>
        <v>9</v>
      </c>
      <c r="B23" s="11" t="n">
        <f aca="false">+B22-E22</f>
        <v>35789.7015104755</v>
      </c>
      <c r="C23" s="2" t="n">
        <f aca="false">-PMT($D$4,$D$5,$D$2-$D$7)</f>
        <v>11168.6417103295</v>
      </c>
      <c r="D23" s="2" t="n">
        <f aca="false">+B23*$D$4</f>
        <v>3400.02164349517</v>
      </c>
      <c r="E23" s="11" t="n">
        <f aca="false">+C23-D23</f>
        <v>7768.62006683435</v>
      </c>
    </row>
    <row r="24" customFormat="false" ht="12.75" hidden="false" customHeight="false" outlineLevel="0" collapsed="false">
      <c r="A24" s="0" t="n">
        <f aca="false">+A23+1</f>
        <v>10</v>
      </c>
      <c r="B24" s="11" t="n">
        <f aca="false">+B23-E23</f>
        <v>28021.0814436412</v>
      </c>
      <c r="C24" s="2" t="n">
        <f aca="false">-PMT($D$4,$D$5,$D$2-$D$7)</f>
        <v>11168.6417103295</v>
      </c>
      <c r="D24" s="2" t="n">
        <f aca="false">+B24*$D$4</f>
        <v>2662.00273714591</v>
      </c>
      <c r="E24" s="11" t="n">
        <f aca="false">+C24-D24</f>
        <v>8506.63897318361</v>
      </c>
    </row>
    <row r="25" customFormat="false" ht="12.75" hidden="false" customHeight="false" outlineLevel="0" collapsed="false">
      <c r="A25" s="0" t="n">
        <f aca="false">+A24+1</f>
        <v>11</v>
      </c>
      <c r="B25" s="11" t="n">
        <f aca="false">+B24-E24</f>
        <v>19514.4424704576</v>
      </c>
      <c r="C25" s="2" t="n">
        <f aca="false">-PMT($D$4,$D$5,$D$2-$D$7)</f>
        <v>11168.6417103295</v>
      </c>
      <c r="D25" s="2" t="n">
        <f aca="false">+B25*$D$4</f>
        <v>1853.87203469347</v>
      </c>
      <c r="E25" s="11" t="n">
        <f aca="false">+C25-D25</f>
        <v>9314.76967563605</v>
      </c>
    </row>
    <row r="26" customFormat="false" ht="12.75" hidden="false" customHeight="false" outlineLevel="0" collapsed="false">
      <c r="A26" s="0" t="n">
        <f aca="false">+A25+1</f>
        <v>12</v>
      </c>
      <c r="B26" s="11" t="n">
        <f aca="false">+B25-E25</f>
        <v>10199.6727948215</v>
      </c>
      <c r="C26" s="2" t="n">
        <f aca="false">-PMT($D$4,$D$5,$D$2-$D$7)</f>
        <v>11168.6417103295</v>
      </c>
      <c r="D26" s="2" t="n">
        <f aca="false">+B26*$D$4</f>
        <v>968.968915508043</v>
      </c>
      <c r="E26" s="11" t="n">
        <f aca="false">+C26-D26</f>
        <v>10199.6727948215</v>
      </c>
    </row>
    <row r="27" customFormat="false" ht="12.75" hidden="false" customHeight="false" outlineLevel="0" collapsed="false">
      <c r="A27" s="3" t="s">
        <v>22</v>
      </c>
      <c r="B27" s="11" t="n">
        <f aca="false">+B26-E26</f>
        <v>0</v>
      </c>
      <c r="G27" s="11" t="n">
        <f aca="false">+G21-J21</f>
        <v>42884.3317084977</v>
      </c>
      <c r="L27" s="11" t="n">
        <f aca="false">+L19-O19</f>
        <v>96000</v>
      </c>
    </row>
    <row r="28" customFormat="false" ht="12.75" hidden="false" customHeight="false" outlineLevel="0" collapsed="false">
      <c r="A28" s="3" t="s">
        <v>23</v>
      </c>
      <c r="G28" s="11" t="n">
        <f aca="false">+D7</f>
        <v>42000</v>
      </c>
      <c r="L28" s="11" t="n">
        <f aca="false">+E7</f>
        <v>24000</v>
      </c>
    </row>
    <row r="29" customFormat="false" ht="12.75" hidden="false" customHeight="false" outlineLevel="0" collapsed="false">
      <c r="A29" s="0" t="s">
        <v>24</v>
      </c>
      <c r="G29" s="11" t="n">
        <f aca="false">+G27+G28</f>
        <v>84884.3317084978</v>
      </c>
      <c r="L29" s="11" t="n">
        <f aca="false">+L27+L28</f>
        <v>120000</v>
      </c>
    </row>
    <row r="30" customFormat="false" ht="12.75" hidden="false" customHeight="false" outlineLevel="0" collapsed="false">
      <c r="L30" s="11" t="n">
        <f aca="false">+L29-G29</f>
        <v>35115.6682915023</v>
      </c>
    </row>
    <row r="31" customFormat="false" ht="12.75" hidden="false" customHeight="false" outlineLevel="0" collapsed="false">
      <c r="L31" s="11"/>
    </row>
    <row r="32" customFormat="false" ht="12.75" hidden="false" customHeight="false" outlineLevel="0" collapsed="false">
      <c r="B32" s="8" t="s">
        <v>25</v>
      </c>
      <c r="C32" s="8"/>
      <c r="D32" s="8"/>
      <c r="E32" s="8"/>
    </row>
    <row r="33" customFormat="false" ht="12.75" hidden="false" customHeight="false" outlineLevel="0" collapsed="false">
      <c r="B33" s="9" t="s">
        <v>18</v>
      </c>
      <c r="C33" s="9" t="s">
        <v>19</v>
      </c>
      <c r="D33" s="9" t="s">
        <v>20</v>
      </c>
      <c r="E33" s="9" t="s">
        <v>21</v>
      </c>
    </row>
    <row r="34" customFormat="false" ht="12.75" hidden="false" customHeight="false" outlineLevel="0" collapsed="false">
      <c r="A34" s="0" t="n">
        <v>1</v>
      </c>
      <c r="B34" s="11" t="n">
        <f aca="false">+D2-D7</f>
        <v>78000</v>
      </c>
      <c r="C34" s="2" t="n">
        <f aca="false">-PMT(+$D$4,20,$D$2-$D$7)</f>
        <v>8851.18223039001</v>
      </c>
      <c r="D34" s="2" t="n">
        <f aca="false">+B34*$D$4</f>
        <v>7410</v>
      </c>
      <c r="E34" s="2" t="n">
        <f aca="false">+C34-D34</f>
        <v>1441.18223039001</v>
      </c>
    </row>
    <row r="35" customFormat="false" ht="12.75" hidden="false" customHeight="false" outlineLevel="0" collapsed="false">
      <c r="A35" s="0" t="n">
        <f aca="false">+A34+1</f>
        <v>2</v>
      </c>
      <c r="B35" s="11" t="n">
        <f aca="false">+B34-E34</f>
        <v>76558.81776961</v>
      </c>
      <c r="C35" s="2" t="n">
        <f aca="false">-PMT(+$D$4,20,$D$2-$D$7)</f>
        <v>8851.18223039001</v>
      </c>
      <c r="D35" s="2" t="n">
        <f aca="false">+B35*$D$4</f>
        <v>7273.08768811295</v>
      </c>
      <c r="E35" s="2" t="n">
        <f aca="false">+C35-D35</f>
        <v>1578.09454227706</v>
      </c>
    </row>
    <row r="36" customFormat="false" ht="12.75" hidden="false" customHeight="false" outlineLevel="0" collapsed="false">
      <c r="A36" s="0" t="n">
        <f aca="false">+A35+1</f>
        <v>3</v>
      </c>
      <c r="B36" s="11" t="n">
        <f aca="false">+B35-E35</f>
        <v>74980.7232273329</v>
      </c>
      <c r="C36" s="2" t="n">
        <f aca="false">-PMT(+$D$4,20,$D$2-$D$7)</f>
        <v>8851.18223039001</v>
      </c>
      <c r="D36" s="2" t="n">
        <f aca="false">+B36*$D$4</f>
        <v>7123.16870659663</v>
      </c>
      <c r="E36" s="2" t="n">
        <f aca="false">+C36-D36</f>
        <v>1728.01352379338</v>
      </c>
    </row>
    <row r="37" customFormat="false" ht="12.75" hidden="false" customHeight="false" outlineLevel="0" collapsed="false">
      <c r="A37" s="0" t="n">
        <f aca="false">+A36+1</f>
        <v>4</v>
      </c>
      <c r="B37" s="11" t="n">
        <f aca="false">+B36-E36</f>
        <v>73252.7097035395</v>
      </c>
      <c r="C37" s="2" t="n">
        <f aca="false">-PMT(+$D$4,20,$D$2-$D$7)</f>
        <v>8851.18223039001</v>
      </c>
      <c r="D37" s="2" t="n">
        <f aca="false">+B37*$D$4</f>
        <v>6959.00742183626</v>
      </c>
      <c r="E37" s="2" t="n">
        <f aca="false">+C37-D37</f>
        <v>1892.17480855375</v>
      </c>
    </row>
    <row r="38" customFormat="false" ht="12.75" hidden="false" customHeight="false" outlineLevel="0" collapsed="false">
      <c r="A38" s="0" t="n">
        <f aca="false">+A37+1</f>
        <v>5</v>
      </c>
      <c r="B38" s="11" t="n">
        <f aca="false">+B37-E37</f>
        <v>71360.5348949858</v>
      </c>
      <c r="C38" s="2" t="n">
        <f aca="false">-PMT(+$D$4,20,$D$2-$D$7)</f>
        <v>8851.18223039001</v>
      </c>
      <c r="D38" s="2" t="n">
        <f aca="false">+B38*$D$4</f>
        <v>6779.25081502365</v>
      </c>
      <c r="E38" s="2" t="n">
        <f aca="false">+C38-D38</f>
        <v>2071.93141536636</v>
      </c>
    </row>
    <row r="39" customFormat="false" ht="12.75" hidden="false" customHeight="false" outlineLevel="0" collapsed="false">
      <c r="A39" s="0" t="n">
        <f aca="false">+A38+1</f>
        <v>6</v>
      </c>
      <c r="B39" s="11" t="n">
        <f aca="false">+B38-E38</f>
        <v>69288.6034796194</v>
      </c>
      <c r="C39" s="2" t="n">
        <f aca="false">-PMT(+$D$4,20,$D$2-$D$7)</f>
        <v>8851.18223039001</v>
      </c>
      <c r="D39" s="2" t="n">
        <f aca="false">+B39*$D$4</f>
        <v>6582.41733056385</v>
      </c>
      <c r="E39" s="2" t="n">
        <f aca="false">+C39-D39</f>
        <v>2268.76489982617</v>
      </c>
    </row>
    <row r="40" customFormat="false" ht="12.75" hidden="false" customHeight="false" outlineLevel="0" collapsed="false">
      <c r="A40" s="0" t="n">
        <f aca="false">+A39+1</f>
        <v>7</v>
      </c>
      <c r="B40" s="11" t="n">
        <f aca="false">+B39-E39</f>
        <v>67019.8385797933</v>
      </c>
      <c r="C40" s="2" t="n">
        <f aca="false">-PMT(+$D$4,20,$D$2-$D$7)</f>
        <v>8851.18223039001</v>
      </c>
      <c r="D40" s="2" t="n">
        <f aca="false">+B40*$D$4</f>
        <v>6366.88466508036</v>
      </c>
      <c r="E40" s="2" t="n">
        <f aca="false">+C40-D40</f>
        <v>2484.29756530965</v>
      </c>
    </row>
    <row r="41" customFormat="false" ht="12.75" hidden="false" customHeight="false" outlineLevel="0" collapsed="false">
      <c r="A41" s="0" t="n">
        <f aca="false">+A40+1</f>
        <v>8</v>
      </c>
      <c r="B41" s="11" t="n">
        <f aca="false">+B40-E40</f>
        <v>64535.5410144836</v>
      </c>
      <c r="C41" s="2" t="n">
        <f aca="false">-PMT(+$D$4,20,$D$2-$D$7)</f>
        <v>8851.18223039001</v>
      </c>
      <c r="D41" s="2" t="n">
        <f aca="false">+B41*$D$4</f>
        <v>6130.87639637594</v>
      </c>
      <c r="E41" s="2" t="n">
        <f aca="false">+C41-D41</f>
        <v>2720.30583401407</v>
      </c>
    </row>
    <row r="42" customFormat="false" ht="12.75" hidden="false" customHeight="false" outlineLevel="0" collapsed="false">
      <c r="A42" s="0" t="n">
        <f aca="false">+A41+1</f>
        <v>9</v>
      </c>
      <c r="B42" s="11" t="n">
        <f aca="false">+B41-E41</f>
        <v>61815.2351804695</v>
      </c>
      <c r="C42" s="2" t="n">
        <f aca="false">-PMT(+$D$4,20,$D$2-$D$7)</f>
        <v>8851.18223039001</v>
      </c>
      <c r="D42" s="2" t="n">
        <f aca="false">+B42*$D$4</f>
        <v>5872.44734214461</v>
      </c>
      <c r="E42" s="2" t="n">
        <f aca="false">+C42-D42</f>
        <v>2978.73488824541</v>
      </c>
    </row>
    <row r="43" customFormat="false" ht="12.75" hidden="false" customHeight="false" outlineLevel="0" collapsed="false">
      <c r="A43" s="0" t="n">
        <f aca="false">+A42+1</f>
        <v>10</v>
      </c>
      <c r="B43" s="11" t="n">
        <f aca="false">+B42-E42</f>
        <v>58836.5002922241</v>
      </c>
      <c r="C43" s="2" t="n">
        <f aca="false">-PMT(+$D$4,20,$D$2-$D$7)</f>
        <v>8851.18223039001</v>
      </c>
      <c r="D43" s="2" t="n">
        <f aca="false">+B43*$D$4</f>
        <v>5589.46752776129</v>
      </c>
      <c r="E43" s="2" t="n">
        <f aca="false">+C43-D43</f>
        <v>3261.71470262872</v>
      </c>
    </row>
    <row r="44" customFormat="false" ht="12.75" hidden="false" customHeight="false" outlineLevel="0" collapsed="false">
      <c r="A44" s="0" t="n">
        <f aca="false">+A43+1</f>
        <v>11</v>
      </c>
      <c r="B44" s="11" t="n">
        <f aca="false">+B43-E43</f>
        <v>55574.7855895954</v>
      </c>
      <c r="C44" s="2" t="n">
        <f aca="false">-PMT(+$D$4,20,$D$2-$D$7)</f>
        <v>8851.18223039001</v>
      </c>
      <c r="D44" s="2" t="n">
        <f aca="false">+B44*$D$4</f>
        <v>5279.60463101156</v>
      </c>
      <c r="E44" s="2" t="n">
        <f aca="false">+C44-D44</f>
        <v>3571.57759937845</v>
      </c>
    </row>
    <row r="45" customFormat="false" ht="12.75" hidden="false" customHeight="false" outlineLevel="0" collapsed="false">
      <c r="A45" s="0" t="n">
        <f aca="false">+A44+1</f>
        <v>12</v>
      </c>
      <c r="B45" s="11" t="n">
        <f aca="false">+B44-E44</f>
        <v>52003.207990217</v>
      </c>
      <c r="C45" s="2" t="n">
        <f aca="false">-PMT(+$D$4,20,$D$2-$D$7)</f>
        <v>8851.18223039001</v>
      </c>
      <c r="D45" s="2" t="n">
        <f aca="false">+B45*$D$4</f>
        <v>4940.30475907061</v>
      </c>
      <c r="E45" s="2" t="n">
        <f aca="false">+C45-D45</f>
        <v>3910.8774713194</v>
      </c>
    </row>
    <row r="46" customFormat="false" ht="12.75" hidden="false" customHeight="false" outlineLevel="0" collapsed="false">
      <c r="A46" s="0" t="n">
        <f aca="false">+A45+1</f>
        <v>13</v>
      </c>
      <c r="B46" s="11" t="n">
        <f aca="false">+B45-E45</f>
        <v>48092.3305188976</v>
      </c>
      <c r="C46" s="2" t="n">
        <f aca="false">-PMT(+$D$4,20,$D$2-$D$7)</f>
        <v>8851.18223039001</v>
      </c>
      <c r="D46" s="2" t="n">
        <f aca="false">+B46*$D$4</f>
        <v>4568.77139929527</v>
      </c>
      <c r="E46" s="2" t="n">
        <f aca="false">+C46-D46</f>
        <v>4282.41083109474</v>
      </c>
    </row>
    <row r="47" customFormat="false" ht="12.75" hidden="false" customHeight="false" outlineLevel="0" collapsed="false">
      <c r="A47" s="0" t="n">
        <f aca="false">+A46+1</f>
        <v>14</v>
      </c>
      <c r="B47" s="11" t="n">
        <f aca="false">+B46-E46</f>
        <v>43809.9196878028</v>
      </c>
      <c r="C47" s="2" t="n">
        <f aca="false">-PMT(+$D$4,20,$D$2-$D$7)</f>
        <v>8851.18223039001</v>
      </c>
      <c r="D47" s="2" t="n">
        <f aca="false">+B47*$D$4</f>
        <v>4161.94237034127</v>
      </c>
      <c r="E47" s="2" t="n">
        <f aca="false">+C47-D47</f>
        <v>4689.23986004874</v>
      </c>
    </row>
    <row r="48" customFormat="false" ht="12.75" hidden="false" customHeight="false" outlineLevel="0" collapsed="false">
      <c r="A48" s="0" t="n">
        <f aca="false">+A47+1</f>
        <v>15</v>
      </c>
      <c r="B48" s="11" t="n">
        <f aca="false">+B47-E47</f>
        <v>39120.6798277541</v>
      </c>
      <c r="C48" s="2" t="n">
        <f aca="false">-PMT(+$D$4,20,$D$2-$D$7)</f>
        <v>8851.18223039001</v>
      </c>
      <c r="D48" s="2" t="n">
        <f aca="false">+B48*$D$4</f>
        <v>3716.46458363664</v>
      </c>
      <c r="E48" s="2" t="n">
        <f aca="false">+C48-D48</f>
        <v>5134.71764675337</v>
      </c>
    </row>
    <row r="49" customFormat="false" ht="12.75" hidden="false" customHeight="false" outlineLevel="0" collapsed="false">
      <c r="A49" s="0" t="n">
        <f aca="false">+A48+1</f>
        <v>16</v>
      </c>
      <c r="B49" s="11" t="n">
        <f aca="false">+B48-E48</f>
        <v>33985.9621810007</v>
      </c>
      <c r="C49" s="2" t="n">
        <f aca="false">-PMT(+$D$4,20,$D$2-$D$7)</f>
        <v>8851.18223039001</v>
      </c>
      <c r="D49" s="2" t="n">
        <f aca="false">+B49*$D$4</f>
        <v>3228.66640719507</v>
      </c>
      <c r="E49" s="2" t="n">
        <f aca="false">+C49-D49</f>
        <v>5622.51582319494</v>
      </c>
    </row>
    <row r="50" customFormat="false" ht="12.75" hidden="false" customHeight="false" outlineLevel="0" collapsed="false">
      <c r="A50" s="0" t="n">
        <f aca="false">+A49+1</f>
        <v>17</v>
      </c>
      <c r="B50" s="11" t="n">
        <f aca="false">+B49-E49</f>
        <v>28363.4463578058</v>
      </c>
      <c r="C50" s="2" t="n">
        <f aca="false">-PMT(+$D$4,20,$D$2-$D$7)</f>
        <v>8851.18223039001</v>
      </c>
      <c r="D50" s="2" t="n">
        <f aca="false">+B50*$D$4</f>
        <v>2694.52740399155</v>
      </c>
      <c r="E50" s="2" t="n">
        <f aca="false">+C50-D50</f>
        <v>6156.65482639847</v>
      </c>
    </row>
    <row r="51" customFormat="false" ht="12.75" hidden="false" customHeight="false" outlineLevel="0" collapsed="false">
      <c r="A51" s="0" t="n">
        <f aca="false">+A50+1</f>
        <v>18</v>
      </c>
      <c r="B51" s="11" t="n">
        <f aca="false">+B50-E50</f>
        <v>22206.7915314073</v>
      </c>
      <c r="C51" s="2" t="n">
        <f aca="false">-PMT(+$D$4,20,$D$2-$D$7)</f>
        <v>8851.18223039001</v>
      </c>
      <c r="D51" s="2" t="n">
        <f aca="false">+B51*$D$4</f>
        <v>2109.64519548369</v>
      </c>
      <c r="E51" s="2" t="n">
        <f aca="false">+C51-D51</f>
        <v>6741.53703490632</v>
      </c>
    </row>
    <row r="52" customFormat="false" ht="12.75" hidden="false" customHeight="false" outlineLevel="0" collapsed="false">
      <c r="A52" s="0" t="n">
        <f aca="false">+A51+1</f>
        <v>19</v>
      </c>
      <c r="B52" s="11" t="n">
        <f aca="false">+B51-E51</f>
        <v>15465.254496501</v>
      </c>
      <c r="C52" s="2" t="n">
        <f aca="false">-PMT(+$D$4,20,$D$2-$D$7)</f>
        <v>8851.18223039001</v>
      </c>
      <c r="D52" s="2" t="n">
        <f aca="false">+B52*$D$4</f>
        <v>1469.19917716759</v>
      </c>
      <c r="E52" s="2" t="n">
        <f aca="false">+C52-D52</f>
        <v>7381.98305322242</v>
      </c>
    </row>
    <row r="53" customFormat="false" ht="12.75" hidden="false" customHeight="false" outlineLevel="0" collapsed="false">
      <c r="A53" s="0" t="n">
        <f aca="false">+A52+1</f>
        <v>20</v>
      </c>
      <c r="B53" s="11" t="n">
        <f aca="false">+B52-E52</f>
        <v>8083.27144327855</v>
      </c>
      <c r="C53" s="2" t="n">
        <f aca="false">-PMT(+$D$4,20,$D$2-$D$7)</f>
        <v>8851.18223039001</v>
      </c>
      <c r="D53" s="2" t="n">
        <f aca="false">+B53*$D$4</f>
        <v>767.910787111462</v>
      </c>
      <c r="E53" s="2" t="n">
        <f aca="false">+C53-D53</f>
        <v>8083.27144327855</v>
      </c>
    </row>
    <row r="54" customFormat="false" ht="12.75" hidden="false" customHeight="false" outlineLevel="0" collapsed="false">
      <c r="B54" s="11" t="n">
        <f aca="false">+B53-E53</f>
        <v>0</v>
      </c>
    </row>
  </sheetData>
  <mergeCells count="4">
    <mergeCell ref="B13:E13"/>
    <mergeCell ref="G13:J13"/>
    <mergeCell ref="L13:O13"/>
    <mergeCell ref="B32:E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2000-04-11T14:05:06Z</dcterms:created>
  <dc:creator>tswank</dc:creator>
  <dc:description/>
  <dc:language>en-US</dc:language>
  <cp:lastModifiedBy>tswank</cp:lastModifiedBy>
  <cp:revision>0</cp:revision>
  <dc:subject/>
  <dc:title/>
</cp:coreProperties>
</file>